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ml.chartshap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charts/chart29.xml" ContentType="application/vnd.openxmlformats-officedocument.drawingml.chart+xml"/>
  <Override PartName="/xl/drawings/drawing15.xml" ContentType="application/vnd.openxmlformats-officedocument.drawingml.chartshapes+xml"/>
  <Override PartName="/xl/charts/chart49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drawings/drawing13.xml" ContentType="application/vnd.openxmlformats-officedocument.drawingml.chartshapes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drawings/drawing11.xml" ContentType="application/vnd.openxmlformats-officedocument.drawingml.chartshapes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drawings/drawing23.xml" ContentType="application/vnd.openxmlformats-officedocument.drawingml.chartshapes+xml"/>
  <Override PartName="/xl/charts/chart55.xml" ContentType="application/vnd.openxmlformats-officedocument.drawingml.chart+xml"/>
  <Override PartName="/xl/charts/chart17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drawings/drawing21.xml" ContentType="application/vnd.openxmlformats-officedocument.drawingml.chartshapes+xml"/>
  <Override PartName="/xl/charts/chart5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6780" windowHeight="5160" tabRatio="594" firstSheet="5" activeTab="11"/>
  </bookViews>
  <sheets>
    <sheet name="ARICA" sheetId="5" r:id="rId1"/>
    <sheet name="IQUIQUE" sheetId="26" r:id="rId2"/>
    <sheet name="ANTOFAGASTA" sheetId="27" r:id="rId3"/>
    <sheet name="COQUIMBO" sheetId="28" r:id="rId4"/>
    <sheet name="VALPARAISO" sheetId="29" r:id="rId5"/>
    <sheet name="SAN ANTONIO" sheetId="30" r:id="rId6"/>
    <sheet name="TALCAHUANO" sheetId="31" r:id="rId7"/>
    <sheet name="PTO MONTT" sheetId="32" r:id="rId8"/>
    <sheet name="CHACABUCO" sheetId="34" r:id="rId9"/>
    <sheet name="AUSTRAL" sheetId="35" r:id="rId10"/>
    <sheet name="CONSOLIDADO" sheetId="36" r:id="rId11"/>
    <sheet name="Resumen" sheetId="15" r:id="rId12"/>
  </sheets>
  <externalReferences>
    <externalReference r:id="rId13"/>
  </externalReferences>
  <definedNames>
    <definedName name="_xlnm.Print_Titles" localSheetId="2">ANTOFAGASTA!$1:$1</definedName>
    <definedName name="_xlnm.Print_Titles" localSheetId="0">ARICA!$1:$1</definedName>
    <definedName name="_xlnm.Print_Titles" localSheetId="9">AUSTRAL!$1:$1</definedName>
    <definedName name="_xlnm.Print_Titles" localSheetId="8">CHACABUCO!$1:$1</definedName>
    <definedName name="_xlnm.Print_Titles" localSheetId="10">CONSOLIDADO!$1:$1</definedName>
    <definedName name="_xlnm.Print_Titles" localSheetId="3">COQUIMBO!$1:$1</definedName>
    <definedName name="_xlnm.Print_Titles" localSheetId="1">IQUIQUE!$1:$1</definedName>
    <definedName name="_xlnm.Print_Titles" localSheetId="7">'PTO MONTT'!$1:$1</definedName>
    <definedName name="_xlnm.Print_Titles" localSheetId="5">'SAN ANTONIO'!$1:$1</definedName>
    <definedName name="_xlnm.Print_Titles" localSheetId="6">TALCAHUANO!$1:$1</definedName>
    <definedName name="_xlnm.Print_Titles" localSheetId="4">VALPARAISO!$1:$1</definedName>
  </definedNames>
  <calcPr calcId="125725"/>
</workbook>
</file>

<file path=xl/calcChain.xml><?xml version="1.0" encoding="utf-8"?>
<calcChain xmlns="http://schemas.openxmlformats.org/spreadsheetml/2006/main">
  <c r="Y8" i="36"/>
  <c r="Y9"/>
  <c r="Y10"/>
  <c r="Y11"/>
  <c r="Y12"/>
  <c r="Y13"/>
  <c r="Y14"/>
  <c r="Y15"/>
  <c r="Y16"/>
  <c r="Y17"/>
  <c r="Y18"/>
  <c r="Y7"/>
  <c r="Y19" s="1"/>
  <c r="C13" i="15"/>
  <c r="C12"/>
  <c r="C11"/>
  <c r="C10"/>
  <c r="C9"/>
  <c r="C8"/>
  <c r="C7"/>
  <c r="C6"/>
  <c r="C5"/>
  <c r="C4"/>
  <c r="B4"/>
  <c r="B5"/>
  <c r="B6"/>
  <c r="B7"/>
  <c r="B8"/>
  <c r="B9"/>
  <c r="B10"/>
  <c r="B11"/>
  <c r="B12"/>
  <c r="B13"/>
  <c r="AL5" i="30"/>
  <c r="AK5"/>
  <c r="AJ5"/>
  <c r="I170"/>
  <c r="I179"/>
  <c r="AI5" s="1"/>
  <c r="AL4"/>
  <c r="AK4"/>
  <c r="AJ4"/>
  <c r="AI4"/>
  <c r="I83"/>
  <c r="AK4" i="34"/>
  <c r="AJ4"/>
  <c r="AI4"/>
  <c r="AK4" i="35" l="1"/>
  <c r="AJ4"/>
  <c r="AI4"/>
  <c r="AK4" i="32"/>
  <c r="AJ4"/>
  <c r="AI4"/>
  <c r="Q58"/>
  <c r="AK4" i="27"/>
  <c r="AJ4"/>
  <c r="AI4"/>
  <c r="AK4" i="28"/>
  <c r="AJ4"/>
  <c r="AI4"/>
  <c r="I57"/>
  <c r="I58"/>
  <c r="Q7"/>
  <c r="I7"/>
  <c r="I18"/>
  <c r="AK4" i="29"/>
  <c r="AJ4"/>
  <c r="AI4"/>
  <c r="AK4" i="26"/>
  <c r="AJ4"/>
  <c r="AI4"/>
  <c r="AK4" i="31"/>
  <c r="AJ4"/>
  <c r="AI4"/>
  <c r="Y59"/>
  <c r="AK4" i="5"/>
  <c r="AJ4"/>
  <c r="AI4"/>
  <c r="I59" i="30"/>
  <c r="AG17"/>
  <c r="Y17" i="32" l="1"/>
  <c r="Q55" l="1"/>
  <c r="AG174" i="30" l="1"/>
  <c r="I98"/>
  <c r="I97"/>
  <c r="AG34"/>
  <c r="AG14"/>
  <c r="AG15"/>
  <c r="Y34" i="26"/>
  <c r="AG14" i="28" l="1"/>
  <c r="Q73" i="30"/>
  <c r="I73"/>
  <c r="Y33"/>
  <c r="Y13"/>
  <c r="AD27"/>
  <c r="AD39" s="1"/>
  <c r="AE27"/>
  <c r="AE39" s="1"/>
  <c r="AG27"/>
  <c r="AD28"/>
  <c r="AE28"/>
  <c r="AG28"/>
  <c r="AD29"/>
  <c r="AE29"/>
  <c r="AG29"/>
  <c r="AD30"/>
  <c r="AE30"/>
  <c r="AG30"/>
  <c r="AD31"/>
  <c r="AE31"/>
  <c r="AG31"/>
  <c r="AD32"/>
  <c r="AE32"/>
  <c r="AG32"/>
  <c r="AD33"/>
  <c r="AE33"/>
  <c r="AF33"/>
  <c r="AG33"/>
  <c r="AD34"/>
  <c r="AE34"/>
  <c r="AF34"/>
  <c r="AD35"/>
  <c r="AE35"/>
  <c r="AF35"/>
  <c r="AG35"/>
  <c r="AD36"/>
  <c r="AE36"/>
  <c r="AF36"/>
  <c r="AG36"/>
  <c r="AD37"/>
  <c r="AE37"/>
  <c r="AF37"/>
  <c r="AG37"/>
  <c r="AD38"/>
  <c r="AE38"/>
  <c r="AF38"/>
  <c r="AG38"/>
  <c r="AG39" s="1"/>
  <c r="AF39"/>
  <c r="AL4" i="35" l="1"/>
  <c r="AL4" i="34"/>
  <c r="AL4" i="32"/>
  <c r="AL4" i="31"/>
  <c r="AL4" i="29"/>
  <c r="AL4" i="28"/>
  <c r="AL4" i="27"/>
  <c r="AL4" i="26"/>
  <c r="Q72" i="30"/>
  <c r="I72"/>
  <c r="Y32"/>
  <c r="I39" i="27"/>
  <c r="Y31" i="30" l="1"/>
  <c r="Y11"/>
  <c r="Q70"/>
  <c r="I70"/>
  <c r="Y30"/>
  <c r="Y10" i="32"/>
  <c r="I10"/>
  <c r="Q69" i="30" l="1"/>
  <c r="I69"/>
  <c r="Y29"/>
  <c r="Y9"/>
  <c r="I59" i="27"/>
  <c r="AG8" i="26"/>
  <c r="AG9"/>
  <c r="AG10"/>
  <c r="AG11"/>
  <c r="AG12"/>
  <c r="AG13"/>
  <c r="AG14"/>
  <c r="AG15"/>
  <c r="AG16"/>
  <c r="AG17"/>
  <c r="AG18"/>
  <c r="AG7"/>
  <c r="Y19" i="32" l="1"/>
  <c r="Y91" i="36"/>
  <c r="Y92" s="1"/>
  <c r="Y93" s="1"/>
  <c r="Y94" s="1"/>
  <c r="Y95" s="1"/>
  <c r="Y96" s="1"/>
  <c r="Y97" s="1"/>
  <c r="Y98" s="1"/>
  <c r="Y99" s="1"/>
  <c r="Y100" s="1"/>
  <c r="Y101" s="1"/>
  <c r="Y102" s="1"/>
  <c r="Y67"/>
  <c r="Y148" s="1"/>
  <c r="Y68"/>
  <c r="Y69"/>
  <c r="Y70"/>
  <c r="Y71"/>
  <c r="Y72"/>
  <c r="Y73"/>
  <c r="Y74"/>
  <c r="Y75"/>
  <c r="Y76"/>
  <c r="Y77"/>
  <c r="Y78"/>
  <c r="Q67"/>
  <c r="Q148" s="1"/>
  <c r="Q68"/>
  <c r="Q69"/>
  <c r="Q70"/>
  <c r="Q71"/>
  <c r="Q72"/>
  <c r="Q73"/>
  <c r="Q74"/>
  <c r="Q75"/>
  <c r="Q76"/>
  <c r="Q77"/>
  <c r="Q78"/>
  <c r="I67"/>
  <c r="I148" s="1"/>
  <c r="I68"/>
  <c r="I69"/>
  <c r="I70"/>
  <c r="I71"/>
  <c r="I72"/>
  <c r="I73"/>
  <c r="I74"/>
  <c r="I75"/>
  <c r="I76"/>
  <c r="I77"/>
  <c r="I78"/>
  <c r="Y47"/>
  <c r="Y129" s="1"/>
  <c r="Y48"/>
  <c r="Y188" s="1"/>
  <c r="Y49"/>
  <c r="Y50"/>
  <c r="Y51"/>
  <c r="Y191" s="1"/>
  <c r="Y52"/>
  <c r="Y192" s="1"/>
  <c r="Y53"/>
  <c r="Y193" s="1"/>
  <c r="Y54"/>
  <c r="Y55"/>
  <c r="Y195" s="1"/>
  <c r="Y56"/>
  <c r="Y57"/>
  <c r="Y58"/>
  <c r="Q47"/>
  <c r="Q187" s="1"/>
  <c r="Q48"/>
  <c r="Q188" s="1"/>
  <c r="Q49"/>
  <c r="Q50"/>
  <c r="Q190" s="1"/>
  <c r="Q51"/>
  <c r="Q191" s="1"/>
  <c r="Q52"/>
  <c r="Q192" s="1"/>
  <c r="Q53"/>
  <c r="Q54"/>
  <c r="Q55"/>
  <c r="Q195" s="1"/>
  <c r="Q56"/>
  <c r="Q196" s="1"/>
  <c r="Q57"/>
  <c r="Q58"/>
  <c r="I47"/>
  <c r="I48"/>
  <c r="I49"/>
  <c r="I50"/>
  <c r="I51"/>
  <c r="I191" s="1"/>
  <c r="I52"/>
  <c r="I192" s="1"/>
  <c r="I53"/>
  <c r="I54"/>
  <c r="I55"/>
  <c r="I195" s="1"/>
  <c r="I56"/>
  <c r="I196" s="1"/>
  <c r="I57"/>
  <c r="I58"/>
  <c r="Y27"/>
  <c r="Y110" s="1"/>
  <c r="Y28"/>
  <c r="Y168" s="1"/>
  <c r="Y29"/>
  <c r="Y169" s="1"/>
  <c r="Y30"/>
  <c r="Y170" s="1"/>
  <c r="Y31"/>
  <c r="Y32"/>
  <c r="Y172" s="1"/>
  <c r="Y33"/>
  <c r="Y173" s="1"/>
  <c r="Y34"/>
  <c r="Y174" s="1"/>
  <c r="Y35"/>
  <c r="Y175" s="1"/>
  <c r="Y36"/>
  <c r="Y176" s="1"/>
  <c r="Y37"/>
  <c r="Y177" s="1"/>
  <c r="Y38"/>
  <c r="Y178" s="1"/>
  <c r="Q27"/>
  <c r="Q110" s="1"/>
  <c r="Q28"/>
  <c r="Q29"/>
  <c r="Q30"/>
  <c r="Q31"/>
  <c r="Q32"/>
  <c r="Q33"/>
  <c r="Q34"/>
  <c r="Q35"/>
  <c r="Q36"/>
  <c r="Q37"/>
  <c r="Q38"/>
  <c r="I27"/>
  <c r="I110" s="1"/>
  <c r="I28"/>
  <c r="I29"/>
  <c r="I30"/>
  <c r="I31"/>
  <c r="I32"/>
  <c r="I33"/>
  <c r="I34"/>
  <c r="I35"/>
  <c r="I36"/>
  <c r="I37"/>
  <c r="I38"/>
  <c r="Q7"/>
  <c r="Q91" s="1"/>
  <c r="Q8"/>
  <c r="Q9"/>
  <c r="Q10"/>
  <c r="Q11"/>
  <c r="Q171" s="1"/>
  <c r="Q12"/>
  <c r="Q13"/>
  <c r="Q14"/>
  <c r="Q15"/>
  <c r="Q16"/>
  <c r="Q17"/>
  <c r="Q18"/>
  <c r="I7"/>
  <c r="I91" s="1"/>
  <c r="I8"/>
  <c r="I168" s="1"/>
  <c r="I9"/>
  <c r="I10"/>
  <c r="I11"/>
  <c r="I171" s="1"/>
  <c r="I12"/>
  <c r="I172" s="1"/>
  <c r="I13"/>
  <c r="I14"/>
  <c r="I15"/>
  <c r="I175" s="1"/>
  <c r="I16"/>
  <c r="I176" s="1"/>
  <c r="I17"/>
  <c r="I18"/>
  <c r="Y206" i="35"/>
  <c r="Y207" s="1"/>
  <c r="Q206"/>
  <c r="Y187"/>
  <c r="Y225" s="1"/>
  <c r="Y226" s="1"/>
  <c r="Y188"/>
  <c r="Y189"/>
  <c r="Y190"/>
  <c r="Y191"/>
  <c r="Y192"/>
  <c r="Y193"/>
  <c r="Y194"/>
  <c r="Y195"/>
  <c r="Y196"/>
  <c r="Y197"/>
  <c r="Y198"/>
  <c r="Q187"/>
  <c r="Q225" s="1"/>
  <c r="Q188"/>
  <c r="Q189"/>
  <c r="Q190"/>
  <c r="Q191"/>
  <c r="Q192"/>
  <c r="Q193"/>
  <c r="Q194"/>
  <c r="Q195"/>
  <c r="Q196"/>
  <c r="Q197"/>
  <c r="Q198"/>
  <c r="I187"/>
  <c r="I225" s="1"/>
  <c r="I226" s="1"/>
  <c r="I188"/>
  <c r="I189"/>
  <c r="I190"/>
  <c r="I191"/>
  <c r="I192"/>
  <c r="I193"/>
  <c r="I194"/>
  <c r="I195"/>
  <c r="I196"/>
  <c r="I197"/>
  <c r="I198"/>
  <c r="Y167"/>
  <c r="Y168"/>
  <c r="Y169"/>
  <c r="Y170"/>
  <c r="Y171"/>
  <c r="Y172"/>
  <c r="Y173"/>
  <c r="Y174"/>
  <c r="Y175"/>
  <c r="Y176"/>
  <c r="Y177"/>
  <c r="Y178"/>
  <c r="Q167"/>
  <c r="Q168"/>
  <c r="Q169"/>
  <c r="Q170"/>
  <c r="Q171"/>
  <c r="Q172"/>
  <c r="AG172" s="1"/>
  <c r="Q173"/>
  <c r="Q174"/>
  <c r="Q175"/>
  <c r="Q176"/>
  <c r="Q177"/>
  <c r="Q178"/>
  <c r="I167"/>
  <c r="I206" s="1"/>
  <c r="I168"/>
  <c r="I169"/>
  <c r="AG169" s="1"/>
  <c r="I170"/>
  <c r="AG170" s="1"/>
  <c r="I171"/>
  <c r="I172"/>
  <c r="I173"/>
  <c r="AG173" s="1"/>
  <c r="I174"/>
  <c r="AG174" s="1"/>
  <c r="I175"/>
  <c r="AG175" s="1"/>
  <c r="I176"/>
  <c r="AG176" s="1"/>
  <c r="I177"/>
  <c r="AG177" s="1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AG110"/>
  <c r="AG111" s="1"/>
  <c r="AG112" s="1"/>
  <c r="AG113" s="1"/>
  <c r="AG114" s="1"/>
  <c r="AG115" s="1"/>
  <c r="AG116" s="1"/>
  <c r="AG117" s="1"/>
  <c r="AG118" s="1"/>
  <c r="AG119" s="1"/>
  <c r="AG120" s="1"/>
  <c r="AG121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AG91"/>
  <c r="AG92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I59"/>
  <c r="I39"/>
  <c r="Q39"/>
  <c r="Y39"/>
  <c r="AG7"/>
  <c r="AG8"/>
  <c r="AG9"/>
  <c r="AG10"/>
  <c r="AG11"/>
  <c r="AG12"/>
  <c r="AG13"/>
  <c r="AG14"/>
  <c r="AG15"/>
  <c r="AG16"/>
  <c r="AG17"/>
  <c r="AG18"/>
  <c r="Q19"/>
  <c r="I19"/>
  <c r="Y225" i="34"/>
  <c r="Y206"/>
  <c r="Q206"/>
  <c r="Y187"/>
  <c r="Y188"/>
  <c r="Y189"/>
  <c r="Y190"/>
  <c r="Y191"/>
  <c r="Y192"/>
  <c r="Y193"/>
  <c r="Y194"/>
  <c r="Y195"/>
  <c r="Y196"/>
  <c r="Y197"/>
  <c r="Y198"/>
  <c r="Q187"/>
  <c r="Q225" s="1"/>
  <c r="Q188"/>
  <c r="Q189"/>
  <c r="Q190"/>
  <c r="Q191"/>
  <c r="Q192"/>
  <c r="Q193"/>
  <c r="Q194"/>
  <c r="Q195"/>
  <c r="Q196"/>
  <c r="Q197"/>
  <c r="Q198"/>
  <c r="I187"/>
  <c r="I225" s="1"/>
  <c r="I188"/>
  <c r="I189"/>
  <c r="I190"/>
  <c r="I191"/>
  <c r="I192"/>
  <c r="I193"/>
  <c r="I194"/>
  <c r="I195"/>
  <c r="I196"/>
  <c r="I197"/>
  <c r="I198"/>
  <c r="AG167"/>
  <c r="Y167"/>
  <c r="Y168"/>
  <c r="Y169"/>
  <c r="Y170"/>
  <c r="Y171"/>
  <c r="Y172"/>
  <c r="Y173"/>
  <c r="Y174"/>
  <c r="Y175"/>
  <c r="Y176"/>
  <c r="Y177"/>
  <c r="Y178"/>
  <c r="Q167"/>
  <c r="Q168"/>
  <c r="Q169"/>
  <c r="Q170"/>
  <c r="Q171"/>
  <c r="Q172"/>
  <c r="Q173"/>
  <c r="Q174"/>
  <c r="Q175"/>
  <c r="Q176"/>
  <c r="Q177"/>
  <c r="Q178"/>
  <c r="I167"/>
  <c r="I206" s="1"/>
  <c r="I168"/>
  <c r="I169"/>
  <c r="I170"/>
  <c r="AG170" s="1"/>
  <c r="I171"/>
  <c r="AG171" s="1"/>
  <c r="I172"/>
  <c r="AG172" s="1"/>
  <c r="I173"/>
  <c r="AG173" s="1"/>
  <c r="I174"/>
  <c r="I175"/>
  <c r="AG175" s="1"/>
  <c r="I176"/>
  <c r="AG176" s="1"/>
  <c r="I177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AG110"/>
  <c r="AG111" s="1"/>
  <c r="AG112" s="1"/>
  <c r="AG113" s="1"/>
  <c r="AG114" s="1"/>
  <c r="AG115" s="1"/>
  <c r="AG116" s="1"/>
  <c r="AG117" s="1"/>
  <c r="AG118" s="1"/>
  <c r="AG119" s="1"/>
  <c r="AG120" s="1"/>
  <c r="AG121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I59"/>
  <c r="AG27"/>
  <c r="AG28"/>
  <c r="AG29"/>
  <c r="AG30"/>
  <c r="AG31"/>
  <c r="AG32"/>
  <c r="AG33"/>
  <c r="AG34"/>
  <c r="AG35"/>
  <c r="AG36"/>
  <c r="AG37"/>
  <c r="AG38"/>
  <c r="AG39"/>
  <c r="Y39"/>
  <c r="Q39"/>
  <c r="I39"/>
  <c r="AG8"/>
  <c r="AG9"/>
  <c r="AG10"/>
  <c r="AG11"/>
  <c r="AG12"/>
  <c r="AG13"/>
  <c r="AG14"/>
  <c r="AG15"/>
  <c r="AG16"/>
  <c r="AG17"/>
  <c r="AG18"/>
  <c r="Y19"/>
  <c r="Q19"/>
  <c r="I19"/>
  <c r="AG7"/>
  <c r="AG91" s="1"/>
  <c r="Q225" i="32"/>
  <c r="I225"/>
  <c r="Y206"/>
  <c r="Y187"/>
  <c r="Y225" s="1"/>
  <c r="Y226" s="1"/>
  <c r="Y188"/>
  <c r="Y189"/>
  <c r="Y190"/>
  <c r="Y191"/>
  <c r="Y192"/>
  <c r="Y193"/>
  <c r="Y194"/>
  <c r="Y195"/>
  <c r="Y196"/>
  <c r="Y197"/>
  <c r="Y198"/>
  <c r="Q187"/>
  <c r="Q188"/>
  <c r="Q189"/>
  <c r="Q190"/>
  <c r="Q191"/>
  <c r="Q192"/>
  <c r="Q193"/>
  <c r="Q194"/>
  <c r="Q195"/>
  <c r="Q196"/>
  <c r="Q197"/>
  <c r="Q198"/>
  <c r="I187"/>
  <c r="I188"/>
  <c r="I189"/>
  <c r="I190"/>
  <c r="I191"/>
  <c r="I192"/>
  <c r="I193"/>
  <c r="I194"/>
  <c r="I195"/>
  <c r="I196"/>
  <c r="I197"/>
  <c r="I198"/>
  <c r="Y167"/>
  <c r="AG167" s="1"/>
  <c r="Y168"/>
  <c r="AG168" s="1"/>
  <c r="Y169"/>
  <c r="Y170"/>
  <c r="Y171"/>
  <c r="Y172"/>
  <c r="Y173"/>
  <c r="Y174"/>
  <c r="Y175"/>
  <c r="Y176"/>
  <c r="Y177"/>
  <c r="Y178"/>
  <c r="Q167"/>
  <c r="Q168"/>
  <c r="Q169"/>
  <c r="Q170"/>
  <c r="Q171"/>
  <c r="Q172"/>
  <c r="Q173"/>
  <c r="Q174"/>
  <c r="Q175"/>
  <c r="Q176"/>
  <c r="Q177"/>
  <c r="Q178"/>
  <c r="I167"/>
  <c r="I206" s="1"/>
  <c r="I168"/>
  <c r="I169"/>
  <c r="AG169" s="1"/>
  <c r="I170"/>
  <c r="AG170" s="1"/>
  <c r="I171"/>
  <c r="AG171" s="1"/>
  <c r="I172"/>
  <c r="AG172" s="1"/>
  <c r="I173"/>
  <c r="AG173" s="1"/>
  <c r="I174"/>
  <c r="AG174" s="1"/>
  <c r="I175"/>
  <c r="AG175" s="1"/>
  <c r="I176"/>
  <c r="AG176" s="1"/>
  <c r="I177"/>
  <c r="AG177" s="1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AG110"/>
  <c r="AG111" s="1"/>
  <c r="AG112" s="1"/>
  <c r="AG113" s="1"/>
  <c r="AG114" s="1"/>
  <c r="AG115" s="1"/>
  <c r="AG116" s="1"/>
  <c r="AG117" s="1"/>
  <c r="AG118" s="1"/>
  <c r="AG119" s="1"/>
  <c r="AG120" s="1"/>
  <c r="AG121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I59"/>
  <c r="AG27"/>
  <c r="AG28"/>
  <c r="AG29"/>
  <c r="AG30"/>
  <c r="AG31"/>
  <c r="AG39" s="1"/>
  <c r="AG32"/>
  <c r="AG33"/>
  <c r="AG34"/>
  <c r="AG35"/>
  <c r="AG36"/>
  <c r="AG37"/>
  <c r="AG38"/>
  <c r="Y39"/>
  <c r="Q39"/>
  <c r="I39"/>
  <c r="AG7"/>
  <c r="AG91" s="1"/>
  <c r="AG8"/>
  <c r="AG9"/>
  <c r="AG10"/>
  <c r="AG11"/>
  <c r="AG12"/>
  <c r="AG13"/>
  <c r="AG14"/>
  <c r="AG15"/>
  <c r="AG16"/>
  <c r="AG17"/>
  <c r="AG18"/>
  <c r="Q19"/>
  <c r="I19"/>
  <c r="Q225" i="31"/>
  <c r="Y187"/>
  <c r="Y225" s="1"/>
  <c r="Y226" s="1"/>
  <c r="Y188"/>
  <c r="Y189"/>
  <c r="Y190"/>
  <c r="Y191"/>
  <c r="Y192"/>
  <c r="Y193"/>
  <c r="Y194"/>
  <c r="Y195"/>
  <c r="Y196"/>
  <c r="Y197"/>
  <c r="Y198"/>
  <c r="Q187"/>
  <c r="Q188"/>
  <c r="Q189"/>
  <c r="Q190"/>
  <c r="Q191"/>
  <c r="Q192"/>
  <c r="Q193"/>
  <c r="Q194"/>
  <c r="Q195"/>
  <c r="Q196"/>
  <c r="Q197"/>
  <c r="Q198"/>
  <c r="I187"/>
  <c r="I225" s="1"/>
  <c r="I226" s="1"/>
  <c r="I188"/>
  <c r="I189"/>
  <c r="I190"/>
  <c r="I191"/>
  <c r="I192"/>
  <c r="I193"/>
  <c r="I194"/>
  <c r="I195"/>
  <c r="I196"/>
  <c r="I197"/>
  <c r="I198"/>
  <c r="Y167"/>
  <c r="Y206" s="1"/>
  <c r="Y168"/>
  <c r="Y169"/>
  <c r="Y170"/>
  <c r="Y171"/>
  <c r="Y172"/>
  <c r="Y173"/>
  <c r="Y174"/>
  <c r="Y175"/>
  <c r="Y176"/>
  <c r="Y177"/>
  <c r="Y178"/>
  <c r="Q167"/>
  <c r="Q206" s="1"/>
  <c r="Q168"/>
  <c r="Q169"/>
  <c r="Q170"/>
  <c r="Q171"/>
  <c r="Q172"/>
  <c r="Q173"/>
  <c r="Q174"/>
  <c r="Q175"/>
  <c r="Q176"/>
  <c r="Q177"/>
  <c r="Q178"/>
  <c r="I167"/>
  <c r="AG167" s="1"/>
  <c r="I168"/>
  <c r="AG168" s="1"/>
  <c r="I169"/>
  <c r="AG169" s="1"/>
  <c r="I170"/>
  <c r="AG170" s="1"/>
  <c r="I171"/>
  <c r="AG171" s="1"/>
  <c r="I172"/>
  <c r="AG172" s="1"/>
  <c r="I173"/>
  <c r="AG173" s="1"/>
  <c r="I174"/>
  <c r="I175"/>
  <c r="AG175" s="1"/>
  <c r="I176"/>
  <c r="AG176" s="1"/>
  <c r="I177"/>
  <c r="AG177" s="1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Q59"/>
  <c r="I59"/>
  <c r="AG27"/>
  <c r="AG110" s="1"/>
  <c r="AG28"/>
  <c r="AG29"/>
  <c r="AG30"/>
  <c r="AG31"/>
  <c r="AG32"/>
  <c r="AG33"/>
  <c r="AG34"/>
  <c r="AG35"/>
  <c r="AG36"/>
  <c r="AG37"/>
  <c r="AG38"/>
  <c r="Y39"/>
  <c r="Q39"/>
  <c r="I39"/>
  <c r="I19"/>
  <c r="Q19"/>
  <c r="Y19"/>
  <c r="AG7"/>
  <c r="AG91" s="1"/>
  <c r="AG8"/>
  <c r="AG9"/>
  <c r="AG10"/>
  <c r="AG11"/>
  <c r="AG12"/>
  <c r="AG13"/>
  <c r="AG14"/>
  <c r="AG15"/>
  <c r="AG16"/>
  <c r="AG17"/>
  <c r="AG18"/>
  <c r="Y187" i="30"/>
  <c r="Y225" s="1"/>
  <c r="Y188"/>
  <c r="Y189"/>
  <c r="Y190"/>
  <c r="Y191"/>
  <c r="Y192"/>
  <c r="Y193"/>
  <c r="Y194"/>
  <c r="Y195"/>
  <c r="Y196"/>
  <c r="Y197"/>
  <c r="Y198"/>
  <c r="Q187"/>
  <c r="Q225" s="1"/>
  <c r="Q188"/>
  <c r="Q189"/>
  <c r="Q190"/>
  <c r="Q191"/>
  <c r="Q192"/>
  <c r="Q193"/>
  <c r="Q194"/>
  <c r="Q195"/>
  <c r="Q196"/>
  <c r="Q197"/>
  <c r="Q198"/>
  <c r="I187"/>
  <c r="I225" s="1"/>
  <c r="I188"/>
  <c r="I189"/>
  <c r="I190"/>
  <c r="I191"/>
  <c r="I192"/>
  <c r="I193"/>
  <c r="I194"/>
  <c r="I195"/>
  <c r="I196"/>
  <c r="I197"/>
  <c r="I198"/>
  <c r="Y167"/>
  <c r="Y206" s="1"/>
  <c r="Y168"/>
  <c r="Y169"/>
  <c r="Y170"/>
  <c r="Y171"/>
  <c r="Y172"/>
  <c r="Y173"/>
  <c r="Y174"/>
  <c r="Y175"/>
  <c r="Y176"/>
  <c r="Y177"/>
  <c r="Y178"/>
  <c r="Q167"/>
  <c r="Q206" s="1"/>
  <c r="Q168"/>
  <c r="Q169"/>
  <c r="Q170"/>
  <c r="Q171"/>
  <c r="Q172"/>
  <c r="Q173"/>
  <c r="Q174"/>
  <c r="Q175"/>
  <c r="Q176"/>
  <c r="Q177"/>
  <c r="Q178"/>
  <c r="I167"/>
  <c r="I206" s="1"/>
  <c r="I168"/>
  <c r="AG168" s="1"/>
  <c r="I169"/>
  <c r="AG170"/>
  <c r="I171"/>
  <c r="I172"/>
  <c r="I173"/>
  <c r="I174"/>
  <c r="I175"/>
  <c r="I176"/>
  <c r="AG176" s="1"/>
  <c r="I177"/>
  <c r="I178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I129"/>
  <c r="I130" s="1"/>
  <c r="I131" s="1"/>
  <c r="I132" s="1"/>
  <c r="I133" s="1"/>
  <c r="I134" s="1"/>
  <c r="I135" s="1"/>
  <c r="I136" s="1"/>
  <c r="I137" s="1"/>
  <c r="I138" s="1"/>
  <c r="I139" s="1"/>
  <c r="I140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AG110"/>
  <c r="AG111" s="1"/>
  <c r="AG112" s="1"/>
  <c r="AG113" s="1"/>
  <c r="AG114" s="1"/>
  <c r="AG115" s="1"/>
  <c r="AG116" s="1"/>
  <c r="AG117" s="1"/>
  <c r="AG118" s="1"/>
  <c r="AG119" s="1"/>
  <c r="AG120" s="1"/>
  <c r="AG121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9" s="1"/>
  <c r="I100" s="1"/>
  <c r="I101" s="1"/>
  <c r="I102" s="1"/>
  <c r="Y79"/>
  <c r="Q79"/>
  <c r="I79"/>
  <c r="I84" s="1"/>
  <c r="Y59"/>
  <c r="Q59"/>
  <c r="Y39"/>
  <c r="Q39"/>
  <c r="I39"/>
  <c r="AG7"/>
  <c r="AG91" s="1"/>
  <c r="AG8"/>
  <c r="AG9"/>
  <c r="AG10"/>
  <c r="AG11"/>
  <c r="AG12"/>
  <c r="AG13"/>
  <c r="AG16"/>
  <c r="AG18"/>
  <c r="AG19" s="1"/>
  <c r="Y19"/>
  <c r="Q19"/>
  <c r="I19"/>
  <c r="Y225" i="29"/>
  <c r="Y226" s="1"/>
  <c r="Y187"/>
  <c r="Y188"/>
  <c r="Y189"/>
  <c r="Y190"/>
  <c r="Y191"/>
  <c r="Y192"/>
  <c r="Y193"/>
  <c r="Y194"/>
  <c r="Y195"/>
  <c r="Y196"/>
  <c r="Y197"/>
  <c r="Y198"/>
  <c r="Q187"/>
  <c r="Q225" s="1"/>
  <c r="Q226" s="1"/>
  <c r="Q188"/>
  <c r="Q189"/>
  <c r="Q190"/>
  <c r="Q191"/>
  <c r="Q192"/>
  <c r="Q193"/>
  <c r="Q194"/>
  <c r="Q195"/>
  <c r="Q196"/>
  <c r="Q197"/>
  <c r="Q198"/>
  <c r="I187"/>
  <c r="I225" s="1"/>
  <c r="I226" s="1"/>
  <c r="I188"/>
  <c r="I189"/>
  <c r="I190"/>
  <c r="I191"/>
  <c r="I192"/>
  <c r="I193"/>
  <c r="I194"/>
  <c r="I195"/>
  <c r="I196"/>
  <c r="I197"/>
  <c r="I198"/>
  <c r="Y167"/>
  <c r="Y206" s="1"/>
  <c r="Y168"/>
  <c r="Y169"/>
  <c r="Y170"/>
  <c r="Y171"/>
  <c r="Y172"/>
  <c r="Y173"/>
  <c r="Y174"/>
  <c r="Y175"/>
  <c r="Y176"/>
  <c r="Y177"/>
  <c r="Y178"/>
  <c r="Q167"/>
  <c r="Q206" s="1"/>
  <c r="Q168"/>
  <c r="Q169"/>
  <c r="Q170"/>
  <c r="Q171"/>
  <c r="Q172"/>
  <c r="Q173"/>
  <c r="Q174"/>
  <c r="Q175"/>
  <c r="Q176"/>
  <c r="Q177"/>
  <c r="Q178"/>
  <c r="I167"/>
  <c r="AG167" s="1"/>
  <c r="I168"/>
  <c r="I169"/>
  <c r="AG169" s="1"/>
  <c r="I170"/>
  <c r="AG170" s="1"/>
  <c r="I171"/>
  <c r="AG171" s="1"/>
  <c r="I172"/>
  <c r="AG172" s="1"/>
  <c r="I173"/>
  <c r="I174"/>
  <c r="AG174" s="1"/>
  <c r="I175"/>
  <c r="I176"/>
  <c r="AG176" s="1"/>
  <c r="I177"/>
  <c r="AG177" s="1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AG9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I59"/>
  <c r="AG27"/>
  <c r="AG110" s="1"/>
  <c r="AG28"/>
  <c r="AG29"/>
  <c r="AG30"/>
  <c r="AG31"/>
  <c r="AG32"/>
  <c r="AG33"/>
  <c r="AG34"/>
  <c r="AG35"/>
  <c r="AG36"/>
  <c r="AG37"/>
  <c r="AG38"/>
  <c r="Y39"/>
  <c r="Q39"/>
  <c r="I39"/>
  <c r="Y19"/>
  <c r="Q19"/>
  <c r="I19"/>
  <c r="AG7"/>
  <c r="AG8"/>
  <c r="AG9"/>
  <c r="AG10"/>
  <c r="AG11"/>
  <c r="AG12"/>
  <c r="AG13"/>
  <c r="AG14"/>
  <c r="AG15"/>
  <c r="AG16"/>
  <c r="AG17"/>
  <c r="AG18"/>
  <c r="I225" i="28"/>
  <c r="I226" s="1"/>
  <c r="I227" s="1"/>
  <c r="Y187"/>
  <c r="Y225" s="1"/>
  <c r="Y188"/>
  <c r="Y189"/>
  <c r="Y190"/>
  <c r="Y191"/>
  <c r="Y192"/>
  <c r="Y193"/>
  <c r="Y194"/>
  <c r="Y195"/>
  <c r="Y196"/>
  <c r="Y197"/>
  <c r="Y198"/>
  <c r="Q187"/>
  <c r="Q225" s="1"/>
  <c r="Q188"/>
  <c r="Q189"/>
  <c r="Q190"/>
  <c r="Q191"/>
  <c r="Q192"/>
  <c r="Q193"/>
  <c r="Q194"/>
  <c r="Q195"/>
  <c r="Q196"/>
  <c r="Q197"/>
  <c r="Q198"/>
  <c r="I187"/>
  <c r="I188"/>
  <c r="I189"/>
  <c r="I190"/>
  <c r="I191"/>
  <c r="I192"/>
  <c r="I193"/>
  <c r="I194"/>
  <c r="I195"/>
  <c r="I196"/>
  <c r="I197"/>
  <c r="I198"/>
  <c r="Y167"/>
  <c r="Y206" s="1"/>
  <c r="Y207" s="1"/>
  <c r="Y208" s="1"/>
  <c r="Y168"/>
  <c r="Y169"/>
  <c r="Y170"/>
  <c r="Y171"/>
  <c r="Y172"/>
  <c r="Y173"/>
  <c r="Y174"/>
  <c r="Y175"/>
  <c r="Y176"/>
  <c r="Y177"/>
  <c r="Y178"/>
  <c r="Q167"/>
  <c r="Q206" s="1"/>
  <c r="Q207" s="1"/>
  <c r="Q208" s="1"/>
  <c r="Q209" s="1"/>
  <c r="Q210" s="1"/>
  <c r="Q168"/>
  <c r="Q169"/>
  <c r="Q170"/>
  <c r="Q171"/>
  <c r="Q172"/>
  <c r="Q173"/>
  <c r="Q174"/>
  <c r="Q175"/>
  <c r="Q176"/>
  <c r="Q177"/>
  <c r="Q178"/>
  <c r="I167"/>
  <c r="I168"/>
  <c r="I169"/>
  <c r="I170"/>
  <c r="I171"/>
  <c r="I172"/>
  <c r="I173"/>
  <c r="I174"/>
  <c r="I175"/>
  <c r="AG175" s="1"/>
  <c r="I176"/>
  <c r="AG176" s="1"/>
  <c r="I177"/>
  <c r="AG177" s="1"/>
  <c r="I178"/>
  <c r="AG178" s="1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AG110"/>
  <c r="AG111" s="1"/>
  <c r="AG112" s="1"/>
  <c r="AG113" s="1"/>
  <c r="AG114" s="1"/>
  <c r="AG115" s="1"/>
  <c r="AG116" s="1"/>
  <c r="AG117" s="1"/>
  <c r="AG118" s="1"/>
  <c r="AG119" s="1"/>
  <c r="AG120" s="1"/>
  <c r="AG121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I59"/>
  <c r="AG27"/>
  <c r="AG28"/>
  <c r="AG29"/>
  <c r="AG30"/>
  <c r="AG31"/>
  <c r="AG39" s="1"/>
  <c r="AG32"/>
  <c r="AG33"/>
  <c r="AG34"/>
  <c r="AG35"/>
  <c r="AG36"/>
  <c r="AG37"/>
  <c r="AG38"/>
  <c r="Y39"/>
  <c r="Q39"/>
  <c r="I39"/>
  <c r="AG7"/>
  <c r="AG91" s="1"/>
  <c r="AG8"/>
  <c r="AG9"/>
  <c r="AG10"/>
  <c r="AG11"/>
  <c r="AG12"/>
  <c r="AG13"/>
  <c r="AG15"/>
  <c r="AG16"/>
  <c r="AG17"/>
  <c r="AG18"/>
  <c r="Y19"/>
  <c r="Q19"/>
  <c r="I19"/>
  <c r="Q225" i="27"/>
  <c r="Q226" s="1"/>
  <c r="Q206"/>
  <c r="Y187"/>
  <c r="Y225" s="1"/>
  <c r="Y188"/>
  <c r="Y189"/>
  <c r="Y190"/>
  <c r="Y191"/>
  <c r="Y192"/>
  <c r="Y193"/>
  <c r="Y194"/>
  <c r="Y195"/>
  <c r="Y196"/>
  <c r="Y197"/>
  <c r="Y198"/>
  <c r="Q187"/>
  <c r="Q188"/>
  <c r="Q189"/>
  <c r="Q190"/>
  <c r="Q191"/>
  <c r="Q192"/>
  <c r="Q193"/>
  <c r="Q194"/>
  <c r="Q195"/>
  <c r="Q196"/>
  <c r="Q197"/>
  <c r="Q198"/>
  <c r="Q199"/>
  <c r="I187"/>
  <c r="I225" s="1"/>
  <c r="I188"/>
  <c r="I189"/>
  <c r="I190"/>
  <c r="I191"/>
  <c r="I192"/>
  <c r="I193"/>
  <c r="I194"/>
  <c r="I195"/>
  <c r="I196"/>
  <c r="I197"/>
  <c r="I198"/>
  <c r="Y167"/>
  <c r="Y206" s="1"/>
  <c r="Y168"/>
  <c r="Y169"/>
  <c r="Y170"/>
  <c r="Y171"/>
  <c r="Y172"/>
  <c r="Y173"/>
  <c r="Y174"/>
  <c r="Y175"/>
  <c r="Y176"/>
  <c r="Y177"/>
  <c r="Y178"/>
  <c r="Q167"/>
  <c r="Q168"/>
  <c r="Q169"/>
  <c r="Q170"/>
  <c r="Q171"/>
  <c r="Q172"/>
  <c r="Q173"/>
  <c r="Q174"/>
  <c r="Q175"/>
  <c r="Q176"/>
  <c r="Q177"/>
  <c r="Q178"/>
  <c r="I167"/>
  <c r="I206" s="1"/>
  <c r="I168"/>
  <c r="AG168" s="1"/>
  <c r="I169"/>
  <c r="AG169" s="1"/>
  <c r="I170"/>
  <c r="I171"/>
  <c r="AG171" s="1"/>
  <c r="I172"/>
  <c r="I173"/>
  <c r="AG173" s="1"/>
  <c r="I174"/>
  <c r="AG174" s="1"/>
  <c r="I175"/>
  <c r="AG175" s="1"/>
  <c r="I176"/>
  <c r="I177"/>
  <c r="AG177" s="1"/>
  <c r="I178"/>
  <c r="Y148"/>
  <c r="Y149" s="1"/>
  <c r="Y150" s="1"/>
  <c r="Y151" s="1"/>
  <c r="Y152" s="1"/>
  <c r="Y153" s="1"/>
  <c r="Y154" s="1"/>
  <c r="Y155" s="1"/>
  <c r="Y156" s="1"/>
  <c r="Y157" s="1"/>
  <c r="Y158" s="1"/>
  <c r="Y159" s="1"/>
  <c r="Q148"/>
  <c r="Q149" s="1"/>
  <c r="Q150" s="1"/>
  <c r="Q151" s="1"/>
  <c r="Q152" s="1"/>
  <c r="Q153" s="1"/>
  <c r="Q154" s="1"/>
  <c r="Q155" s="1"/>
  <c r="Q156" s="1"/>
  <c r="Q157" s="1"/>
  <c r="Q158" s="1"/>
  <c r="Q159" s="1"/>
  <c r="I148"/>
  <c r="I149" s="1"/>
  <c r="I150" s="1"/>
  <c r="I151" s="1"/>
  <c r="I152" s="1"/>
  <c r="I153" s="1"/>
  <c r="I154" s="1"/>
  <c r="I155" s="1"/>
  <c r="I156" s="1"/>
  <c r="I157" s="1"/>
  <c r="I158" s="1"/>
  <c r="I159" s="1"/>
  <c r="Y129"/>
  <c r="Y130" s="1"/>
  <c r="Y131" s="1"/>
  <c r="Y132" s="1"/>
  <c r="Y133" s="1"/>
  <c r="Y134" s="1"/>
  <c r="Y135" s="1"/>
  <c r="Y136" s="1"/>
  <c r="Y137" s="1"/>
  <c r="Y138" s="1"/>
  <c r="Y139" s="1"/>
  <c r="Y140" s="1"/>
  <c r="Q129"/>
  <c r="Q130" s="1"/>
  <c r="Q131" s="1"/>
  <c r="Q132" s="1"/>
  <c r="Q133" s="1"/>
  <c r="Q134" s="1"/>
  <c r="Q135" s="1"/>
  <c r="Q136" s="1"/>
  <c r="Q137" s="1"/>
  <c r="Q138" s="1"/>
  <c r="Q139" s="1"/>
  <c r="Q140" s="1"/>
  <c r="I129"/>
  <c r="I130" s="1"/>
  <c r="I131" s="1"/>
  <c r="I132" s="1"/>
  <c r="I133" s="1"/>
  <c r="I134" s="1"/>
  <c r="I135" s="1"/>
  <c r="I136" s="1"/>
  <c r="I137" s="1"/>
  <c r="I138" s="1"/>
  <c r="I139" s="1"/>
  <c r="I140" s="1"/>
  <c r="Y110"/>
  <c r="Y111" s="1"/>
  <c r="Y112" s="1"/>
  <c r="Y113" s="1"/>
  <c r="Y114" s="1"/>
  <c r="Y115" s="1"/>
  <c r="Y116" s="1"/>
  <c r="Y117" s="1"/>
  <c r="Y118" s="1"/>
  <c r="Y119" s="1"/>
  <c r="Y120" s="1"/>
  <c r="Y121" s="1"/>
  <c r="Q110"/>
  <c r="Q111" s="1"/>
  <c r="Q112" s="1"/>
  <c r="Q113" s="1"/>
  <c r="Q114" s="1"/>
  <c r="Q115" s="1"/>
  <c r="Q116" s="1"/>
  <c r="Q117" s="1"/>
  <c r="Q118" s="1"/>
  <c r="Q119" s="1"/>
  <c r="Q120" s="1"/>
  <c r="Q121" s="1"/>
  <c r="I110"/>
  <c r="I111" s="1"/>
  <c r="I112" s="1"/>
  <c r="I113" s="1"/>
  <c r="I114" s="1"/>
  <c r="I115" s="1"/>
  <c r="I116" s="1"/>
  <c r="I117" s="1"/>
  <c r="I118" s="1"/>
  <c r="I119" s="1"/>
  <c r="I120" s="1"/>
  <c r="I121" s="1"/>
  <c r="Y91"/>
  <c r="Y92" s="1"/>
  <c r="Y93" s="1"/>
  <c r="Y94" s="1"/>
  <c r="Y95" s="1"/>
  <c r="Y96" s="1"/>
  <c r="Y97" s="1"/>
  <c r="Y98" s="1"/>
  <c r="Y99" s="1"/>
  <c r="Y100" s="1"/>
  <c r="Y101" s="1"/>
  <c r="Y102" s="1"/>
  <c r="Q91"/>
  <c r="Q92" s="1"/>
  <c r="Q93" s="1"/>
  <c r="Q94" s="1"/>
  <c r="Q95" s="1"/>
  <c r="Q96" s="1"/>
  <c r="Q97" s="1"/>
  <c r="Q98" s="1"/>
  <c r="Q99" s="1"/>
  <c r="Q100" s="1"/>
  <c r="Q101" s="1"/>
  <c r="Q102" s="1"/>
  <c r="I91"/>
  <c r="I92" s="1"/>
  <c r="I93" s="1"/>
  <c r="I94" s="1"/>
  <c r="I95" s="1"/>
  <c r="I96" s="1"/>
  <c r="I97" s="1"/>
  <c r="I98" s="1"/>
  <c r="I99" s="1"/>
  <c r="I100" s="1"/>
  <c r="I101" s="1"/>
  <c r="I102" s="1"/>
  <c r="Y79"/>
  <c r="Q79"/>
  <c r="I79"/>
  <c r="Y59"/>
  <c r="Q59"/>
  <c r="Q39"/>
  <c r="Y39"/>
  <c r="AG27"/>
  <c r="AG110" s="1"/>
  <c r="AG111" s="1"/>
  <c r="AG28"/>
  <c r="AG29"/>
  <c r="AG30"/>
  <c r="AG31"/>
  <c r="AG32"/>
  <c r="AG33"/>
  <c r="AG34"/>
  <c r="AG35"/>
  <c r="AG36"/>
  <c r="AG37"/>
  <c r="AG38"/>
  <c r="AG8"/>
  <c r="AG9"/>
  <c r="AG10"/>
  <c r="AG11"/>
  <c r="AG12"/>
  <c r="AG13"/>
  <c r="AG14"/>
  <c r="AG15"/>
  <c r="AG16"/>
  <c r="AG17"/>
  <c r="AG18"/>
  <c r="AG7"/>
  <c r="AG91" s="1"/>
  <c r="Y19"/>
  <c r="Q19"/>
  <c r="I19"/>
  <c r="Y91" i="26"/>
  <c r="Y92" s="1"/>
  <c r="Y93" s="1"/>
  <c r="Y94" s="1"/>
  <c r="Y95" s="1"/>
  <c r="Y96" s="1"/>
  <c r="Y97" s="1"/>
  <c r="Y98" s="1"/>
  <c r="Y99" s="1"/>
  <c r="Y100" s="1"/>
  <c r="Y101" s="1"/>
  <c r="Y102" s="1"/>
  <c r="AG91"/>
  <c r="AG92" s="1"/>
  <c r="AG93" s="1"/>
  <c r="AG94" s="1"/>
  <c r="AG95" s="1"/>
  <c r="AG96" s="1"/>
  <c r="AG97" s="1"/>
  <c r="AG98" s="1"/>
  <c r="AG99" s="1"/>
  <c r="AG100" s="1"/>
  <c r="AG101" s="1"/>
  <c r="AG102" s="1"/>
  <c r="Y110"/>
  <c r="Y111" s="1"/>
  <c r="Y112" s="1"/>
  <c r="Y113" s="1"/>
  <c r="Y114" s="1"/>
  <c r="Y115" s="1"/>
  <c r="Y116" s="1"/>
  <c r="Y117" s="1"/>
  <c r="Y118" s="1"/>
  <c r="Y119" s="1"/>
  <c r="Y120" s="1"/>
  <c r="Y121" s="1"/>
  <c r="Y129"/>
  <c r="Y130" s="1"/>
  <c r="Y131" s="1"/>
  <c r="Y132" s="1"/>
  <c r="Y133" s="1"/>
  <c r="Y134" s="1"/>
  <c r="Y135" s="1"/>
  <c r="Y136" s="1"/>
  <c r="Y137" s="1"/>
  <c r="Y138" s="1"/>
  <c r="Y139" s="1"/>
  <c r="Y140" s="1"/>
  <c r="Y148"/>
  <c r="Y149" s="1"/>
  <c r="Y150" s="1"/>
  <c r="Y151" s="1"/>
  <c r="Y152" s="1"/>
  <c r="Y153" s="1"/>
  <c r="Y154" s="1"/>
  <c r="Y155" s="1"/>
  <c r="Y156" s="1"/>
  <c r="Y157" s="1"/>
  <c r="Y158" s="1"/>
  <c r="Y159" s="1"/>
  <c r="Y167"/>
  <c r="Y206" s="1"/>
  <c r="Y168"/>
  <c r="Y169"/>
  <c r="Y170"/>
  <c r="Y171"/>
  <c r="Y172"/>
  <c r="Y173"/>
  <c r="Y174"/>
  <c r="Y175"/>
  <c r="Y176"/>
  <c r="Y177"/>
  <c r="Y178"/>
  <c r="Y187"/>
  <c r="Y225" s="1"/>
  <c r="Y226" s="1"/>
  <c r="Y188"/>
  <c r="Y189"/>
  <c r="Y190"/>
  <c r="Y191"/>
  <c r="Y192"/>
  <c r="Y193"/>
  <c r="Y194"/>
  <c r="Y195"/>
  <c r="Y196"/>
  <c r="Y197"/>
  <c r="Y198"/>
  <c r="AG27"/>
  <c r="AG110" s="1"/>
  <c r="AG28"/>
  <c r="AG29"/>
  <c r="AG30"/>
  <c r="AG31"/>
  <c r="AG32"/>
  <c r="AG33"/>
  <c r="AG34"/>
  <c r="AG35"/>
  <c r="AG36"/>
  <c r="AG37"/>
  <c r="AG38"/>
  <c r="AG19"/>
  <c r="Y59"/>
  <c r="Y79"/>
  <c r="Y39"/>
  <c r="Y19"/>
  <c r="Q187"/>
  <c r="Q225" s="1"/>
  <c r="Q188"/>
  <c r="Q189"/>
  <c r="Q190"/>
  <c r="Q191"/>
  <c r="Q192"/>
  <c r="Q193"/>
  <c r="Q194"/>
  <c r="Q195"/>
  <c r="Q196"/>
  <c r="Q197"/>
  <c r="Q198"/>
  <c r="Q167"/>
  <c r="Q206" s="1"/>
  <c r="Q168"/>
  <c r="Q169"/>
  <c r="Q170"/>
  <c r="Q171"/>
  <c r="Q172"/>
  <c r="Q173"/>
  <c r="Q174"/>
  <c r="Q175"/>
  <c r="Q176"/>
  <c r="Q177"/>
  <c r="Q178"/>
  <c r="Q148"/>
  <c r="Q149" s="1"/>
  <c r="Q150" s="1"/>
  <c r="Q151" s="1"/>
  <c r="Q152" s="1"/>
  <c r="Q153" s="1"/>
  <c r="Q154" s="1"/>
  <c r="Q155" s="1"/>
  <c r="Q156" s="1"/>
  <c r="Q157" s="1"/>
  <c r="Q158" s="1"/>
  <c r="Q159" s="1"/>
  <c r="Q129"/>
  <c r="Q130" s="1"/>
  <c r="Q131" s="1"/>
  <c r="Q132" s="1"/>
  <c r="Q133" s="1"/>
  <c r="Q134" s="1"/>
  <c r="Q135" s="1"/>
  <c r="Q136" s="1"/>
  <c r="Q137" s="1"/>
  <c r="Q138" s="1"/>
  <c r="Q139" s="1"/>
  <c r="Q140" s="1"/>
  <c r="Q110"/>
  <c r="Q111" s="1"/>
  <c r="Q112" s="1"/>
  <c r="Q113" s="1"/>
  <c r="Q114" s="1"/>
  <c r="Q115" s="1"/>
  <c r="Q116" s="1"/>
  <c r="Q117" s="1"/>
  <c r="Q118" s="1"/>
  <c r="Q119" s="1"/>
  <c r="Q120" s="1"/>
  <c r="Q121" s="1"/>
  <c r="Q91"/>
  <c r="Q92" s="1"/>
  <c r="Q93" s="1"/>
  <c r="Q94" s="1"/>
  <c r="Q95" s="1"/>
  <c r="Q96" s="1"/>
  <c r="Q97" s="1"/>
  <c r="Q98" s="1"/>
  <c r="Q99" s="1"/>
  <c r="Q100" s="1"/>
  <c r="Q101" s="1"/>
  <c r="Q102" s="1"/>
  <c r="Q79"/>
  <c r="Q59"/>
  <c r="Q39"/>
  <c r="Q19"/>
  <c r="I187"/>
  <c r="I225" s="1"/>
  <c r="I188"/>
  <c r="I189"/>
  <c r="I190"/>
  <c r="I191"/>
  <c r="I192"/>
  <c r="I193"/>
  <c r="I194"/>
  <c r="I195"/>
  <c r="I196"/>
  <c r="I197"/>
  <c r="I198"/>
  <c r="I19"/>
  <c r="I39"/>
  <c r="I59"/>
  <c r="I79"/>
  <c r="I91"/>
  <c r="I92" s="1"/>
  <c r="I93" s="1"/>
  <c r="I94" s="1"/>
  <c r="I95" s="1"/>
  <c r="I96" s="1"/>
  <c r="I97" s="1"/>
  <c r="I98" s="1"/>
  <c r="I99" s="1"/>
  <c r="I100" s="1"/>
  <c r="I101" s="1"/>
  <c r="I102" s="1"/>
  <c r="I110"/>
  <c r="I111" s="1"/>
  <c r="I112" s="1"/>
  <c r="I113" s="1"/>
  <c r="I114" s="1"/>
  <c r="I115" s="1"/>
  <c r="I116" s="1"/>
  <c r="I117" s="1"/>
  <c r="I118" s="1"/>
  <c r="I119" s="1"/>
  <c r="I120" s="1"/>
  <c r="I121" s="1"/>
  <c r="I129"/>
  <c r="I130" s="1"/>
  <c r="I131" s="1"/>
  <c r="I132" s="1"/>
  <c r="I133" s="1"/>
  <c r="I134" s="1"/>
  <c r="I135" s="1"/>
  <c r="I136" s="1"/>
  <c r="I137" s="1"/>
  <c r="I138" s="1"/>
  <c r="I139" s="1"/>
  <c r="I140" s="1"/>
  <c r="I148"/>
  <c r="I149" s="1"/>
  <c r="I150" s="1"/>
  <c r="I151" s="1"/>
  <c r="I152" s="1"/>
  <c r="I153" s="1"/>
  <c r="I154" s="1"/>
  <c r="I155" s="1"/>
  <c r="I156" s="1"/>
  <c r="I157" s="1"/>
  <c r="I158" s="1"/>
  <c r="I159" s="1"/>
  <c r="I167"/>
  <c r="I168"/>
  <c r="I169"/>
  <c r="I170"/>
  <c r="I171"/>
  <c r="I172"/>
  <c r="I173"/>
  <c r="I174"/>
  <c r="I175"/>
  <c r="I176"/>
  <c r="I177"/>
  <c r="I178"/>
  <c r="AG91" i="5"/>
  <c r="AG92" s="1"/>
  <c r="AG93" s="1"/>
  <c r="AG94" s="1"/>
  <c r="AG95" s="1"/>
  <c r="AG96" s="1"/>
  <c r="AG97" s="1"/>
  <c r="AG98" s="1"/>
  <c r="AG99" s="1"/>
  <c r="AG100" s="1"/>
  <c r="AG101" s="1"/>
  <c r="AG102" s="1"/>
  <c r="AG13"/>
  <c r="AG14"/>
  <c r="AG15"/>
  <c r="AG16"/>
  <c r="AG17"/>
  <c r="AG18"/>
  <c r="AG19"/>
  <c r="AG27"/>
  <c r="AG110" s="1"/>
  <c r="AG28"/>
  <c r="AG29"/>
  <c r="AG30"/>
  <c r="AG31"/>
  <c r="AG32"/>
  <c r="AG33"/>
  <c r="AG34"/>
  <c r="AG35"/>
  <c r="AG36"/>
  <c r="AG37"/>
  <c r="AG38"/>
  <c r="Y19"/>
  <c r="Y39"/>
  <c r="Y129"/>
  <c r="Y130" s="1"/>
  <c r="Y131" s="1"/>
  <c r="Y132" s="1"/>
  <c r="Y133" s="1"/>
  <c r="Y134" s="1"/>
  <c r="Y135" s="1"/>
  <c r="Y136" s="1"/>
  <c r="Y137" s="1"/>
  <c r="Y138" s="1"/>
  <c r="Y139" s="1"/>
  <c r="Y140" s="1"/>
  <c r="Y148"/>
  <c r="Y149" s="1"/>
  <c r="Y150" s="1"/>
  <c r="Y151" s="1"/>
  <c r="Y152" s="1"/>
  <c r="Y153" s="1"/>
  <c r="Y154" s="1"/>
  <c r="Y155" s="1"/>
  <c r="Y156" s="1"/>
  <c r="Y157" s="1"/>
  <c r="Y158" s="1"/>
  <c r="Y159" s="1"/>
  <c r="Y167"/>
  <c r="Y206" s="1"/>
  <c r="Y168"/>
  <c r="Y169"/>
  <c r="AG169" s="1"/>
  <c r="Y170"/>
  <c r="Y171"/>
  <c r="AG171" s="1"/>
  <c r="Y172"/>
  <c r="Y173"/>
  <c r="Y174"/>
  <c r="Y175"/>
  <c r="Y176"/>
  <c r="Y177"/>
  <c r="Y178"/>
  <c r="AG178" s="1"/>
  <c r="Y187"/>
  <c r="Y188"/>
  <c r="Y189"/>
  <c r="Y190"/>
  <c r="Y191"/>
  <c r="Y192"/>
  <c r="Y193"/>
  <c r="Y194"/>
  <c r="Y195"/>
  <c r="Y196"/>
  <c r="Y197"/>
  <c r="Y198"/>
  <c r="Y225"/>
  <c r="Y226" s="1"/>
  <c r="Y227" s="1"/>
  <c r="Y228" s="1"/>
  <c r="Y229" s="1"/>
  <c r="Y230" s="1"/>
  <c r="Y231" s="1"/>
  <c r="Y232" s="1"/>
  <c r="Y233" s="1"/>
  <c r="Y234" s="1"/>
  <c r="Y235" s="1"/>
  <c r="Y110"/>
  <c r="Y111" s="1"/>
  <c r="Y112" s="1"/>
  <c r="Y113" s="1"/>
  <c r="Y114" s="1"/>
  <c r="Y115" s="1"/>
  <c r="Y116" s="1"/>
  <c r="Y117" s="1"/>
  <c r="Y118" s="1"/>
  <c r="Y119" s="1"/>
  <c r="Y120" s="1"/>
  <c r="Y121" s="1"/>
  <c r="Y91"/>
  <c r="Y92" s="1"/>
  <c r="Y93" s="1"/>
  <c r="Y94" s="1"/>
  <c r="Y95" s="1"/>
  <c r="Y96" s="1"/>
  <c r="Y97" s="1"/>
  <c r="Y98" s="1"/>
  <c r="Y99" s="1"/>
  <c r="Y100" s="1"/>
  <c r="Y101" s="1"/>
  <c r="Y102" s="1"/>
  <c r="Y79"/>
  <c r="Y59"/>
  <c r="Q206"/>
  <c r="Q207" s="1"/>
  <c r="Q208" s="1"/>
  <c r="Q197"/>
  <c r="Q198"/>
  <c r="Q187"/>
  <c r="Q225" s="1"/>
  <c r="Q226" s="1"/>
  <c r="Q227" s="1"/>
  <c r="Q188"/>
  <c r="Q189"/>
  <c r="Q190"/>
  <c r="Q191"/>
  <c r="Q192"/>
  <c r="Q193"/>
  <c r="Q194"/>
  <c r="Q195"/>
  <c r="Q196"/>
  <c r="Q167"/>
  <c r="Q168"/>
  <c r="Q169"/>
  <c r="Q170"/>
  <c r="Q171"/>
  <c r="Q172"/>
  <c r="Q173"/>
  <c r="Q174"/>
  <c r="Q175"/>
  <c r="Q176"/>
  <c r="Q177"/>
  <c r="AG177" s="1"/>
  <c r="Q178"/>
  <c r="Q148"/>
  <c r="Q149" s="1"/>
  <c r="Q150" s="1"/>
  <c r="Q151" s="1"/>
  <c r="Q152" s="1"/>
  <c r="Q153" s="1"/>
  <c r="Q154" s="1"/>
  <c r="Q155" s="1"/>
  <c r="Q156" s="1"/>
  <c r="Q157" s="1"/>
  <c r="Q158" s="1"/>
  <c r="Q159" s="1"/>
  <c r="Q129"/>
  <c r="Q130" s="1"/>
  <c r="Q131" s="1"/>
  <c r="Q132" s="1"/>
  <c r="Q133" s="1"/>
  <c r="Q134" s="1"/>
  <c r="Q135" s="1"/>
  <c r="Q136" s="1"/>
  <c r="Q137" s="1"/>
  <c r="Q138" s="1"/>
  <c r="Q139" s="1"/>
  <c r="Q140" s="1"/>
  <c r="Q110"/>
  <c r="Q111" s="1"/>
  <c r="Q112" s="1"/>
  <c r="Q113" s="1"/>
  <c r="Q114" s="1"/>
  <c r="Q115" s="1"/>
  <c r="Q116" s="1"/>
  <c r="Q117" s="1"/>
  <c r="Q118" s="1"/>
  <c r="Q119" s="1"/>
  <c r="Q120" s="1"/>
  <c r="Q121" s="1"/>
  <c r="Q102"/>
  <c r="Q79"/>
  <c r="Q59"/>
  <c r="Q19"/>
  <c r="Q39"/>
  <c r="I19"/>
  <c r="I39"/>
  <c r="I59"/>
  <c r="I79"/>
  <c r="I91"/>
  <c r="I92" s="1"/>
  <c r="I93" s="1"/>
  <c r="I94" s="1"/>
  <c r="I95" s="1"/>
  <c r="I96" s="1"/>
  <c r="I97" s="1"/>
  <c r="I98" s="1"/>
  <c r="I99" s="1"/>
  <c r="I100" s="1"/>
  <c r="I101" s="1"/>
  <c r="I102" s="1"/>
  <c r="I110"/>
  <c r="I111" s="1"/>
  <c r="I112" s="1"/>
  <c r="I113" s="1"/>
  <c r="I114" s="1"/>
  <c r="I115" s="1"/>
  <c r="I116" s="1"/>
  <c r="I117" s="1"/>
  <c r="I118" s="1"/>
  <c r="I119" s="1"/>
  <c r="I120" s="1"/>
  <c r="I121" s="1"/>
  <c r="I129"/>
  <c r="I130" s="1"/>
  <c r="I131" s="1"/>
  <c r="I132" s="1"/>
  <c r="I133" s="1"/>
  <c r="I134" s="1"/>
  <c r="I135" s="1"/>
  <c r="I136" s="1"/>
  <c r="I137" s="1"/>
  <c r="I138" s="1"/>
  <c r="I139" s="1"/>
  <c r="I140" s="1"/>
  <c r="I148"/>
  <c r="I149" s="1"/>
  <c r="I150" s="1"/>
  <c r="I151" s="1"/>
  <c r="I152" s="1"/>
  <c r="I153" s="1"/>
  <c r="I154" s="1"/>
  <c r="I155" s="1"/>
  <c r="I156" s="1"/>
  <c r="I157" s="1"/>
  <c r="I158" s="1"/>
  <c r="I159" s="1"/>
  <c r="I167"/>
  <c r="I206" s="1"/>
  <c r="AG206" s="1"/>
  <c r="I168"/>
  <c r="I169"/>
  <c r="I170"/>
  <c r="I171"/>
  <c r="I172"/>
  <c r="I173"/>
  <c r="AG173" s="1"/>
  <c r="I174"/>
  <c r="I175"/>
  <c r="AG175" s="1"/>
  <c r="I176"/>
  <c r="AG176" s="1"/>
  <c r="I177"/>
  <c r="I178"/>
  <c r="I187"/>
  <c r="I225" s="1"/>
  <c r="I188"/>
  <c r="I189"/>
  <c r="I190"/>
  <c r="I191"/>
  <c r="I192"/>
  <c r="I193"/>
  <c r="I194"/>
  <c r="I195"/>
  <c r="I196"/>
  <c r="I197"/>
  <c r="I198"/>
  <c r="AF217" i="35"/>
  <c r="AF217" i="34"/>
  <c r="AF217" i="32"/>
  <c r="AF217" i="31"/>
  <c r="AF217" i="28"/>
  <c r="AF217" i="29"/>
  <c r="Y179" i="30" l="1"/>
  <c r="AG178"/>
  <c r="AG178" i="27"/>
  <c r="Q179" i="28"/>
  <c r="AJ5" s="1"/>
  <c r="AG178" i="26"/>
  <c r="Y198" i="36"/>
  <c r="Q198"/>
  <c r="Y236" i="5"/>
  <c r="Y199"/>
  <c r="I198" i="36"/>
  <c r="Q178"/>
  <c r="AG177" i="34"/>
  <c r="I178" i="36"/>
  <c r="AG177" i="30"/>
  <c r="AG177" i="26"/>
  <c r="Y197" i="36"/>
  <c r="Q197"/>
  <c r="I197"/>
  <c r="AG176" i="27"/>
  <c r="Y196" i="36"/>
  <c r="AG176" i="26"/>
  <c r="AG175" i="30"/>
  <c r="AG175" i="29"/>
  <c r="AG175" i="26"/>
  <c r="AG174" i="5"/>
  <c r="I194" i="36"/>
  <c r="AG174" i="34"/>
  <c r="Q194" i="36"/>
  <c r="AG174" i="31"/>
  <c r="AG179" s="1"/>
  <c r="Q174" i="36"/>
  <c r="I174"/>
  <c r="AG174" i="26"/>
  <c r="AG174" i="28"/>
  <c r="AG173" i="29"/>
  <c r="AG173" i="30"/>
  <c r="Q199" i="35"/>
  <c r="I199"/>
  <c r="I193" i="36"/>
  <c r="AG173" i="28"/>
  <c r="Q193" i="36"/>
  <c r="I199" i="32"/>
  <c r="AG172" i="30"/>
  <c r="Y179" i="28"/>
  <c r="AK5" s="1"/>
  <c r="AG172"/>
  <c r="Q211"/>
  <c r="Q212" s="1"/>
  <c r="Q213" s="1"/>
  <c r="Q214" s="1"/>
  <c r="Q215" s="1"/>
  <c r="Q216" s="1"/>
  <c r="Q217" s="1"/>
  <c r="AG172" i="27"/>
  <c r="AG173" i="26"/>
  <c r="AG172"/>
  <c r="AG172" i="5"/>
  <c r="AG171" i="26"/>
  <c r="Y194" i="36"/>
  <c r="AG171" i="35"/>
  <c r="AG171" i="30"/>
  <c r="AG171" i="28"/>
  <c r="Y199" i="34"/>
  <c r="Q179" i="31"/>
  <c r="AJ5" s="1"/>
  <c r="I190" i="36"/>
  <c r="Y179" i="35"/>
  <c r="AK5" s="1"/>
  <c r="Q179"/>
  <c r="AJ5" s="1"/>
  <c r="Q179" i="34"/>
  <c r="AJ5" s="1"/>
  <c r="I179" i="32"/>
  <c r="AI5" s="1"/>
  <c r="I228" i="28"/>
  <c r="I229" s="1"/>
  <c r="I230" s="1"/>
  <c r="I231" s="1"/>
  <c r="I232" s="1"/>
  <c r="I233" s="1"/>
  <c r="I234" s="1"/>
  <c r="I235" s="1"/>
  <c r="I236" s="1"/>
  <c r="AG19"/>
  <c r="I83" s="1"/>
  <c r="AG170"/>
  <c r="Y209"/>
  <c r="Y210" s="1"/>
  <c r="Y211" s="1"/>
  <c r="Y212" s="1"/>
  <c r="Y213" s="1"/>
  <c r="Y214" s="1"/>
  <c r="Y215" s="1"/>
  <c r="Y216" s="1"/>
  <c r="Y217" s="1"/>
  <c r="Y190" i="36"/>
  <c r="AG170" i="27"/>
  <c r="Q228" i="5"/>
  <c r="Q229" s="1"/>
  <c r="Q230" s="1"/>
  <c r="Q231" s="1"/>
  <c r="Q232" s="1"/>
  <c r="Q233" s="1"/>
  <c r="Q234" s="1"/>
  <c r="Q235" s="1"/>
  <c r="Q236" s="1"/>
  <c r="AG170"/>
  <c r="Q209"/>
  <c r="Q210" s="1"/>
  <c r="Q211" s="1"/>
  <c r="Q212" s="1"/>
  <c r="Q213" s="1"/>
  <c r="Q214" s="1"/>
  <c r="Q215" s="1"/>
  <c r="Q216" s="1"/>
  <c r="Q217" s="1"/>
  <c r="Q179"/>
  <c r="AJ5" s="1"/>
  <c r="AG170" i="26"/>
  <c r="Q179"/>
  <c r="AJ5" s="1"/>
  <c r="Q170" i="36"/>
  <c r="I170"/>
  <c r="Y227" i="26"/>
  <c r="Y228" s="1"/>
  <c r="Y229" s="1"/>
  <c r="Y230" s="1"/>
  <c r="Y231" s="1"/>
  <c r="Y232" s="1"/>
  <c r="Y233" s="1"/>
  <c r="Y234" s="1"/>
  <c r="Y235" s="1"/>
  <c r="Y236" s="1"/>
  <c r="Y199"/>
  <c r="AG169"/>
  <c r="Y199" i="35"/>
  <c r="Y227"/>
  <c r="Y228" s="1"/>
  <c r="Y229" s="1"/>
  <c r="Y230" s="1"/>
  <c r="Y231" s="1"/>
  <c r="Y232" s="1"/>
  <c r="Y233" s="1"/>
  <c r="Y234" s="1"/>
  <c r="Y235" s="1"/>
  <c r="Y236" s="1"/>
  <c r="Q226"/>
  <c r="Q227" s="1"/>
  <c r="Q228" s="1"/>
  <c r="Q229" s="1"/>
  <c r="Q230" s="1"/>
  <c r="Q231" s="1"/>
  <c r="Q232" s="1"/>
  <c r="Q233" s="1"/>
  <c r="Q234" s="1"/>
  <c r="Q235" s="1"/>
  <c r="Q236" s="1"/>
  <c r="I227"/>
  <c r="I228" s="1"/>
  <c r="I229" s="1"/>
  <c r="I230" s="1"/>
  <c r="I231" s="1"/>
  <c r="I232" s="1"/>
  <c r="I233" s="1"/>
  <c r="I234" s="1"/>
  <c r="I235" s="1"/>
  <c r="I236" s="1"/>
  <c r="Y208"/>
  <c r="Y209" s="1"/>
  <c r="Y210" s="1"/>
  <c r="Y211" s="1"/>
  <c r="Y212" s="1"/>
  <c r="Y213" s="1"/>
  <c r="Y214" s="1"/>
  <c r="Y215" s="1"/>
  <c r="Y216" s="1"/>
  <c r="Y217" s="1"/>
  <c r="AG93"/>
  <c r="AG94" s="1"/>
  <c r="AG95" s="1"/>
  <c r="AG96" s="1"/>
  <c r="AG97" s="1"/>
  <c r="AG98" s="1"/>
  <c r="AG99" s="1"/>
  <c r="AG100" s="1"/>
  <c r="AG101" s="1"/>
  <c r="AG102" s="1"/>
  <c r="AG19"/>
  <c r="I83" s="1"/>
  <c r="AG169" i="34"/>
  <c r="Y199" i="32"/>
  <c r="Y227"/>
  <c r="Y228" s="1"/>
  <c r="Y229" s="1"/>
  <c r="Y230" s="1"/>
  <c r="Y231" s="1"/>
  <c r="Y232" s="1"/>
  <c r="Y233" s="1"/>
  <c r="Y234" s="1"/>
  <c r="Y235" s="1"/>
  <c r="Y236" s="1"/>
  <c r="Q179"/>
  <c r="AJ5" s="1"/>
  <c r="AG169" i="30"/>
  <c r="Y199" i="29"/>
  <c r="Y227"/>
  <c r="Y228" s="1"/>
  <c r="Y229" s="1"/>
  <c r="Y230" s="1"/>
  <c r="Y231" s="1"/>
  <c r="Y232" s="1"/>
  <c r="Y233" s="1"/>
  <c r="Y234" s="1"/>
  <c r="Y235" s="1"/>
  <c r="Y236" s="1"/>
  <c r="Y189" i="36"/>
  <c r="Q199" i="29"/>
  <c r="Q227"/>
  <c r="Q228" s="1"/>
  <c r="Q229" s="1"/>
  <c r="Q230" s="1"/>
  <c r="Q231" s="1"/>
  <c r="Q232" s="1"/>
  <c r="Q233" s="1"/>
  <c r="Q234" s="1"/>
  <c r="Q235" s="1"/>
  <c r="Q236" s="1"/>
  <c r="I227"/>
  <c r="I228" s="1"/>
  <c r="I229" s="1"/>
  <c r="I230" s="1"/>
  <c r="I231" s="1"/>
  <c r="I232" s="1"/>
  <c r="I233" s="1"/>
  <c r="I234" s="1"/>
  <c r="I235" s="1"/>
  <c r="I236" s="1"/>
  <c r="AG19"/>
  <c r="I83" s="1"/>
  <c r="AG169" i="28"/>
  <c r="Q227" i="27"/>
  <c r="Q228" s="1"/>
  <c r="Q229" s="1"/>
  <c r="Q230" s="1"/>
  <c r="Q231" s="1"/>
  <c r="Q232" s="1"/>
  <c r="Q233" s="1"/>
  <c r="Q234" s="1"/>
  <c r="Q235" s="1"/>
  <c r="Q236" s="1"/>
  <c r="AG112"/>
  <c r="AG113" s="1"/>
  <c r="AG114" s="1"/>
  <c r="AG115" s="1"/>
  <c r="AG116" s="1"/>
  <c r="AG117" s="1"/>
  <c r="AG118" s="1"/>
  <c r="AG119" s="1"/>
  <c r="AG120" s="1"/>
  <c r="AG121" s="1"/>
  <c r="I189" i="36"/>
  <c r="I227" i="31"/>
  <c r="I228" s="1"/>
  <c r="I229" s="1"/>
  <c r="I230" s="1"/>
  <c r="I231" s="1"/>
  <c r="I232" s="1"/>
  <c r="I233" s="1"/>
  <c r="I234" s="1"/>
  <c r="I235" s="1"/>
  <c r="I236" s="1"/>
  <c r="Y227"/>
  <c r="Y228" s="1"/>
  <c r="Y229" s="1"/>
  <c r="Y230" s="1"/>
  <c r="Y231" s="1"/>
  <c r="Y232" s="1"/>
  <c r="Y233" s="1"/>
  <c r="Y234" s="1"/>
  <c r="Y235" s="1"/>
  <c r="Y236" s="1"/>
  <c r="Y226" i="27"/>
  <c r="Y227" s="1"/>
  <c r="Y228" s="1"/>
  <c r="Y229" s="1"/>
  <c r="Y230" s="1"/>
  <c r="Y231" s="1"/>
  <c r="Y232" s="1"/>
  <c r="Y233" s="1"/>
  <c r="Y234" s="1"/>
  <c r="Y235" s="1"/>
  <c r="Y236" s="1"/>
  <c r="I226"/>
  <c r="I227" s="1"/>
  <c r="I228" s="1"/>
  <c r="I229" s="1"/>
  <c r="I230" s="1"/>
  <c r="I231" s="1"/>
  <c r="I232" s="1"/>
  <c r="I233" s="1"/>
  <c r="I234" s="1"/>
  <c r="I235" s="1"/>
  <c r="I236" s="1"/>
  <c r="Y179"/>
  <c r="AK5" s="1"/>
  <c r="Y207"/>
  <c r="Y208" s="1"/>
  <c r="Y209" s="1"/>
  <c r="Y210" s="1"/>
  <c r="Y211" s="1"/>
  <c r="Y212" s="1"/>
  <c r="Y213" s="1"/>
  <c r="Y214" s="1"/>
  <c r="Y215" s="1"/>
  <c r="Y216" s="1"/>
  <c r="Y217" s="1"/>
  <c r="I179"/>
  <c r="AI5" s="1"/>
  <c r="Q207"/>
  <c r="Q208" s="1"/>
  <c r="Q209" s="1"/>
  <c r="Q210" s="1"/>
  <c r="Q211" s="1"/>
  <c r="Q212" s="1"/>
  <c r="Q213" s="1"/>
  <c r="Q214" s="1"/>
  <c r="Q215" s="1"/>
  <c r="Q216" s="1"/>
  <c r="Q217" s="1"/>
  <c r="AG92"/>
  <c r="AG93" s="1"/>
  <c r="AG94" s="1"/>
  <c r="AG95" s="1"/>
  <c r="AG96" s="1"/>
  <c r="AG97" s="1"/>
  <c r="AG98" s="1"/>
  <c r="AG99" s="1"/>
  <c r="AG100" s="1"/>
  <c r="AG101" s="1"/>
  <c r="AG102" s="1"/>
  <c r="Y226" i="34"/>
  <c r="Y227" s="1"/>
  <c r="Y228" s="1"/>
  <c r="Y229" s="1"/>
  <c r="Y230" s="1"/>
  <c r="Y231" s="1"/>
  <c r="Y232" s="1"/>
  <c r="Y233" s="1"/>
  <c r="Y234" s="1"/>
  <c r="Y235" s="1"/>
  <c r="Y236" s="1"/>
  <c r="Q199"/>
  <c r="Q226"/>
  <c r="Q227" s="1"/>
  <c r="Q228" s="1"/>
  <c r="Q229" s="1"/>
  <c r="Q230" s="1"/>
  <c r="Q231" s="1"/>
  <c r="Q232" s="1"/>
  <c r="Q233" s="1"/>
  <c r="Q234" s="1"/>
  <c r="Q235" s="1"/>
  <c r="Q236" s="1"/>
  <c r="I199"/>
  <c r="I226"/>
  <c r="I227" s="1"/>
  <c r="I228" s="1"/>
  <c r="I229" s="1"/>
  <c r="I230" s="1"/>
  <c r="I231" s="1"/>
  <c r="I232" s="1"/>
  <c r="I233" s="1"/>
  <c r="I234" s="1"/>
  <c r="I235" s="1"/>
  <c r="I236" s="1"/>
  <c r="Y207"/>
  <c r="Y208" s="1"/>
  <c r="Y209" s="1"/>
  <c r="Y210" s="1"/>
  <c r="Y211" s="1"/>
  <c r="Y212" s="1"/>
  <c r="Y213" s="1"/>
  <c r="Y214" s="1"/>
  <c r="Y215" s="1"/>
  <c r="Y216" s="1"/>
  <c r="Y217" s="1"/>
  <c r="Y179"/>
  <c r="AK5" s="1"/>
  <c r="AG168"/>
  <c r="Q207"/>
  <c r="Q208" s="1"/>
  <c r="Q209" s="1"/>
  <c r="Q210" s="1"/>
  <c r="Q211" s="1"/>
  <c r="Q212" s="1"/>
  <c r="Q213" s="1"/>
  <c r="Q214" s="1"/>
  <c r="Q215" s="1"/>
  <c r="Q216" s="1"/>
  <c r="Q217" s="1"/>
  <c r="AG19"/>
  <c r="I83" s="1"/>
  <c r="AG92"/>
  <c r="AG93" s="1"/>
  <c r="AG94" s="1"/>
  <c r="AG95" s="1"/>
  <c r="AG96" s="1"/>
  <c r="AG97" s="1"/>
  <c r="AG98" s="1"/>
  <c r="AG99" s="1"/>
  <c r="AG100" s="1"/>
  <c r="AG101" s="1"/>
  <c r="AG102" s="1"/>
  <c r="I179"/>
  <c r="AI5" s="1"/>
  <c r="I207"/>
  <c r="AG206"/>
  <c r="Y199" i="30"/>
  <c r="Y226"/>
  <c r="Y227" s="1"/>
  <c r="Y228" s="1"/>
  <c r="Y229" s="1"/>
  <c r="Y230" s="1"/>
  <c r="Y231" s="1"/>
  <c r="Y232" s="1"/>
  <c r="Y233" s="1"/>
  <c r="Y234" s="1"/>
  <c r="Y235" s="1"/>
  <c r="Y236" s="1"/>
  <c r="I199"/>
  <c r="Q226"/>
  <c r="Q227" s="1"/>
  <c r="Q228" s="1"/>
  <c r="Q229" s="1"/>
  <c r="Q230" s="1"/>
  <c r="Q231" s="1"/>
  <c r="Q232" s="1"/>
  <c r="Q233" s="1"/>
  <c r="Q234" s="1"/>
  <c r="Q235" s="1"/>
  <c r="Q236" s="1"/>
  <c r="Q199"/>
  <c r="I226"/>
  <c r="I227" s="1"/>
  <c r="I228" s="1"/>
  <c r="I229" s="1"/>
  <c r="I230" s="1"/>
  <c r="I231" s="1"/>
  <c r="I232" s="1"/>
  <c r="I233" s="1"/>
  <c r="I234" s="1"/>
  <c r="I235" s="1"/>
  <c r="I236" s="1"/>
  <c r="Y207"/>
  <c r="Y208" s="1"/>
  <c r="Y209" s="1"/>
  <c r="Y210" s="1"/>
  <c r="Y211" s="1"/>
  <c r="Y212" s="1"/>
  <c r="Y213" s="1"/>
  <c r="Y214" s="1"/>
  <c r="Y215" s="1"/>
  <c r="Y216" s="1"/>
  <c r="Y217" s="1"/>
  <c r="Q207"/>
  <c r="Q208" s="1"/>
  <c r="Q209" s="1"/>
  <c r="Q210" s="1"/>
  <c r="Q211" s="1"/>
  <c r="Q212" s="1"/>
  <c r="Q213" s="1"/>
  <c r="Q214" s="1"/>
  <c r="Q215" s="1"/>
  <c r="Q216" s="1"/>
  <c r="Q217" s="1"/>
  <c r="AG167"/>
  <c r="AG206"/>
  <c r="Q179"/>
  <c r="I207"/>
  <c r="AG92"/>
  <c r="AG93" s="1"/>
  <c r="AG94" s="1"/>
  <c r="AG95" s="1"/>
  <c r="AG96" s="1"/>
  <c r="AG97" s="1"/>
  <c r="AG98" s="1"/>
  <c r="AG99" s="1"/>
  <c r="AG100" s="1"/>
  <c r="AG101" s="1"/>
  <c r="AG102" s="1"/>
  <c r="Y199" i="28"/>
  <c r="Y226"/>
  <c r="Y227" s="1"/>
  <c r="Y228" s="1"/>
  <c r="Y229" s="1"/>
  <c r="Y230" s="1"/>
  <c r="Y231" s="1"/>
  <c r="Y232" s="1"/>
  <c r="Y233" s="1"/>
  <c r="Y234" s="1"/>
  <c r="Y235" s="1"/>
  <c r="Y236" s="1"/>
  <c r="Q199"/>
  <c r="Q226"/>
  <c r="Q227" s="1"/>
  <c r="Q228" s="1"/>
  <c r="Q229" s="1"/>
  <c r="Q230" s="1"/>
  <c r="Q231" s="1"/>
  <c r="Q232" s="1"/>
  <c r="Q233" s="1"/>
  <c r="Q234" s="1"/>
  <c r="Q235" s="1"/>
  <c r="Q236" s="1"/>
  <c r="I199"/>
  <c r="AG168"/>
  <c r="AG92"/>
  <c r="AG93" s="1"/>
  <c r="AG94" s="1"/>
  <c r="AG95" s="1"/>
  <c r="AG96" s="1"/>
  <c r="AG97" s="1"/>
  <c r="AG98" s="1"/>
  <c r="AG99" s="1"/>
  <c r="AG100" s="1"/>
  <c r="AG101" s="1"/>
  <c r="AG102" s="1"/>
  <c r="I179"/>
  <c r="AI5" s="1"/>
  <c r="I206"/>
  <c r="AG167"/>
  <c r="Y199" i="27"/>
  <c r="I199"/>
  <c r="Q179"/>
  <c r="AJ5" s="1"/>
  <c r="AG167"/>
  <c r="AG39"/>
  <c r="I84" s="1"/>
  <c r="I207"/>
  <c r="AG206"/>
  <c r="I199" i="26"/>
  <c r="Q226"/>
  <c r="Q227" s="1"/>
  <c r="Q228" s="1"/>
  <c r="Q229" s="1"/>
  <c r="Q230" s="1"/>
  <c r="Q231" s="1"/>
  <c r="Q232" s="1"/>
  <c r="Q233" s="1"/>
  <c r="Q234" s="1"/>
  <c r="Q235" s="1"/>
  <c r="Q236" s="1"/>
  <c r="Q199"/>
  <c r="I226"/>
  <c r="I227" s="1"/>
  <c r="I228" s="1"/>
  <c r="I229" s="1"/>
  <c r="I230" s="1"/>
  <c r="I231" s="1"/>
  <c r="I232" s="1"/>
  <c r="I233" s="1"/>
  <c r="I234" s="1"/>
  <c r="I235" s="1"/>
  <c r="I236" s="1"/>
  <c r="AG39"/>
  <c r="I84" s="1"/>
  <c r="Y179"/>
  <c r="AK5" s="1"/>
  <c r="AG111"/>
  <c r="AG112" s="1"/>
  <c r="AG113" s="1"/>
  <c r="AG114" s="1"/>
  <c r="AG115" s="1"/>
  <c r="AG116" s="1"/>
  <c r="AG117" s="1"/>
  <c r="AG118" s="1"/>
  <c r="AG119" s="1"/>
  <c r="AG120" s="1"/>
  <c r="AG121" s="1"/>
  <c r="Y207"/>
  <c r="Y208" s="1"/>
  <c r="AG168"/>
  <c r="Q207"/>
  <c r="Q208" s="1"/>
  <c r="Q209" s="1"/>
  <c r="Q210" s="1"/>
  <c r="Q211" s="1"/>
  <c r="Q212" s="1"/>
  <c r="Q213" s="1"/>
  <c r="Q214" s="1"/>
  <c r="Q215" s="1"/>
  <c r="Q216" s="1"/>
  <c r="Q217" s="1"/>
  <c r="AG167"/>
  <c r="I179"/>
  <c r="AI5" s="1"/>
  <c r="I206"/>
  <c r="I207" s="1"/>
  <c r="I208" s="1"/>
  <c r="I209" s="1"/>
  <c r="I210" s="1"/>
  <c r="I211" s="1"/>
  <c r="I212" s="1"/>
  <c r="I213" s="1"/>
  <c r="I214" s="1"/>
  <c r="I215" s="1"/>
  <c r="I216" s="1"/>
  <c r="I217" s="1"/>
  <c r="Q226" i="32"/>
  <c r="Q227" s="1"/>
  <c r="Q228" s="1"/>
  <c r="Q229" s="1"/>
  <c r="Q230" s="1"/>
  <c r="Q231" s="1"/>
  <c r="Q232" s="1"/>
  <c r="Q233" s="1"/>
  <c r="Q234" s="1"/>
  <c r="Q235" s="1"/>
  <c r="Q236" s="1"/>
  <c r="Q199"/>
  <c r="I226"/>
  <c r="I227" s="1"/>
  <c r="I228" s="1"/>
  <c r="I229" s="1"/>
  <c r="I230" s="1"/>
  <c r="I231" s="1"/>
  <c r="I232" s="1"/>
  <c r="I233" s="1"/>
  <c r="I234" s="1"/>
  <c r="I235" s="1"/>
  <c r="I236" s="1"/>
  <c r="Y207"/>
  <c r="Y208" s="1"/>
  <c r="Y209" s="1"/>
  <c r="Y210" s="1"/>
  <c r="Y211" s="1"/>
  <c r="Y212" s="1"/>
  <c r="Y213" s="1"/>
  <c r="Y214" s="1"/>
  <c r="Y215" s="1"/>
  <c r="Y216" s="1"/>
  <c r="Y217" s="1"/>
  <c r="Y179"/>
  <c r="AK5" s="1"/>
  <c r="AG179"/>
  <c r="Q206"/>
  <c r="Q207" s="1"/>
  <c r="Q208" s="1"/>
  <c r="Q209" s="1"/>
  <c r="Q210" s="1"/>
  <c r="Q211" s="1"/>
  <c r="Q212" s="1"/>
  <c r="Q213" s="1"/>
  <c r="Q214" s="1"/>
  <c r="Q215" s="1"/>
  <c r="Q216" s="1"/>
  <c r="Q217" s="1"/>
  <c r="AG19"/>
  <c r="I83" s="1"/>
  <c r="AG92"/>
  <c r="AG93" s="1"/>
  <c r="AG94" s="1"/>
  <c r="AG95" s="1"/>
  <c r="AG96" s="1"/>
  <c r="AG97" s="1"/>
  <c r="AG98" s="1"/>
  <c r="AG99" s="1"/>
  <c r="AG100" s="1"/>
  <c r="AG101" s="1"/>
  <c r="AG102" s="1"/>
  <c r="I207"/>
  <c r="AG206"/>
  <c r="AG168" i="35"/>
  <c r="Q207"/>
  <c r="Q208" s="1"/>
  <c r="Q209" s="1"/>
  <c r="Q210" s="1"/>
  <c r="Q211" s="1"/>
  <c r="Q212" s="1"/>
  <c r="Q213" s="1"/>
  <c r="Q214" s="1"/>
  <c r="Q215" s="1"/>
  <c r="Q216" s="1"/>
  <c r="Q217" s="1"/>
  <c r="I207"/>
  <c r="AG206"/>
  <c r="I179"/>
  <c r="AI5" s="1"/>
  <c r="AG167"/>
  <c r="I199" i="29"/>
  <c r="Y179"/>
  <c r="AK5" s="1"/>
  <c r="AG39"/>
  <c r="I84" s="1"/>
  <c r="AG111"/>
  <c r="AG112" s="1"/>
  <c r="AG113" s="1"/>
  <c r="AG114" s="1"/>
  <c r="AG115" s="1"/>
  <c r="AG116" s="1"/>
  <c r="AG117" s="1"/>
  <c r="AG118" s="1"/>
  <c r="AG119" s="1"/>
  <c r="AG120" s="1"/>
  <c r="AG121" s="1"/>
  <c r="I206"/>
  <c r="I207" s="1"/>
  <c r="Y207"/>
  <c r="Y208" s="1"/>
  <c r="Y209" s="1"/>
  <c r="Y210" s="1"/>
  <c r="Y211" s="1"/>
  <c r="Y212" s="1"/>
  <c r="Y213" s="1"/>
  <c r="Y214" s="1"/>
  <c r="Y215" s="1"/>
  <c r="Y216" s="1"/>
  <c r="Y217" s="1"/>
  <c r="AG168"/>
  <c r="Q179"/>
  <c r="AJ5" s="1"/>
  <c r="Q207"/>
  <c r="Q208" s="1"/>
  <c r="Q209" s="1"/>
  <c r="Q210" s="1"/>
  <c r="Q211" s="1"/>
  <c r="Q212" s="1"/>
  <c r="Q213" s="1"/>
  <c r="Q214" s="1"/>
  <c r="Q215" s="1"/>
  <c r="Q216" s="1"/>
  <c r="Q217" s="1"/>
  <c r="AG92"/>
  <c r="AG93" s="1"/>
  <c r="AG94" s="1"/>
  <c r="AG95" s="1"/>
  <c r="AG96" s="1"/>
  <c r="AG97" s="1"/>
  <c r="AG98" s="1"/>
  <c r="AG99" s="1"/>
  <c r="AG100" s="1"/>
  <c r="AG101" s="1"/>
  <c r="AG102" s="1"/>
  <c r="I179"/>
  <c r="AI5" s="1"/>
  <c r="AG206"/>
  <c r="I187" i="36"/>
  <c r="I225" s="1"/>
  <c r="Y179" i="5"/>
  <c r="AK5" s="1"/>
  <c r="AG168"/>
  <c r="Y207"/>
  <c r="Y208" s="1"/>
  <c r="Y209" s="1"/>
  <c r="Y210" s="1"/>
  <c r="Y211" s="1"/>
  <c r="Y212" s="1"/>
  <c r="Y213" s="1"/>
  <c r="Y214" s="1"/>
  <c r="Y215" s="1"/>
  <c r="Y216" s="1"/>
  <c r="Y217" s="1"/>
  <c r="AG111"/>
  <c r="AG112" s="1"/>
  <c r="AG113" s="1"/>
  <c r="AG114" s="1"/>
  <c r="AG115" s="1"/>
  <c r="AG116" s="1"/>
  <c r="AG117" s="1"/>
  <c r="AG118" s="1"/>
  <c r="AG119" s="1"/>
  <c r="AG120" s="1"/>
  <c r="AG121" s="1"/>
  <c r="AG39"/>
  <c r="I84" s="1"/>
  <c r="AG167"/>
  <c r="Q199" i="31"/>
  <c r="Q226"/>
  <c r="Q227" s="1"/>
  <c r="Q228" s="1"/>
  <c r="Q229" s="1"/>
  <c r="Q230" s="1"/>
  <c r="Q231" s="1"/>
  <c r="Q232" s="1"/>
  <c r="Q233" s="1"/>
  <c r="Q234" s="1"/>
  <c r="Q235" s="1"/>
  <c r="Q236" s="1"/>
  <c r="Q207"/>
  <c r="Q208" s="1"/>
  <c r="Q209" s="1"/>
  <c r="Q210" s="1"/>
  <c r="Q211" s="1"/>
  <c r="Q212" s="1"/>
  <c r="Q213" s="1"/>
  <c r="Q214" s="1"/>
  <c r="Q215" s="1"/>
  <c r="Q216" s="1"/>
  <c r="Q217" s="1"/>
  <c r="AG39"/>
  <c r="I84" s="1"/>
  <c r="AG111"/>
  <c r="AG112" s="1"/>
  <c r="AG113" s="1"/>
  <c r="AG114" s="1"/>
  <c r="AG115" s="1"/>
  <c r="AG116" s="1"/>
  <c r="AG117" s="1"/>
  <c r="AG118" s="1"/>
  <c r="AG119" s="1"/>
  <c r="AG120" s="1"/>
  <c r="AG121" s="1"/>
  <c r="I179"/>
  <c r="AI5" s="1"/>
  <c r="AG92"/>
  <c r="AG93" s="1"/>
  <c r="AG94" s="1"/>
  <c r="AG95" s="1"/>
  <c r="AG96" s="1"/>
  <c r="AG97" s="1"/>
  <c r="AG98" s="1"/>
  <c r="AG99" s="1"/>
  <c r="AG100" s="1"/>
  <c r="AG101" s="1"/>
  <c r="AG102" s="1"/>
  <c r="Y207"/>
  <c r="Y208" s="1"/>
  <c r="Y209" s="1"/>
  <c r="Y210" s="1"/>
  <c r="Y211" s="1"/>
  <c r="Y212" s="1"/>
  <c r="Y213" s="1"/>
  <c r="Y214" s="1"/>
  <c r="Y215" s="1"/>
  <c r="Y216" s="1"/>
  <c r="Y217" s="1"/>
  <c r="Y199"/>
  <c r="I199"/>
  <c r="I206"/>
  <c r="I207" s="1"/>
  <c r="I208" s="1"/>
  <c r="I209" s="1"/>
  <c r="I210" s="1"/>
  <c r="I211" s="1"/>
  <c r="I212" s="1"/>
  <c r="I213" s="1"/>
  <c r="I214" s="1"/>
  <c r="I215" s="1"/>
  <c r="I216" s="1"/>
  <c r="I217" s="1"/>
  <c r="Y179"/>
  <c r="AK5" s="1"/>
  <c r="AG19"/>
  <c r="I83" s="1"/>
  <c r="AG206"/>
  <c r="I92" i="36"/>
  <c r="I93" s="1"/>
  <c r="I94" s="1"/>
  <c r="I95" s="1"/>
  <c r="I96" s="1"/>
  <c r="I97" s="1"/>
  <c r="I98" s="1"/>
  <c r="I99" s="1"/>
  <c r="I100" s="1"/>
  <c r="I101" s="1"/>
  <c r="I102" s="1"/>
  <c r="Q92"/>
  <c r="Q93" s="1"/>
  <c r="Q94" s="1"/>
  <c r="Q95" s="1"/>
  <c r="Q96" s="1"/>
  <c r="Q97" s="1"/>
  <c r="Q98" s="1"/>
  <c r="Q99" s="1"/>
  <c r="Q100" s="1"/>
  <c r="Q101" s="1"/>
  <c r="Q102" s="1"/>
  <c r="Y111"/>
  <c r="Y112" s="1"/>
  <c r="Y113" s="1"/>
  <c r="Y114" s="1"/>
  <c r="Y115" s="1"/>
  <c r="Y116" s="1"/>
  <c r="Y117" s="1"/>
  <c r="Y118" s="1"/>
  <c r="Y119" s="1"/>
  <c r="Y120" s="1"/>
  <c r="Y121" s="1"/>
  <c r="Y130"/>
  <c r="Y131" s="1"/>
  <c r="Y132" s="1"/>
  <c r="Y133" s="1"/>
  <c r="Y134" s="1"/>
  <c r="Y135" s="1"/>
  <c r="Y136" s="1"/>
  <c r="Y137" s="1"/>
  <c r="Y138" s="1"/>
  <c r="Y139" s="1"/>
  <c r="Y140" s="1"/>
  <c r="Y149"/>
  <c r="Y150" s="1"/>
  <c r="Y151" s="1"/>
  <c r="Y152" s="1"/>
  <c r="Y153" s="1"/>
  <c r="Y154" s="1"/>
  <c r="Y155" s="1"/>
  <c r="Y156" s="1"/>
  <c r="Y157" s="1"/>
  <c r="Y158" s="1"/>
  <c r="Y159" s="1"/>
  <c r="AG15"/>
  <c r="Y167"/>
  <c r="Y206" s="1"/>
  <c r="Y207" s="1"/>
  <c r="AG13"/>
  <c r="AG27"/>
  <c r="AG110" s="1"/>
  <c r="I149"/>
  <c r="I150" s="1"/>
  <c r="I151" s="1"/>
  <c r="I152" s="1"/>
  <c r="I153" s="1"/>
  <c r="I154" s="1"/>
  <c r="I155" s="1"/>
  <c r="I156" s="1"/>
  <c r="I157" s="1"/>
  <c r="I158" s="1"/>
  <c r="I159" s="1"/>
  <c r="Q149"/>
  <c r="Q150" s="1"/>
  <c r="Q151" s="1"/>
  <c r="Q152" s="1"/>
  <c r="Q153" s="1"/>
  <c r="Q154" s="1"/>
  <c r="Q155" s="1"/>
  <c r="Q156" s="1"/>
  <c r="Q157" s="1"/>
  <c r="Q158" s="1"/>
  <c r="Q159" s="1"/>
  <c r="AG31"/>
  <c r="AG35"/>
  <c r="AG16"/>
  <c r="AG12"/>
  <c r="AG8"/>
  <c r="AG37"/>
  <c r="AG29"/>
  <c r="I59"/>
  <c r="Q175"/>
  <c r="AG175" s="1"/>
  <c r="Y171"/>
  <c r="AG171" s="1"/>
  <c r="AG11"/>
  <c r="I177"/>
  <c r="I173"/>
  <c r="I169"/>
  <c r="Q177"/>
  <c r="Q173"/>
  <c r="Q169"/>
  <c r="AG7"/>
  <c r="AG91" s="1"/>
  <c r="I111"/>
  <c r="I112" s="1"/>
  <c r="I113" s="1"/>
  <c r="I114" s="1"/>
  <c r="I115" s="1"/>
  <c r="I116" s="1"/>
  <c r="I117" s="1"/>
  <c r="I118" s="1"/>
  <c r="I119" s="1"/>
  <c r="I120" s="1"/>
  <c r="I121" s="1"/>
  <c r="Q111"/>
  <c r="Q112" s="1"/>
  <c r="Q113" s="1"/>
  <c r="Q114" s="1"/>
  <c r="Q115" s="1"/>
  <c r="Q116" s="1"/>
  <c r="Q117" s="1"/>
  <c r="Q118" s="1"/>
  <c r="Q119" s="1"/>
  <c r="Q120" s="1"/>
  <c r="Q121" s="1"/>
  <c r="Q59"/>
  <c r="I167"/>
  <c r="I206" s="1"/>
  <c r="I207" s="1"/>
  <c r="I208" s="1"/>
  <c r="AG17"/>
  <c r="AG9"/>
  <c r="I39"/>
  <c r="AG33"/>
  <c r="Q79"/>
  <c r="Q167"/>
  <c r="Q206" s="1"/>
  <c r="Q225"/>
  <c r="Q226" s="1"/>
  <c r="Y79"/>
  <c r="I188"/>
  <c r="Q189"/>
  <c r="AG18"/>
  <c r="AG14"/>
  <c r="AG10"/>
  <c r="Q39"/>
  <c r="Y39"/>
  <c r="AG36"/>
  <c r="AG32"/>
  <c r="AG28"/>
  <c r="I79"/>
  <c r="Q129"/>
  <c r="Q130" s="1"/>
  <c r="Q131" s="1"/>
  <c r="Q132" s="1"/>
  <c r="Q133" s="1"/>
  <c r="Q134" s="1"/>
  <c r="Q135" s="1"/>
  <c r="Q136" s="1"/>
  <c r="Q137" s="1"/>
  <c r="Q138" s="1"/>
  <c r="Q139" s="1"/>
  <c r="Q140" s="1"/>
  <c r="Q176"/>
  <c r="AG176" s="1"/>
  <c r="Q172"/>
  <c r="AG172" s="1"/>
  <c r="Q168"/>
  <c r="AG168" s="1"/>
  <c r="Y59"/>
  <c r="I129"/>
  <c r="I130" s="1"/>
  <c r="I131" s="1"/>
  <c r="I132" s="1"/>
  <c r="I133" s="1"/>
  <c r="I134" s="1"/>
  <c r="I135" s="1"/>
  <c r="I136" s="1"/>
  <c r="I137" s="1"/>
  <c r="I138" s="1"/>
  <c r="I139" s="1"/>
  <c r="I140" s="1"/>
  <c r="Y187"/>
  <c r="AG38"/>
  <c r="AG34"/>
  <c r="AG30"/>
  <c r="I19"/>
  <c r="Q19"/>
  <c r="I83" i="26"/>
  <c r="Q199" i="5"/>
  <c r="I179"/>
  <c r="AI5" s="1"/>
  <c r="I207"/>
  <c r="I199"/>
  <c r="I226"/>
  <c r="I227" s="1"/>
  <c r="I228" s="1"/>
  <c r="I229" s="1"/>
  <c r="I230" s="1"/>
  <c r="I231" s="1"/>
  <c r="I232" s="1"/>
  <c r="I233" s="1"/>
  <c r="I234" s="1"/>
  <c r="I235" s="1"/>
  <c r="I236" s="1"/>
  <c r="P60" i="34"/>
  <c r="P60" i="32"/>
  <c r="P80" i="31"/>
  <c r="P80" i="30"/>
  <c r="P60"/>
  <c r="P80" i="29"/>
  <c r="P60"/>
  <c r="P61" i="28"/>
  <c r="P80" i="27"/>
  <c r="P60"/>
  <c r="AE220" i="31"/>
  <c r="P80" i="26"/>
  <c r="P60"/>
  <c r="P197"/>
  <c r="P198"/>
  <c r="P39"/>
  <c r="X38" i="36"/>
  <c r="X177" i="26"/>
  <c r="P17" i="36"/>
  <c r="X39" i="5"/>
  <c r="P39"/>
  <c r="H178"/>
  <c r="X171" i="30"/>
  <c r="X170"/>
  <c r="H167" i="35"/>
  <c r="H168"/>
  <c r="H169"/>
  <c r="H170"/>
  <c r="H171"/>
  <c r="P167"/>
  <c r="P206"/>
  <c r="P168"/>
  <c r="P169"/>
  <c r="P170"/>
  <c r="P171"/>
  <c r="H167" i="34"/>
  <c r="H168"/>
  <c r="H169"/>
  <c r="H170"/>
  <c r="H171"/>
  <c r="P167"/>
  <c r="P206" s="1"/>
  <c r="P168"/>
  <c r="P169"/>
  <c r="P170"/>
  <c r="P171"/>
  <c r="X167"/>
  <c r="X206" s="1"/>
  <c r="X168"/>
  <c r="X169"/>
  <c r="X170"/>
  <c r="X171"/>
  <c r="H167" i="32"/>
  <c r="H206" s="1"/>
  <c r="H207" s="1"/>
  <c r="H168"/>
  <c r="H169"/>
  <c r="H170"/>
  <c r="H171"/>
  <c r="P167"/>
  <c r="P206" s="1"/>
  <c r="P168"/>
  <c r="P169"/>
  <c r="P170"/>
  <c r="P171"/>
  <c r="X167"/>
  <c r="X206" s="1"/>
  <c r="X168"/>
  <c r="X169"/>
  <c r="AF169" s="1"/>
  <c r="X170"/>
  <c r="X171"/>
  <c r="H171" i="31"/>
  <c r="P171"/>
  <c r="AF171" s="1"/>
  <c r="P170"/>
  <c r="X170"/>
  <c r="X171"/>
  <c r="H167" i="30"/>
  <c r="H206" s="1"/>
  <c r="H168"/>
  <c r="H169"/>
  <c r="H170"/>
  <c r="H171"/>
  <c r="P167"/>
  <c r="P206" s="1"/>
  <c r="P207" s="1"/>
  <c r="P168"/>
  <c r="P169"/>
  <c r="P208" s="1"/>
  <c r="P209" s="1"/>
  <c r="P170"/>
  <c r="P171"/>
  <c r="X167"/>
  <c r="X206" s="1"/>
  <c r="X169"/>
  <c r="H167" i="29"/>
  <c r="H206" s="1"/>
  <c r="AF206" s="1"/>
  <c r="H168"/>
  <c r="H169"/>
  <c r="H170"/>
  <c r="H171"/>
  <c r="AF171" s="1"/>
  <c r="P167"/>
  <c r="P206" s="1"/>
  <c r="P168"/>
  <c r="AF168" s="1"/>
  <c r="P169"/>
  <c r="P170"/>
  <c r="AF170" s="1"/>
  <c r="P171"/>
  <c r="H167" i="28"/>
  <c r="H206" s="1"/>
  <c r="H168"/>
  <c r="H169"/>
  <c r="H170"/>
  <c r="H171"/>
  <c r="P167"/>
  <c r="P206" s="1"/>
  <c r="P207" s="1"/>
  <c r="P168"/>
  <c r="P169"/>
  <c r="P170"/>
  <c r="P171"/>
  <c r="X171"/>
  <c r="H167" i="27"/>
  <c r="H206" s="1"/>
  <c r="H168"/>
  <c r="H169"/>
  <c r="H170"/>
  <c r="H171"/>
  <c r="P167"/>
  <c r="P206" s="1"/>
  <c r="P168"/>
  <c r="P169"/>
  <c r="P179" s="1"/>
  <c r="P170"/>
  <c r="P171"/>
  <c r="X167"/>
  <c r="X206" s="1"/>
  <c r="X168"/>
  <c r="X169"/>
  <c r="X170"/>
  <c r="X171"/>
  <c r="H167" i="26"/>
  <c r="H206" s="1"/>
  <c r="H168"/>
  <c r="H169"/>
  <c r="H170"/>
  <c r="H171"/>
  <c r="P167"/>
  <c r="P206" s="1"/>
  <c r="P168"/>
  <c r="P169"/>
  <c r="P170"/>
  <c r="P171"/>
  <c r="X167"/>
  <c r="X206" s="1"/>
  <c r="X168"/>
  <c r="X169"/>
  <c r="X170"/>
  <c r="X171"/>
  <c r="H167" i="31"/>
  <c r="H206" s="1"/>
  <c r="H168"/>
  <c r="H169"/>
  <c r="H170"/>
  <c r="P167"/>
  <c r="P206" s="1"/>
  <c r="P168"/>
  <c r="P169"/>
  <c r="X167"/>
  <c r="X206" s="1"/>
  <c r="X168"/>
  <c r="X169"/>
  <c r="O167" i="30"/>
  <c r="O206" s="1"/>
  <c r="O168"/>
  <c r="O169"/>
  <c r="P181" s="1"/>
  <c r="O170"/>
  <c r="O171"/>
  <c r="O172"/>
  <c r="O173"/>
  <c r="O174"/>
  <c r="AE174" s="1"/>
  <c r="O175"/>
  <c r="O176"/>
  <c r="O177"/>
  <c r="O178"/>
  <c r="P172"/>
  <c r="P173"/>
  <c r="P174"/>
  <c r="P175"/>
  <c r="P176"/>
  <c r="P177"/>
  <c r="P178"/>
  <c r="G167" i="35"/>
  <c r="G168"/>
  <c r="G169"/>
  <c r="AE169" s="1"/>
  <c r="G170"/>
  <c r="G171"/>
  <c r="G172"/>
  <c r="G173"/>
  <c r="AE173" s="1"/>
  <c r="G174"/>
  <c r="G175"/>
  <c r="G176"/>
  <c r="G177"/>
  <c r="G178"/>
  <c r="O167"/>
  <c r="O206"/>
  <c r="O168"/>
  <c r="O179" s="1"/>
  <c r="O169"/>
  <c r="O170"/>
  <c r="O171"/>
  <c r="O172"/>
  <c r="O173"/>
  <c r="O174"/>
  <c r="O175"/>
  <c r="O176"/>
  <c r="O177"/>
  <c r="O178"/>
  <c r="G167" i="34"/>
  <c r="G168"/>
  <c r="G169"/>
  <c r="G170"/>
  <c r="G171"/>
  <c r="G172"/>
  <c r="G173"/>
  <c r="G174"/>
  <c r="G175"/>
  <c r="G176"/>
  <c r="G177"/>
  <c r="G178"/>
  <c r="O167"/>
  <c r="O206" s="1"/>
  <c r="O168"/>
  <c r="O169"/>
  <c r="O170"/>
  <c r="O171"/>
  <c r="O172"/>
  <c r="O173"/>
  <c r="O174"/>
  <c r="O175"/>
  <c r="O176"/>
  <c r="O177"/>
  <c r="O178"/>
  <c r="W167"/>
  <c r="W168"/>
  <c r="AE168" s="1"/>
  <c r="W169"/>
  <c r="W170"/>
  <c r="W171"/>
  <c r="AE171" s="1"/>
  <c r="W172"/>
  <c r="AE172" s="1"/>
  <c r="W173"/>
  <c r="W174"/>
  <c r="W175"/>
  <c r="W176"/>
  <c r="AE176" s="1"/>
  <c r="W177"/>
  <c r="W178"/>
  <c r="G167" i="32"/>
  <c r="G206"/>
  <c r="G207" s="1"/>
  <c r="G208" s="1"/>
  <c r="G209" s="1"/>
  <c r="G210" s="1"/>
  <c r="G211" s="1"/>
  <c r="G212" s="1"/>
  <c r="G213" s="1"/>
  <c r="G214" s="1"/>
  <c r="G215" s="1"/>
  <c r="G216" s="1"/>
  <c r="G217" s="1"/>
  <c r="G168"/>
  <c r="G169"/>
  <c r="G170"/>
  <c r="G171"/>
  <c r="AE171" s="1"/>
  <c r="G172"/>
  <c r="G173"/>
  <c r="G174"/>
  <c r="G175"/>
  <c r="AE175" s="1"/>
  <c r="G176"/>
  <c r="G177"/>
  <c r="G178"/>
  <c r="O167"/>
  <c r="O168"/>
  <c r="O169"/>
  <c r="O170"/>
  <c r="O171"/>
  <c r="O172"/>
  <c r="O173"/>
  <c r="O174"/>
  <c r="O175"/>
  <c r="O176"/>
  <c r="O177"/>
  <c r="O178"/>
  <c r="AE178" s="1"/>
  <c r="W167"/>
  <c r="W206"/>
  <c r="W168"/>
  <c r="W169"/>
  <c r="AE169" s="1"/>
  <c r="W170"/>
  <c r="W171"/>
  <c r="W172"/>
  <c r="W173"/>
  <c r="AE173" s="1"/>
  <c r="W174"/>
  <c r="W175"/>
  <c r="W176"/>
  <c r="W177"/>
  <c r="W178"/>
  <c r="G167" i="31"/>
  <c r="G206" s="1"/>
  <c r="G168"/>
  <c r="G169"/>
  <c r="G170"/>
  <c r="G171"/>
  <c r="G172"/>
  <c r="G173"/>
  <c r="G174"/>
  <c r="G175"/>
  <c r="G176"/>
  <c r="G177"/>
  <c r="G178"/>
  <c r="O167"/>
  <c r="O206" s="1"/>
  <c r="O168"/>
  <c r="O169"/>
  <c r="O170"/>
  <c r="O171"/>
  <c r="O172"/>
  <c r="O173"/>
  <c r="O174"/>
  <c r="O175"/>
  <c r="O176"/>
  <c r="O177"/>
  <c r="O178"/>
  <c r="W167"/>
  <c r="W206" s="1"/>
  <c r="W168"/>
  <c r="W169"/>
  <c r="W170"/>
  <c r="W171"/>
  <c r="W172"/>
  <c r="W173"/>
  <c r="W174"/>
  <c r="W175"/>
  <c r="W176"/>
  <c r="W177"/>
  <c r="W178"/>
  <c r="G167" i="30"/>
  <c r="G206"/>
  <c r="G168"/>
  <c r="G169"/>
  <c r="G170"/>
  <c r="G171"/>
  <c r="G172"/>
  <c r="G173"/>
  <c r="G174"/>
  <c r="G175"/>
  <c r="G176"/>
  <c r="G177"/>
  <c r="G178"/>
  <c r="W167"/>
  <c r="W206" s="1"/>
  <c r="W168"/>
  <c r="W207"/>
  <c r="W208" s="1"/>
  <c r="W209" s="1"/>
  <c r="W210" s="1"/>
  <c r="W169"/>
  <c r="W170"/>
  <c r="W171"/>
  <c r="W172"/>
  <c r="W173"/>
  <c r="W174"/>
  <c r="W175"/>
  <c r="W176"/>
  <c r="AE176" s="1"/>
  <c r="W177"/>
  <c r="W178"/>
  <c r="G167" i="29"/>
  <c r="G206" s="1"/>
  <c r="G168"/>
  <c r="G169"/>
  <c r="G170"/>
  <c r="G171"/>
  <c r="G172"/>
  <c r="G173"/>
  <c r="G174"/>
  <c r="G175"/>
  <c r="G176"/>
  <c r="G177"/>
  <c r="G178"/>
  <c r="O167"/>
  <c r="O206" s="1"/>
  <c r="O168"/>
  <c r="O179" s="1"/>
  <c r="O169"/>
  <c r="O170"/>
  <c r="O171"/>
  <c r="O172"/>
  <c r="O173"/>
  <c r="O174"/>
  <c r="O175"/>
  <c r="O176"/>
  <c r="AE176" s="1"/>
  <c r="O177"/>
  <c r="O178"/>
  <c r="G167" i="28"/>
  <c r="G206"/>
  <c r="G168"/>
  <c r="G169"/>
  <c r="G170"/>
  <c r="G171"/>
  <c r="G172"/>
  <c r="G173"/>
  <c r="G174"/>
  <c r="G175"/>
  <c r="G176"/>
  <c r="G177"/>
  <c r="G178"/>
  <c r="O167"/>
  <c r="O206"/>
  <c r="O168"/>
  <c r="O207"/>
  <c r="O208" s="1"/>
  <c r="O209" s="1"/>
  <c r="O210" s="1"/>
  <c r="O169"/>
  <c r="O170"/>
  <c r="O171"/>
  <c r="O172"/>
  <c r="O173"/>
  <c r="O174"/>
  <c r="O175"/>
  <c r="O176"/>
  <c r="O177"/>
  <c r="O178"/>
  <c r="W167"/>
  <c r="W206"/>
  <c r="W207" s="1"/>
  <c r="W208" s="1"/>
  <c r="W168"/>
  <c r="W169"/>
  <c r="W170"/>
  <c r="W171"/>
  <c r="W172"/>
  <c r="W173"/>
  <c r="W174"/>
  <c r="W175"/>
  <c r="W176"/>
  <c r="W177"/>
  <c r="W178"/>
  <c r="G167" i="27"/>
  <c r="G206" s="1"/>
  <c r="G168"/>
  <c r="G169"/>
  <c r="G170"/>
  <c r="G171"/>
  <c r="G172"/>
  <c r="G173"/>
  <c r="G174"/>
  <c r="G175"/>
  <c r="G176"/>
  <c r="G177"/>
  <c r="G178"/>
  <c r="O167"/>
  <c r="O206" s="1"/>
  <c r="O168"/>
  <c r="O169"/>
  <c r="O170"/>
  <c r="O171"/>
  <c r="O172"/>
  <c r="O173"/>
  <c r="O174"/>
  <c r="O175"/>
  <c r="O176"/>
  <c r="O177"/>
  <c r="O178"/>
  <c r="W167"/>
  <c r="W206" s="1"/>
  <c r="AE206" s="1"/>
  <c r="W168"/>
  <c r="W169"/>
  <c r="W170"/>
  <c r="W179" s="1"/>
  <c r="W171"/>
  <c r="W172"/>
  <c r="W173"/>
  <c r="W174"/>
  <c r="AE174" s="1"/>
  <c r="W175"/>
  <c r="W176"/>
  <c r="W177"/>
  <c r="W178"/>
  <c r="AE178" s="1"/>
  <c r="G167" i="26"/>
  <c r="G206"/>
  <c r="G168"/>
  <c r="G169"/>
  <c r="G170"/>
  <c r="G171"/>
  <c r="G172"/>
  <c r="G173"/>
  <c r="G174"/>
  <c r="G175"/>
  <c r="G176"/>
  <c r="G177"/>
  <c r="G178"/>
  <c r="O167"/>
  <c r="O206" s="1"/>
  <c r="O207" s="1"/>
  <c r="O168"/>
  <c r="O169"/>
  <c r="O170"/>
  <c r="O171"/>
  <c r="O172"/>
  <c r="O173"/>
  <c r="O174"/>
  <c r="O175"/>
  <c r="O176"/>
  <c r="O177"/>
  <c r="O178"/>
  <c r="W167"/>
  <c r="W206"/>
  <c r="W168"/>
  <c r="W169"/>
  <c r="W170"/>
  <c r="W171"/>
  <c r="W172"/>
  <c r="W173"/>
  <c r="W174"/>
  <c r="W175"/>
  <c r="W176"/>
  <c r="W177"/>
  <c r="W178"/>
  <c r="G167" i="5"/>
  <c r="G206" s="1"/>
  <c r="G168"/>
  <c r="G169"/>
  <c r="G170"/>
  <c r="G179" s="1"/>
  <c r="G171"/>
  <c r="G172"/>
  <c r="G173"/>
  <c r="G174"/>
  <c r="G175"/>
  <c r="G176"/>
  <c r="G177"/>
  <c r="G178"/>
  <c r="O167"/>
  <c r="O206" s="1"/>
  <c r="O168"/>
  <c r="O169"/>
  <c r="O170"/>
  <c r="O171"/>
  <c r="O172"/>
  <c r="O173"/>
  <c r="O174"/>
  <c r="O175"/>
  <c r="O176"/>
  <c r="O177"/>
  <c r="O178"/>
  <c r="W167"/>
  <c r="W206" s="1"/>
  <c r="W168"/>
  <c r="W169"/>
  <c r="W170"/>
  <c r="W179" s="1"/>
  <c r="W171"/>
  <c r="W172"/>
  <c r="W173"/>
  <c r="W174"/>
  <c r="W175"/>
  <c r="W176"/>
  <c r="W177"/>
  <c r="W178"/>
  <c r="H172" i="35"/>
  <c r="H173"/>
  <c r="H174"/>
  <c r="H175"/>
  <c r="H176"/>
  <c r="H177"/>
  <c r="H178"/>
  <c r="P172"/>
  <c r="P173"/>
  <c r="P174"/>
  <c r="P175"/>
  <c r="P176"/>
  <c r="P177"/>
  <c r="AF177" s="1"/>
  <c r="P178"/>
  <c r="H172" i="34"/>
  <c r="H173"/>
  <c r="H174"/>
  <c r="H175"/>
  <c r="H176"/>
  <c r="H177"/>
  <c r="H178"/>
  <c r="P172"/>
  <c r="P173"/>
  <c r="P174"/>
  <c r="P175"/>
  <c r="AF175" s="1"/>
  <c r="P176"/>
  <c r="P177"/>
  <c r="P178"/>
  <c r="X172"/>
  <c r="X173"/>
  <c r="X174"/>
  <c r="X175"/>
  <c r="X176"/>
  <c r="X177"/>
  <c r="X178"/>
  <c r="H172" i="32"/>
  <c r="H173"/>
  <c r="H174"/>
  <c r="H175"/>
  <c r="H176"/>
  <c r="H177"/>
  <c r="H178"/>
  <c r="P172"/>
  <c r="P173"/>
  <c r="P174"/>
  <c r="P175"/>
  <c r="P176"/>
  <c r="P177"/>
  <c r="P178"/>
  <c r="X172"/>
  <c r="X173"/>
  <c r="X174"/>
  <c r="X175"/>
  <c r="AF175" s="1"/>
  <c r="X176"/>
  <c r="AF176" s="1"/>
  <c r="X177"/>
  <c r="X178"/>
  <c r="AF178" s="1"/>
  <c r="H172" i="31"/>
  <c r="H173"/>
  <c r="H174"/>
  <c r="H175"/>
  <c r="H176"/>
  <c r="H177"/>
  <c r="H178"/>
  <c r="P172"/>
  <c r="P173"/>
  <c r="P174"/>
  <c r="P175"/>
  <c r="P176"/>
  <c r="P177"/>
  <c r="P178"/>
  <c r="X172"/>
  <c r="X173"/>
  <c r="X174"/>
  <c r="X175"/>
  <c r="X176"/>
  <c r="X177"/>
  <c r="X178"/>
  <c r="H172" i="30"/>
  <c r="H173"/>
  <c r="H174"/>
  <c r="H175"/>
  <c r="H176"/>
  <c r="H177"/>
  <c r="H178"/>
  <c r="X173"/>
  <c r="X174"/>
  <c r="X175"/>
  <c r="X176"/>
  <c r="X177"/>
  <c r="X178"/>
  <c r="H176" i="29"/>
  <c r="H172"/>
  <c r="H173"/>
  <c r="H174"/>
  <c r="H175"/>
  <c r="H177"/>
  <c r="H178"/>
  <c r="P176"/>
  <c r="P172"/>
  <c r="AF172" s="1"/>
  <c r="P173"/>
  <c r="P174"/>
  <c r="P175"/>
  <c r="P177"/>
  <c r="P178"/>
  <c r="H172" i="28"/>
  <c r="H173"/>
  <c r="H174"/>
  <c r="H175"/>
  <c r="H176"/>
  <c r="H177"/>
  <c r="H178"/>
  <c r="P172"/>
  <c r="P173"/>
  <c r="P174"/>
  <c r="P175"/>
  <c r="P176"/>
  <c r="P177"/>
  <c r="P178"/>
  <c r="X167"/>
  <c r="X206" s="1"/>
  <c r="X207" s="1"/>
  <c r="X208" s="1"/>
  <c r="X168"/>
  <c r="X169"/>
  <c r="X170"/>
  <c r="X172"/>
  <c r="X173"/>
  <c r="X174"/>
  <c r="X175"/>
  <c r="X176"/>
  <c r="AF176" s="1"/>
  <c r="X177"/>
  <c r="X178"/>
  <c r="H172" i="27"/>
  <c r="H173"/>
  <c r="H174"/>
  <c r="H175"/>
  <c r="H176"/>
  <c r="H177"/>
  <c r="H178"/>
  <c r="P172"/>
  <c r="P173"/>
  <c r="AF173" s="1"/>
  <c r="P174"/>
  <c r="P175"/>
  <c r="P176"/>
  <c r="P177"/>
  <c r="P178"/>
  <c r="X172"/>
  <c r="X173"/>
  <c r="X174"/>
  <c r="AF174" s="1"/>
  <c r="X175"/>
  <c r="X176"/>
  <c r="X177"/>
  <c r="X178"/>
  <c r="H172" i="26"/>
  <c r="H173"/>
  <c r="H174"/>
  <c r="H175"/>
  <c r="H176"/>
  <c r="H178"/>
  <c r="P172"/>
  <c r="P173"/>
  <c r="P174"/>
  <c r="P175"/>
  <c r="P176"/>
  <c r="X172"/>
  <c r="X173"/>
  <c r="X174"/>
  <c r="X175"/>
  <c r="X176"/>
  <c r="AF176" s="1"/>
  <c r="X178"/>
  <c r="P174" i="5"/>
  <c r="P167"/>
  <c r="P206" s="1"/>
  <c r="P168"/>
  <c r="P169"/>
  <c r="P170"/>
  <c r="P171"/>
  <c r="P172"/>
  <c r="P173"/>
  <c r="P175"/>
  <c r="P176"/>
  <c r="P177"/>
  <c r="P178"/>
  <c r="X167"/>
  <c r="X206" s="1"/>
  <c r="X168"/>
  <c r="X169"/>
  <c r="X170"/>
  <c r="X171"/>
  <c r="X172"/>
  <c r="X173"/>
  <c r="X174"/>
  <c r="X175"/>
  <c r="X176"/>
  <c r="X177"/>
  <c r="X178"/>
  <c r="H167"/>
  <c r="H206" s="1"/>
  <c r="H168"/>
  <c r="H169"/>
  <c r="H170"/>
  <c r="H171"/>
  <c r="H172"/>
  <c r="H173"/>
  <c r="H174"/>
  <c r="H175"/>
  <c r="H176"/>
  <c r="X173" i="35"/>
  <c r="X174"/>
  <c r="X175"/>
  <c r="X167"/>
  <c r="X206"/>
  <c r="X168"/>
  <c r="X169"/>
  <c r="X18" i="36"/>
  <c r="W18"/>
  <c r="V18"/>
  <c r="U18"/>
  <c r="T18"/>
  <c r="S18"/>
  <c r="R18"/>
  <c r="X17"/>
  <c r="W17"/>
  <c r="V17"/>
  <c r="U17"/>
  <c r="T17"/>
  <c r="S17"/>
  <c r="R17"/>
  <c r="X16"/>
  <c r="W16"/>
  <c r="V16"/>
  <c r="U16"/>
  <c r="T16"/>
  <c r="S16"/>
  <c r="R16"/>
  <c r="X15"/>
  <c r="W15"/>
  <c r="V15"/>
  <c r="U15"/>
  <c r="T15"/>
  <c r="S15"/>
  <c r="R15"/>
  <c r="X14"/>
  <c r="W14"/>
  <c r="V14"/>
  <c r="U14"/>
  <c r="T14"/>
  <c r="S14"/>
  <c r="R14"/>
  <c r="X13"/>
  <c r="W13"/>
  <c r="V13"/>
  <c r="U13"/>
  <c r="T13"/>
  <c r="S13"/>
  <c r="R13"/>
  <c r="X12"/>
  <c r="W12"/>
  <c r="V12"/>
  <c r="U12"/>
  <c r="T12"/>
  <c r="S12"/>
  <c r="R12"/>
  <c r="X11"/>
  <c r="W11"/>
  <c r="V11"/>
  <c r="U11"/>
  <c r="T11"/>
  <c r="S11"/>
  <c r="R11"/>
  <c r="X10"/>
  <c r="W10"/>
  <c r="V10"/>
  <c r="U10"/>
  <c r="T10"/>
  <c r="S10"/>
  <c r="R10"/>
  <c r="X9"/>
  <c r="W9"/>
  <c r="V9"/>
  <c r="U9"/>
  <c r="T9"/>
  <c r="S9"/>
  <c r="R9"/>
  <c r="X8"/>
  <c r="W8"/>
  <c r="V8"/>
  <c r="U8"/>
  <c r="T8"/>
  <c r="S8"/>
  <c r="R8"/>
  <c r="X7"/>
  <c r="X91" s="1"/>
  <c r="W7"/>
  <c r="W91" s="1"/>
  <c r="V7"/>
  <c r="U7"/>
  <c r="U91" s="1"/>
  <c r="T7"/>
  <c r="S7"/>
  <c r="S91" s="1"/>
  <c r="R7"/>
  <c r="P18"/>
  <c r="O18"/>
  <c r="N18"/>
  <c r="M18"/>
  <c r="L18"/>
  <c r="K18"/>
  <c r="J18"/>
  <c r="O17"/>
  <c r="N17"/>
  <c r="M17"/>
  <c r="L17"/>
  <c r="K17"/>
  <c r="J17"/>
  <c r="P16"/>
  <c r="O16"/>
  <c r="N16"/>
  <c r="M16"/>
  <c r="L16"/>
  <c r="K16"/>
  <c r="J16"/>
  <c r="P15"/>
  <c r="O15"/>
  <c r="N15"/>
  <c r="M15"/>
  <c r="L15"/>
  <c r="K15"/>
  <c r="J15"/>
  <c r="P14"/>
  <c r="O14"/>
  <c r="N14"/>
  <c r="M14"/>
  <c r="L14"/>
  <c r="K14"/>
  <c r="J14"/>
  <c r="P13"/>
  <c r="O13"/>
  <c r="N13"/>
  <c r="M13"/>
  <c r="L13"/>
  <c r="K13"/>
  <c r="J13"/>
  <c r="P12"/>
  <c r="O12"/>
  <c r="N12"/>
  <c r="M12"/>
  <c r="L12"/>
  <c r="K12"/>
  <c r="J12"/>
  <c r="P11"/>
  <c r="O11"/>
  <c r="N11"/>
  <c r="M11"/>
  <c r="L11"/>
  <c r="K11"/>
  <c r="J11"/>
  <c r="P10"/>
  <c r="O10"/>
  <c r="N10"/>
  <c r="M10"/>
  <c r="L10"/>
  <c r="K10"/>
  <c r="J10"/>
  <c r="P9"/>
  <c r="O9"/>
  <c r="N9"/>
  <c r="M9"/>
  <c r="L9"/>
  <c r="K9"/>
  <c r="J9"/>
  <c r="P8"/>
  <c r="O8"/>
  <c r="N8"/>
  <c r="M8"/>
  <c r="L8"/>
  <c r="K8"/>
  <c r="J8"/>
  <c r="P7"/>
  <c r="O7"/>
  <c r="O91" s="1"/>
  <c r="N7"/>
  <c r="M7"/>
  <c r="L7"/>
  <c r="K7"/>
  <c r="K91" s="1"/>
  <c r="J7"/>
  <c r="J91" s="1"/>
  <c r="V178" i="5"/>
  <c r="U178"/>
  <c r="T178"/>
  <c r="S178"/>
  <c r="R178"/>
  <c r="V177"/>
  <c r="U177"/>
  <c r="T177"/>
  <c r="S177"/>
  <c r="R177"/>
  <c r="V176"/>
  <c r="U176"/>
  <c r="T176"/>
  <c r="S176"/>
  <c r="R176"/>
  <c r="V175"/>
  <c r="AD175" s="1"/>
  <c r="U175"/>
  <c r="T175"/>
  <c r="S175"/>
  <c r="R175"/>
  <c r="V174"/>
  <c r="U174"/>
  <c r="T174"/>
  <c r="S174"/>
  <c r="R174"/>
  <c r="V173"/>
  <c r="U173"/>
  <c r="T173"/>
  <c r="S173"/>
  <c r="R173"/>
  <c r="V172"/>
  <c r="U172"/>
  <c r="T172"/>
  <c r="S172"/>
  <c r="R172"/>
  <c r="V171"/>
  <c r="U171"/>
  <c r="T171"/>
  <c r="S171"/>
  <c r="R171"/>
  <c r="Z171" s="1"/>
  <c r="V170"/>
  <c r="U170"/>
  <c r="T170"/>
  <c r="S170"/>
  <c r="R170"/>
  <c r="V169"/>
  <c r="U169"/>
  <c r="T169"/>
  <c r="T179" s="1"/>
  <c r="S169"/>
  <c r="R169"/>
  <c r="V168"/>
  <c r="U168"/>
  <c r="AC168" s="1"/>
  <c r="T168"/>
  <c r="S168"/>
  <c r="R168"/>
  <c r="V167"/>
  <c r="AD167" s="1"/>
  <c r="U167"/>
  <c r="T167"/>
  <c r="S167"/>
  <c r="R167"/>
  <c r="R206" s="1"/>
  <c r="R207" s="1"/>
  <c r="R208" s="1"/>
  <c r="R209" s="1"/>
  <c r="N178"/>
  <c r="M178"/>
  <c r="L178"/>
  <c r="K178"/>
  <c r="J178"/>
  <c r="N177"/>
  <c r="M177"/>
  <c r="L177"/>
  <c r="K177"/>
  <c r="J177"/>
  <c r="N176"/>
  <c r="M176"/>
  <c r="L176"/>
  <c r="K176"/>
  <c r="J176"/>
  <c r="N175"/>
  <c r="M175"/>
  <c r="L175"/>
  <c r="K175"/>
  <c r="J175"/>
  <c r="N174"/>
  <c r="M174"/>
  <c r="L174"/>
  <c r="K174"/>
  <c r="J174"/>
  <c r="N173"/>
  <c r="M173"/>
  <c r="L173"/>
  <c r="K173"/>
  <c r="J173"/>
  <c r="N172"/>
  <c r="M172"/>
  <c r="L172"/>
  <c r="K172"/>
  <c r="J172"/>
  <c r="N171"/>
  <c r="M171"/>
  <c r="L171"/>
  <c r="K171"/>
  <c r="J171"/>
  <c r="N170"/>
  <c r="M170"/>
  <c r="L170"/>
  <c r="K170"/>
  <c r="J170"/>
  <c r="N169"/>
  <c r="M169"/>
  <c r="L169"/>
  <c r="L179" s="1"/>
  <c r="K169"/>
  <c r="J169"/>
  <c r="N168"/>
  <c r="M168"/>
  <c r="L168"/>
  <c r="K168"/>
  <c r="J168"/>
  <c r="N167"/>
  <c r="N206" s="1"/>
  <c r="M167"/>
  <c r="L167"/>
  <c r="K167"/>
  <c r="J167"/>
  <c r="J179" s="1"/>
  <c r="AF7"/>
  <c r="AF91" s="1"/>
  <c r="AF8"/>
  <c r="AF9"/>
  <c r="AF10"/>
  <c r="AF11"/>
  <c r="AF12"/>
  <c r="AF13"/>
  <c r="AF14"/>
  <c r="AF15"/>
  <c r="AF16"/>
  <c r="AF17"/>
  <c r="AF18"/>
  <c r="AE7"/>
  <c r="AE91" s="1"/>
  <c r="AE8"/>
  <c r="AE19" s="1"/>
  <c r="AE9"/>
  <c r="AE10"/>
  <c r="AE11"/>
  <c r="AE12"/>
  <c r="AE13"/>
  <c r="AE14"/>
  <c r="AE15"/>
  <c r="AE16"/>
  <c r="AE17"/>
  <c r="AE18"/>
  <c r="AD7"/>
  <c r="AD91" s="1"/>
  <c r="AD8"/>
  <c r="AD9"/>
  <c r="AD10"/>
  <c r="AD11"/>
  <c r="AD12"/>
  <c r="AD13"/>
  <c r="AD14"/>
  <c r="AD15"/>
  <c r="AD16"/>
  <c r="AD17"/>
  <c r="AD18"/>
  <c r="U91"/>
  <c r="U92" s="1"/>
  <c r="M91"/>
  <c r="M92" s="1"/>
  <c r="M93" s="1"/>
  <c r="M94" s="1"/>
  <c r="M95" s="1"/>
  <c r="M96" s="1"/>
  <c r="M97"/>
  <c r="M98" s="1"/>
  <c r="M99" s="1"/>
  <c r="M100" s="1"/>
  <c r="M101" s="1"/>
  <c r="M102" s="1"/>
  <c r="E91"/>
  <c r="E92" s="1"/>
  <c r="E93" s="1"/>
  <c r="E94" s="1"/>
  <c r="E95" s="1"/>
  <c r="E96" s="1"/>
  <c r="E97" s="1"/>
  <c r="E98" s="1"/>
  <c r="E99" s="1"/>
  <c r="E100" s="1"/>
  <c r="E101" s="1"/>
  <c r="E102" s="1"/>
  <c r="T91"/>
  <c r="T92" s="1"/>
  <c r="T93" s="1"/>
  <c r="T94"/>
  <c r="L91"/>
  <c r="D91"/>
  <c r="D92" s="1"/>
  <c r="D93" s="1"/>
  <c r="D94" s="1"/>
  <c r="D95" s="1"/>
  <c r="D96" s="1"/>
  <c r="D97" s="1"/>
  <c r="D98" s="1"/>
  <c r="D99" s="1"/>
  <c r="D100" s="1"/>
  <c r="D101" s="1"/>
  <c r="D102" s="1"/>
  <c r="S91"/>
  <c r="S92" s="1"/>
  <c r="S93" s="1"/>
  <c r="K91"/>
  <c r="C91"/>
  <c r="C92" s="1"/>
  <c r="C93" s="1"/>
  <c r="C94" s="1"/>
  <c r="C95" s="1"/>
  <c r="C96" s="1"/>
  <c r="C97" s="1"/>
  <c r="C98" s="1"/>
  <c r="C99" s="1"/>
  <c r="C100" s="1"/>
  <c r="C101" s="1"/>
  <c r="C102" s="1"/>
  <c r="R91"/>
  <c r="R92" s="1"/>
  <c r="J91"/>
  <c r="J92" s="1"/>
  <c r="J93" s="1"/>
  <c r="J94" s="1"/>
  <c r="J95" s="1"/>
  <c r="J96" s="1"/>
  <c r="J97" s="1"/>
  <c r="J98" s="1"/>
  <c r="J99" s="1"/>
  <c r="J100" s="1"/>
  <c r="J101" s="1"/>
  <c r="J102" s="1"/>
  <c r="B91"/>
  <c r="B92" s="1"/>
  <c r="B93" s="1"/>
  <c r="B94" s="1"/>
  <c r="B95" s="1"/>
  <c r="B96" s="1"/>
  <c r="B97" s="1"/>
  <c r="B98" s="1"/>
  <c r="B99" s="1"/>
  <c r="B100" s="1"/>
  <c r="B101" s="1"/>
  <c r="B102" s="1"/>
  <c r="X91"/>
  <c r="X92" s="1"/>
  <c r="X93" s="1"/>
  <c r="X94" s="1"/>
  <c r="X95" s="1"/>
  <c r="X96" s="1"/>
  <c r="X97" s="1"/>
  <c r="X98" s="1"/>
  <c r="X99" s="1"/>
  <c r="X100" s="1"/>
  <c r="X101" s="1"/>
  <c r="X102" s="1"/>
  <c r="W91"/>
  <c r="W92" s="1"/>
  <c r="W93" s="1"/>
  <c r="W94" s="1"/>
  <c r="W95" s="1"/>
  <c r="W96" s="1"/>
  <c r="W97" s="1"/>
  <c r="W98" s="1"/>
  <c r="W99" s="1"/>
  <c r="W100" s="1"/>
  <c r="W101" s="1"/>
  <c r="W102" s="1"/>
  <c r="V91"/>
  <c r="V92" s="1"/>
  <c r="V93" s="1"/>
  <c r="V94" s="1"/>
  <c r="V95" s="1"/>
  <c r="V96"/>
  <c r="V97" s="1"/>
  <c r="V98" s="1"/>
  <c r="V99" s="1"/>
  <c r="V100" s="1"/>
  <c r="V101" s="1"/>
  <c r="V102" s="1"/>
  <c r="P91"/>
  <c r="P92" s="1"/>
  <c r="P93" s="1"/>
  <c r="P94" s="1"/>
  <c r="P95" s="1"/>
  <c r="P96" s="1"/>
  <c r="P97" s="1"/>
  <c r="P98" s="1"/>
  <c r="P99" s="1"/>
  <c r="P100" s="1"/>
  <c r="P101" s="1"/>
  <c r="P102" s="1"/>
  <c r="O91"/>
  <c r="O92" s="1"/>
  <c r="O93" s="1"/>
  <c r="O94" s="1"/>
  <c r="O95" s="1"/>
  <c r="O96" s="1"/>
  <c r="O97" s="1"/>
  <c r="O98" s="1"/>
  <c r="O99" s="1"/>
  <c r="O100" s="1"/>
  <c r="O101" s="1"/>
  <c r="O102" s="1"/>
  <c r="N91"/>
  <c r="N92" s="1"/>
  <c r="N93" s="1"/>
  <c r="N94" s="1"/>
  <c r="N95" s="1"/>
  <c r="N96" s="1"/>
  <c r="N97" s="1"/>
  <c r="N98" s="1"/>
  <c r="N99" s="1"/>
  <c r="N100" s="1"/>
  <c r="N101" s="1"/>
  <c r="N102" s="1"/>
  <c r="H91"/>
  <c r="H92" s="1"/>
  <c r="H93" s="1"/>
  <c r="H94" s="1"/>
  <c r="H95" s="1"/>
  <c r="H96" s="1"/>
  <c r="H97" s="1"/>
  <c r="H98" s="1"/>
  <c r="H99" s="1"/>
  <c r="H100" s="1"/>
  <c r="H101" s="1"/>
  <c r="H102" s="1"/>
  <c r="G91"/>
  <c r="G92"/>
  <c r="G93" s="1"/>
  <c r="G94" s="1"/>
  <c r="G95" s="1"/>
  <c r="G96" s="1"/>
  <c r="G97" s="1"/>
  <c r="G98" s="1"/>
  <c r="G99" s="1"/>
  <c r="G100" s="1"/>
  <c r="G101" s="1"/>
  <c r="G102" s="1"/>
  <c r="F91"/>
  <c r="F92"/>
  <c r="F93" s="1"/>
  <c r="F94" s="1"/>
  <c r="F95" s="1"/>
  <c r="F96" s="1"/>
  <c r="F97" s="1"/>
  <c r="F98" s="1"/>
  <c r="F99" s="1"/>
  <c r="F100" s="1"/>
  <c r="F101" s="1"/>
  <c r="F102" s="1"/>
  <c r="AA7"/>
  <c r="AA8"/>
  <c r="AA9"/>
  <c r="AA10"/>
  <c r="AA11"/>
  <c r="AA12"/>
  <c r="AA13"/>
  <c r="AA14"/>
  <c r="AA15"/>
  <c r="AA16"/>
  <c r="AA17"/>
  <c r="AA18"/>
  <c r="S19"/>
  <c r="T19"/>
  <c r="U19"/>
  <c r="V19"/>
  <c r="W19"/>
  <c r="X19"/>
  <c r="R19"/>
  <c r="L19"/>
  <c r="M19"/>
  <c r="N19"/>
  <c r="O19"/>
  <c r="P19"/>
  <c r="K19"/>
  <c r="J19"/>
  <c r="B19"/>
  <c r="AB7"/>
  <c r="AC7"/>
  <c r="AB8"/>
  <c r="AC8"/>
  <c r="AB9"/>
  <c r="AC9"/>
  <c r="AB10"/>
  <c r="AC10"/>
  <c r="AB11"/>
  <c r="AC11"/>
  <c r="AB12"/>
  <c r="AC12"/>
  <c r="AB13"/>
  <c r="AC13"/>
  <c r="AB14"/>
  <c r="AC14"/>
  <c r="AB15"/>
  <c r="AC15"/>
  <c r="AB16"/>
  <c r="AC16"/>
  <c r="AB17"/>
  <c r="AC17"/>
  <c r="AB18"/>
  <c r="AC18"/>
  <c r="Z8"/>
  <c r="Z19" s="1"/>
  <c r="B83" s="1"/>
  <c r="Z9"/>
  <c r="Z10"/>
  <c r="Z11"/>
  <c r="Z12"/>
  <c r="Z13"/>
  <c r="Z14"/>
  <c r="Z15"/>
  <c r="Z16"/>
  <c r="Z17"/>
  <c r="Z18"/>
  <c r="Z7"/>
  <c r="AF27"/>
  <c r="AF28"/>
  <c r="AF29"/>
  <c r="AF30"/>
  <c r="AF31"/>
  <c r="AF32"/>
  <c r="AF33"/>
  <c r="AF34"/>
  <c r="AF35"/>
  <c r="AF36"/>
  <c r="H79"/>
  <c r="AF12" i="26"/>
  <c r="AF13"/>
  <c r="AF14"/>
  <c r="AF15"/>
  <c r="AF16"/>
  <c r="AF27"/>
  <c r="AF110" s="1"/>
  <c r="AF28"/>
  <c r="AF29"/>
  <c r="AF30"/>
  <c r="AF31"/>
  <c r="AF32"/>
  <c r="AF33"/>
  <c r="AF34"/>
  <c r="AF35"/>
  <c r="AF36"/>
  <c r="AF37"/>
  <c r="AF7" i="31"/>
  <c r="AF8"/>
  <c r="AF9"/>
  <c r="AF10"/>
  <c r="AF11"/>
  <c r="AF12"/>
  <c r="AF13"/>
  <c r="AF14"/>
  <c r="AF15"/>
  <c r="AF16"/>
  <c r="AF17"/>
  <c r="AF18"/>
  <c r="AF27"/>
  <c r="AF28"/>
  <c r="AF29"/>
  <c r="AF30"/>
  <c r="AF31"/>
  <c r="AF32"/>
  <c r="AF33"/>
  <c r="AF34"/>
  <c r="AF35"/>
  <c r="AF36"/>
  <c r="AF37"/>
  <c r="AF38"/>
  <c r="G79" i="26"/>
  <c r="H79"/>
  <c r="X170" i="35"/>
  <c r="X171"/>
  <c r="X172"/>
  <c r="X176"/>
  <c r="X177"/>
  <c r="X178"/>
  <c r="X167" i="29"/>
  <c r="X206" s="1"/>
  <c r="X207" s="1"/>
  <c r="X168"/>
  <c r="X169"/>
  <c r="X170"/>
  <c r="X171"/>
  <c r="X172"/>
  <c r="W167"/>
  <c r="W206" s="1"/>
  <c r="W168"/>
  <c r="W169"/>
  <c r="W170"/>
  <c r="W171"/>
  <c r="W172"/>
  <c r="W167" i="35"/>
  <c r="W206" s="1"/>
  <c r="W168"/>
  <c r="W169"/>
  <c r="W170"/>
  <c r="W171"/>
  <c r="W172"/>
  <c r="AE172" s="1"/>
  <c r="X110" i="5"/>
  <c r="X111" s="1"/>
  <c r="X112" s="1"/>
  <c r="X113" s="1"/>
  <c r="X114" s="1"/>
  <c r="X115" s="1"/>
  <c r="X116" s="1"/>
  <c r="X117" s="1"/>
  <c r="X118" s="1"/>
  <c r="X119" s="1"/>
  <c r="X120" s="1"/>
  <c r="X121" s="1"/>
  <c r="V167" i="35"/>
  <c r="V168"/>
  <c r="V169"/>
  <c r="V170"/>
  <c r="V171"/>
  <c r="V172"/>
  <c r="V173"/>
  <c r="AD173" s="1"/>
  <c r="V174"/>
  <c r="V175"/>
  <c r="V176"/>
  <c r="V177"/>
  <c r="V178"/>
  <c r="AD178" s="1"/>
  <c r="N167"/>
  <c r="N206" s="1"/>
  <c r="N207" s="1"/>
  <c r="N168"/>
  <c r="N169"/>
  <c r="N170"/>
  <c r="N171"/>
  <c r="N172"/>
  <c r="AD172" s="1"/>
  <c r="N173"/>
  <c r="N174"/>
  <c r="N175"/>
  <c r="N176"/>
  <c r="N177"/>
  <c r="N178"/>
  <c r="F167"/>
  <c r="F168"/>
  <c r="F169"/>
  <c r="F170"/>
  <c r="F171"/>
  <c r="F172"/>
  <c r="F173"/>
  <c r="F174"/>
  <c r="F175"/>
  <c r="F176"/>
  <c r="F177"/>
  <c r="F178"/>
  <c r="V167" i="34"/>
  <c r="V168"/>
  <c r="V169"/>
  <c r="V170"/>
  <c r="V171"/>
  <c r="V172"/>
  <c r="V173"/>
  <c r="V174"/>
  <c r="V175"/>
  <c r="V176"/>
  <c r="V177"/>
  <c r="V178"/>
  <c r="N167"/>
  <c r="N206" s="1"/>
  <c r="N168"/>
  <c r="N169"/>
  <c r="N170"/>
  <c r="N171"/>
  <c r="N172"/>
  <c r="N173"/>
  <c r="N174"/>
  <c r="N175"/>
  <c r="N176"/>
  <c r="N177"/>
  <c r="N178"/>
  <c r="F167"/>
  <c r="F168"/>
  <c r="F169"/>
  <c r="F170"/>
  <c r="F171"/>
  <c r="F172"/>
  <c r="F173"/>
  <c r="F174"/>
  <c r="F175"/>
  <c r="F176"/>
  <c r="F177"/>
  <c r="F178"/>
  <c r="V167" i="32"/>
  <c r="V168"/>
  <c r="V169"/>
  <c r="V170"/>
  <c r="V171"/>
  <c r="AD171" s="1"/>
  <c r="V172"/>
  <c r="V173"/>
  <c r="V174"/>
  <c r="V175"/>
  <c r="AD175" s="1"/>
  <c r="V176"/>
  <c r="V177"/>
  <c r="V178"/>
  <c r="N167"/>
  <c r="N206" s="1"/>
  <c r="N207" s="1"/>
  <c r="N208" s="1"/>
  <c r="N168"/>
  <c r="N169"/>
  <c r="N170"/>
  <c r="AD170" s="1"/>
  <c r="N171"/>
  <c r="N172"/>
  <c r="N173"/>
  <c r="N174"/>
  <c r="AD174" s="1"/>
  <c r="N175"/>
  <c r="N176"/>
  <c r="N177"/>
  <c r="N178"/>
  <c r="AD178" s="1"/>
  <c r="F167"/>
  <c r="F206" s="1"/>
  <c r="F207" s="1"/>
  <c r="F168"/>
  <c r="F169"/>
  <c r="F208"/>
  <c r="F209" s="1"/>
  <c r="F210" s="1"/>
  <c r="F211" s="1"/>
  <c r="F170"/>
  <c r="F171"/>
  <c r="F172"/>
  <c r="F173"/>
  <c r="F174"/>
  <c r="F175"/>
  <c r="F176"/>
  <c r="F177"/>
  <c r="AD177" s="1"/>
  <c r="F178"/>
  <c r="V167" i="31"/>
  <c r="V206" s="1"/>
  <c r="V168"/>
  <c r="V169"/>
  <c r="V170"/>
  <c r="V171"/>
  <c r="V172"/>
  <c r="V173"/>
  <c r="V174"/>
  <c r="V175"/>
  <c r="V176"/>
  <c r="V177"/>
  <c r="V178"/>
  <c r="N167"/>
  <c r="N206" s="1"/>
  <c r="N168"/>
  <c r="N207" s="1"/>
  <c r="N169"/>
  <c r="N170"/>
  <c r="N171"/>
  <c r="N172"/>
  <c r="N173"/>
  <c r="N174"/>
  <c r="N175"/>
  <c r="N176"/>
  <c r="N177"/>
  <c r="N178"/>
  <c r="F167"/>
  <c r="F206" s="1"/>
  <c r="F168"/>
  <c r="F169"/>
  <c r="F170"/>
  <c r="F171"/>
  <c r="F172"/>
  <c r="F173"/>
  <c r="F174"/>
  <c r="F175"/>
  <c r="F176"/>
  <c r="F177"/>
  <c r="F178"/>
  <c r="V167" i="30"/>
  <c r="V206"/>
  <c r="V168"/>
  <c r="V169"/>
  <c r="V170"/>
  <c r="V171"/>
  <c r="V172"/>
  <c r="V173"/>
  <c r="V174"/>
  <c r="V175"/>
  <c r="V176"/>
  <c r="V177"/>
  <c r="V178"/>
  <c r="N167"/>
  <c r="N206"/>
  <c r="N168"/>
  <c r="N169"/>
  <c r="N170"/>
  <c r="N171"/>
  <c r="N172"/>
  <c r="N173"/>
  <c r="N174"/>
  <c r="N175"/>
  <c r="N176"/>
  <c r="N177"/>
  <c r="N178"/>
  <c r="F167"/>
  <c r="F206"/>
  <c r="F168"/>
  <c r="F169"/>
  <c r="F170"/>
  <c r="F171"/>
  <c r="F172"/>
  <c r="F173"/>
  <c r="F174"/>
  <c r="F175"/>
  <c r="F176"/>
  <c r="F177"/>
  <c r="F178"/>
  <c r="V167" i="29"/>
  <c r="V206"/>
  <c r="V207" s="1"/>
  <c r="V208" s="1"/>
  <c r="V209" s="1"/>
  <c r="V168"/>
  <c r="V169"/>
  <c r="V170"/>
  <c r="V171"/>
  <c r="V172"/>
  <c r="V173"/>
  <c r="V174"/>
  <c r="V175"/>
  <c r="V176"/>
  <c r="V177"/>
  <c r="V178"/>
  <c r="N167"/>
  <c r="N206" s="1"/>
  <c r="N168"/>
  <c r="N169"/>
  <c r="N170"/>
  <c r="N171"/>
  <c r="N172"/>
  <c r="N173"/>
  <c r="N174"/>
  <c r="N175"/>
  <c r="N176"/>
  <c r="N177"/>
  <c r="N178"/>
  <c r="F167"/>
  <c r="F206" s="1"/>
  <c r="F168"/>
  <c r="F169"/>
  <c r="F170"/>
  <c r="F171"/>
  <c r="F172"/>
  <c r="F173"/>
  <c r="F174"/>
  <c r="F175"/>
  <c r="F176"/>
  <c r="F177"/>
  <c r="F178"/>
  <c r="V167" i="28"/>
  <c r="V206"/>
  <c r="V207" s="1"/>
  <c r="V208" s="1"/>
  <c r="V209" s="1"/>
  <c r="V168"/>
  <c r="V169"/>
  <c r="V170"/>
  <c r="V171"/>
  <c r="V172"/>
  <c r="V173"/>
  <c r="V174"/>
  <c r="V175"/>
  <c r="V176"/>
  <c r="V177"/>
  <c r="V178"/>
  <c r="N167"/>
  <c r="N206"/>
  <c r="N168"/>
  <c r="N169"/>
  <c r="N170"/>
  <c r="N171"/>
  <c r="N172"/>
  <c r="N173"/>
  <c r="N174"/>
  <c r="N175"/>
  <c r="N176"/>
  <c r="N177"/>
  <c r="N178"/>
  <c r="F167"/>
  <c r="F206"/>
  <c r="F207" s="1"/>
  <c r="F208" s="1"/>
  <c r="F168"/>
  <c r="F169"/>
  <c r="F170"/>
  <c r="F171"/>
  <c r="F172"/>
  <c r="F173"/>
  <c r="F174"/>
  <c r="F175"/>
  <c r="F176"/>
  <c r="F177"/>
  <c r="F178"/>
  <c r="V167" i="27"/>
  <c r="V206" s="1"/>
  <c r="V168"/>
  <c r="V169"/>
  <c r="V170"/>
  <c r="AD170" s="1"/>
  <c r="V171"/>
  <c r="V172"/>
  <c r="V173"/>
  <c r="V174"/>
  <c r="AD174" s="1"/>
  <c r="V175"/>
  <c r="V176"/>
  <c r="V177"/>
  <c r="V178"/>
  <c r="N167"/>
  <c r="N206" s="1"/>
  <c r="N168"/>
  <c r="N169"/>
  <c r="N170"/>
  <c r="N179" s="1"/>
  <c r="N171"/>
  <c r="N172"/>
  <c r="N173"/>
  <c r="N174"/>
  <c r="N175"/>
  <c r="N176"/>
  <c r="N177"/>
  <c r="N178"/>
  <c r="F167"/>
  <c r="F206" s="1"/>
  <c r="F207" s="1"/>
  <c r="F208" s="1"/>
  <c r="F168"/>
  <c r="F169"/>
  <c r="F170"/>
  <c r="F209" s="1"/>
  <c r="F210" s="1"/>
  <c r="F211" s="1"/>
  <c r="F171"/>
  <c r="F172"/>
  <c r="F173"/>
  <c r="F174"/>
  <c r="F175"/>
  <c r="F176"/>
  <c r="F177"/>
  <c r="AD177" s="1"/>
  <c r="F178"/>
  <c r="V206" i="5"/>
  <c r="V207" s="1"/>
  <c r="F167"/>
  <c r="F206"/>
  <c r="F168"/>
  <c r="F169"/>
  <c r="AD169" s="1"/>
  <c r="F170"/>
  <c r="F171"/>
  <c r="F172"/>
  <c r="F173"/>
  <c r="F174"/>
  <c r="F175"/>
  <c r="F176"/>
  <c r="F177"/>
  <c r="AD177" s="1"/>
  <c r="F178"/>
  <c r="W173" i="35"/>
  <c r="W174"/>
  <c r="W175"/>
  <c r="W176"/>
  <c r="W177"/>
  <c r="W178"/>
  <c r="AE178" s="1"/>
  <c r="W173" i="29"/>
  <c r="W174"/>
  <c r="W175"/>
  <c r="W176"/>
  <c r="W177"/>
  <c r="W178"/>
  <c r="X78" i="36"/>
  <c r="W78"/>
  <c r="V78"/>
  <c r="U78"/>
  <c r="T78"/>
  <c r="S78"/>
  <c r="R78"/>
  <c r="X77"/>
  <c r="W77"/>
  <c r="V77"/>
  <c r="U77"/>
  <c r="T77"/>
  <c r="S77"/>
  <c r="R77"/>
  <c r="X76"/>
  <c r="W76"/>
  <c r="V76"/>
  <c r="U76"/>
  <c r="T76"/>
  <c r="S76"/>
  <c r="R76"/>
  <c r="X75"/>
  <c r="W75"/>
  <c r="V75"/>
  <c r="U75"/>
  <c r="T75"/>
  <c r="S75"/>
  <c r="R75"/>
  <c r="X74"/>
  <c r="W74"/>
  <c r="V74"/>
  <c r="U74"/>
  <c r="T74"/>
  <c r="S74"/>
  <c r="R74"/>
  <c r="X73"/>
  <c r="W73"/>
  <c r="V73"/>
  <c r="U73"/>
  <c r="T73"/>
  <c r="S73"/>
  <c r="R73"/>
  <c r="X72"/>
  <c r="W72"/>
  <c r="V72"/>
  <c r="U72"/>
  <c r="T72"/>
  <c r="S72"/>
  <c r="R72"/>
  <c r="X71"/>
  <c r="W71"/>
  <c r="V71"/>
  <c r="U71"/>
  <c r="T71"/>
  <c r="S71"/>
  <c r="R71"/>
  <c r="X70"/>
  <c r="W70"/>
  <c r="V70"/>
  <c r="U70"/>
  <c r="T70"/>
  <c r="S70"/>
  <c r="R70"/>
  <c r="X69"/>
  <c r="W69"/>
  <c r="V69"/>
  <c r="U69"/>
  <c r="T69"/>
  <c r="S69"/>
  <c r="R69"/>
  <c r="X68"/>
  <c r="W68"/>
  <c r="V68"/>
  <c r="U68"/>
  <c r="T68"/>
  <c r="S68"/>
  <c r="R68"/>
  <c r="X67"/>
  <c r="X148" s="1"/>
  <c r="W67"/>
  <c r="W148" s="1"/>
  <c r="V67"/>
  <c r="V148" s="1"/>
  <c r="U67"/>
  <c r="U148" s="1"/>
  <c r="T67"/>
  <c r="T148" s="1"/>
  <c r="S67"/>
  <c r="S148" s="1"/>
  <c r="R67"/>
  <c r="R148" s="1"/>
  <c r="P78"/>
  <c r="O78"/>
  <c r="N78"/>
  <c r="M78"/>
  <c r="L78"/>
  <c r="K78"/>
  <c r="J78"/>
  <c r="P77"/>
  <c r="O77"/>
  <c r="N77"/>
  <c r="M77"/>
  <c r="L77"/>
  <c r="K77"/>
  <c r="J77"/>
  <c r="P76"/>
  <c r="O76"/>
  <c r="N76"/>
  <c r="M76"/>
  <c r="L76"/>
  <c r="K76"/>
  <c r="J76"/>
  <c r="P75"/>
  <c r="O75"/>
  <c r="N75"/>
  <c r="M75"/>
  <c r="L75"/>
  <c r="K75"/>
  <c r="J75"/>
  <c r="P74"/>
  <c r="O74"/>
  <c r="N74"/>
  <c r="M74"/>
  <c r="L74"/>
  <c r="K74"/>
  <c r="J74"/>
  <c r="P73"/>
  <c r="O73"/>
  <c r="N73"/>
  <c r="M73"/>
  <c r="L73"/>
  <c r="K73"/>
  <c r="J73"/>
  <c r="P72"/>
  <c r="O72"/>
  <c r="N72"/>
  <c r="M72"/>
  <c r="L72"/>
  <c r="K72"/>
  <c r="J72"/>
  <c r="P71"/>
  <c r="O71"/>
  <c r="N71"/>
  <c r="M71"/>
  <c r="L71"/>
  <c r="K71"/>
  <c r="J71"/>
  <c r="P70"/>
  <c r="O70"/>
  <c r="N70"/>
  <c r="M70"/>
  <c r="L70"/>
  <c r="K70"/>
  <c r="J70"/>
  <c r="P69"/>
  <c r="O69"/>
  <c r="N69"/>
  <c r="M69"/>
  <c r="L69"/>
  <c r="K69"/>
  <c r="J69"/>
  <c r="P68"/>
  <c r="O68"/>
  <c r="N68"/>
  <c r="M68"/>
  <c r="L68"/>
  <c r="K68"/>
  <c r="J68"/>
  <c r="P67"/>
  <c r="P148" s="1"/>
  <c r="O67"/>
  <c r="O148" s="1"/>
  <c r="N67"/>
  <c r="N148" s="1"/>
  <c r="M67"/>
  <c r="M148" s="1"/>
  <c r="L67"/>
  <c r="L148" s="1"/>
  <c r="K67"/>
  <c r="K148" s="1"/>
  <c r="J67"/>
  <c r="J148" s="1"/>
  <c r="H78"/>
  <c r="G78"/>
  <c r="F78"/>
  <c r="E78"/>
  <c r="D78"/>
  <c r="C78"/>
  <c r="B78"/>
  <c r="H77"/>
  <c r="G77"/>
  <c r="F77"/>
  <c r="E77"/>
  <c r="D77"/>
  <c r="C77"/>
  <c r="B77"/>
  <c r="H76"/>
  <c r="G76"/>
  <c r="F76"/>
  <c r="E76"/>
  <c r="D76"/>
  <c r="C76"/>
  <c r="B76"/>
  <c r="H75"/>
  <c r="G75"/>
  <c r="F75"/>
  <c r="E75"/>
  <c r="D75"/>
  <c r="C75"/>
  <c r="B75"/>
  <c r="H74"/>
  <c r="G74"/>
  <c r="F74"/>
  <c r="E74"/>
  <c r="D74"/>
  <c r="C74"/>
  <c r="B74"/>
  <c r="H73"/>
  <c r="G73"/>
  <c r="F73"/>
  <c r="E73"/>
  <c r="D73"/>
  <c r="C73"/>
  <c r="B73"/>
  <c r="H72"/>
  <c r="G72"/>
  <c r="F72"/>
  <c r="E72"/>
  <c r="D72"/>
  <c r="C72"/>
  <c r="B72"/>
  <c r="H71"/>
  <c r="G71"/>
  <c r="F71"/>
  <c r="E71"/>
  <c r="D71"/>
  <c r="C71"/>
  <c r="B71"/>
  <c r="H70"/>
  <c r="G70"/>
  <c r="F70"/>
  <c r="E70"/>
  <c r="D70"/>
  <c r="C70"/>
  <c r="B70"/>
  <c r="H69"/>
  <c r="G69"/>
  <c r="F69"/>
  <c r="E69"/>
  <c r="D69"/>
  <c r="C69"/>
  <c r="B69"/>
  <c r="H68"/>
  <c r="G68"/>
  <c r="F68"/>
  <c r="E68"/>
  <c r="D68"/>
  <c r="C68"/>
  <c r="B68"/>
  <c r="H67"/>
  <c r="G67"/>
  <c r="G148" s="1"/>
  <c r="F67"/>
  <c r="F148" s="1"/>
  <c r="E67"/>
  <c r="D67"/>
  <c r="C67"/>
  <c r="C148" s="1"/>
  <c r="B67"/>
  <c r="B148" s="1"/>
  <c r="X58"/>
  <c r="X198" s="1"/>
  <c r="W58"/>
  <c r="W198" s="1"/>
  <c r="V58"/>
  <c r="V198" s="1"/>
  <c r="U58"/>
  <c r="T58"/>
  <c r="T198" s="1"/>
  <c r="S58"/>
  <c r="S198" s="1"/>
  <c r="R58"/>
  <c r="R198" s="1"/>
  <c r="X57"/>
  <c r="X197" s="1"/>
  <c r="W57"/>
  <c r="W197" s="1"/>
  <c r="V57"/>
  <c r="V197" s="1"/>
  <c r="U57"/>
  <c r="U197" s="1"/>
  <c r="T57"/>
  <c r="T197" s="1"/>
  <c r="S57"/>
  <c r="S197" s="1"/>
  <c r="R57"/>
  <c r="R197" s="1"/>
  <c r="X56"/>
  <c r="W56"/>
  <c r="W196" s="1"/>
  <c r="V56"/>
  <c r="V196" s="1"/>
  <c r="U56"/>
  <c r="U196" s="1"/>
  <c r="T56"/>
  <c r="T196" s="1"/>
  <c r="S56"/>
  <c r="S196" s="1"/>
  <c r="R56"/>
  <c r="R196" s="1"/>
  <c r="X55"/>
  <c r="W55"/>
  <c r="W195" s="1"/>
  <c r="V55"/>
  <c r="V195" s="1"/>
  <c r="U55"/>
  <c r="U195" s="1"/>
  <c r="T55"/>
  <c r="T195" s="1"/>
  <c r="S55"/>
  <c r="S195" s="1"/>
  <c r="R55"/>
  <c r="R195" s="1"/>
  <c r="X54"/>
  <c r="W54"/>
  <c r="W194" s="1"/>
  <c r="V54"/>
  <c r="V194" s="1"/>
  <c r="U54"/>
  <c r="U194" s="1"/>
  <c r="T54"/>
  <c r="T194" s="1"/>
  <c r="S54"/>
  <c r="S194" s="1"/>
  <c r="R54"/>
  <c r="R194" s="1"/>
  <c r="X53"/>
  <c r="X193" s="1"/>
  <c r="W53"/>
  <c r="W193" s="1"/>
  <c r="V53"/>
  <c r="V193" s="1"/>
  <c r="U53"/>
  <c r="U193" s="1"/>
  <c r="T53"/>
  <c r="T193" s="1"/>
  <c r="S53"/>
  <c r="S193" s="1"/>
  <c r="R53"/>
  <c r="R193" s="1"/>
  <c r="X52"/>
  <c r="X192" s="1"/>
  <c r="W52"/>
  <c r="W192" s="1"/>
  <c r="V52"/>
  <c r="V192" s="1"/>
  <c r="U52"/>
  <c r="U192" s="1"/>
  <c r="T52"/>
  <c r="T192" s="1"/>
  <c r="S52"/>
  <c r="S192" s="1"/>
  <c r="R52"/>
  <c r="R192" s="1"/>
  <c r="X51"/>
  <c r="X191" s="1"/>
  <c r="W51"/>
  <c r="W191" s="1"/>
  <c r="V51"/>
  <c r="V191" s="1"/>
  <c r="U51"/>
  <c r="U191" s="1"/>
  <c r="T51"/>
  <c r="T191" s="1"/>
  <c r="S51"/>
  <c r="S191" s="1"/>
  <c r="R51"/>
  <c r="R191" s="1"/>
  <c r="X50"/>
  <c r="X190" s="1"/>
  <c r="W50"/>
  <c r="W190" s="1"/>
  <c r="V50"/>
  <c r="V190" s="1"/>
  <c r="U50"/>
  <c r="U190" s="1"/>
  <c r="T50"/>
  <c r="S50"/>
  <c r="S190" s="1"/>
  <c r="R50"/>
  <c r="R190" s="1"/>
  <c r="X49"/>
  <c r="X189" s="1"/>
  <c r="W49"/>
  <c r="V49"/>
  <c r="V189" s="1"/>
  <c r="U49"/>
  <c r="U189" s="1"/>
  <c r="T49"/>
  <c r="T189" s="1"/>
  <c r="S49"/>
  <c r="R49"/>
  <c r="R189" s="1"/>
  <c r="X48"/>
  <c r="X188" s="1"/>
  <c r="W48"/>
  <c r="W188" s="1"/>
  <c r="V48"/>
  <c r="U48"/>
  <c r="U188" s="1"/>
  <c r="T48"/>
  <c r="T188" s="1"/>
  <c r="S48"/>
  <c r="S188" s="1"/>
  <c r="R48"/>
  <c r="R188" s="1"/>
  <c r="X47"/>
  <c r="W47"/>
  <c r="W129" s="1"/>
  <c r="V47"/>
  <c r="V187" s="1"/>
  <c r="V225" s="1"/>
  <c r="U47"/>
  <c r="T47"/>
  <c r="T187" s="1"/>
  <c r="T225" s="1"/>
  <c r="S47"/>
  <c r="S187" s="1"/>
  <c r="R47"/>
  <c r="R129" s="1"/>
  <c r="P58"/>
  <c r="O58"/>
  <c r="O198" s="1"/>
  <c r="N58"/>
  <c r="N198" s="1"/>
  <c r="M58"/>
  <c r="M198" s="1"/>
  <c r="L58"/>
  <c r="L198" s="1"/>
  <c r="K58"/>
  <c r="K198" s="1"/>
  <c r="J58"/>
  <c r="J198" s="1"/>
  <c r="P57"/>
  <c r="O57"/>
  <c r="O197" s="1"/>
  <c r="N57"/>
  <c r="N197" s="1"/>
  <c r="M57"/>
  <c r="M197" s="1"/>
  <c r="L57"/>
  <c r="L197" s="1"/>
  <c r="K57"/>
  <c r="K197" s="1"/>
  <c r="J57"/>
  <c r="J197" s="1"/>
  <c r="P56"/>
  <c r="O56"/>
  <c r="O196" s="1"/>
  <c r="N56"/>
  <c r="N196" s="1"/>
  <c r="M56"/>
  <c r="M196" s="1"/>
  <c r="L56"/>
  <c r="L196" s="1"/>
  <c r="K56"/>
  <c r="K196" s="1"/>
  <c r="J56"/>
  <c r="J196" s="1"/>
  <c r="P55"/>
  <c r="O55"/>
  <c r="O195" s="1"/>
  <c r="N55"/>
  <c r="N195" s="1"/>
  <c r="M55"/>
  <c r="M195" s="1"/>
  <c r="L55"/>
  <c r="L195" s="1"/>
  <c r="K55"/>
  <c r="K195" s="1"/>
  <c r="J55"/>
  <c r="J195" s="1"/>
  <c r="P54"/>
  <c r="O54"/>
  <c r="O194" s="1"/>
  <c r="N54"/>
  <c r="N194" s="1"/>
  <c r="M54"/>
  <c r="M194" s="1"/>
  <c r="L54"/>
  <c r="L194" s="1"/>
  <c r="K54"/>
  <c r="K194" s="1"/>
  <c r="J54"/>
  <c r="J194" s="1"/>
  <c r="P53"/>
  <c r="P193" s="1"/>
  <c r="O53"/>
  <c r="O193" s="1"/>
  <c r="N53"/>
  <c r="N193" s="1"/>
  <c r="M53"/>
  <c r="M193" s="1"/>
  <c r="L53"/>
  <c r="L193" s="1"/>
  <c r="K53"/>
  <c r="K193" s="1"/>
  <c r="J53"/>
  <c r="J193" s="1"/>
  <c r="P52"/>
  <c r="P192" s="1"/>
  <c r="O52"/>
  <c r="O192" s="1"/>
  <c r="N52"/>
  <c r="M52"/>
  <c r="M192" s="1"/>
  <c r="L52"/>
  <c r="L192" s="1"/>
  <c r="K52"/>
  <c r="K192" s="1"/>
  <c r="J52"/>
  <c r="J192" s="1"/>
  <c r="P51"/>
  <c r="P191" s="1"/>
  <c r="O51"/>
  <c r="O191" s="1"/>
  <c r="N51"/>
  <c r="N191" s="1"/>
  <c r="M51"/>
  <c r="M191" s="1"/>
  <c r="L51"/>
  <c r="L191" s="1"/>
  <c r="K51"/>
  <c r="K191" s="1"/>
  <c r="J51"/>
  <c r="J191" s="1"/>
  <c r="P50"/>
  <c r="P190" s="1"/>
  <c r="O50"/>
  <c r="O190" s="1"/>
  <c r="N50"/>
  <c r="N190" s="1"/>
  <c r="M50"/>
  <c r="M190" s="1"/>
  <c r="L50"/>
  <c r="K50"/>
  <c r="J50"/>
  <c r="J190" s="1"/>
  <c r="P49"/>
  <c r="P189" s="1"/>
  <c r="O49"/>
  <c r="N49"/>
  <c r="N189" s="1"/>
  <c r="M49"/>
  <c r="M189" s="1"/>
  <c r="L49"/>
  <c r="L189" s="1"/>
  <c r="K49"/>
  <c r="J49"/>
  <c r="J189" s="1"/>
  <c r="P48"/>
  <c r="P188" s="1"/>
  <c r="O48"/>
  <c r="O188" s="1"/>
  <c r="N48"/>
  <c r="M48"/>
  <c r="M188" s="1"/>
  <c r="L48"/>
  <c r="L188" s="1"/>
  <c r="K48"/>
  <c r="K188" s="1"/>
  <c r="J48"/>
  <c r="P47"/>
  <c r="P129" s="1"/>
  <c r="O47"/>
  <c r="O187" s="1"/>
  <c r="O225" s="1"/>
  <c r="N47"/>
  <c r="N187" s="1"/>
  <c r="N225" s="1"/>
  <c r="M47"/>
  <c r="L47"/>
  <c r="K47"/>
  <c r="K129" s="1"/>
  <c r="J47"/>
  <c r="J187" s="1"/>
  <c r="J225" s="1"/>
  <c r="H58"/>
  <c r="H198" s="1"/>
  <c r="G58"/>
  <c r="G198" s="1"/>
  <c r="F58"/>
  <c r="F198" s="1"/>
  <c r="E58"/>
  <c r="E198" s="1"/>
  <c r="D58"/>
  <c r="D198" s="1"/>
  <c r="C58"/>
  <c r="C198" s="1"/>
  <c r="B58"/>
  <c r="B198" s="1"/>
  <c r="H57"/>
  <c r="G57"/>
  <c r="G197" s="1"/>
  <c r="F57"/>
  <c r="F197" s="1"/>
  <c r="E57"/>
  <c r="E197" s="1"/>
  <c r="D57"/>
  <c r="D197" s="1"/>
  <c r="C57"/>
  <c r="C197" s="1"/>
  <c r="B57"/>
  <c r="B197" s="1"/>
  <c r="H56"/>
  <c r="G56"/>
  <c r="G196" s="1"/>
  <c r="F56"/>
  <c r="F196" s="1"/>
  <c r="E56"/>
  <c r="E196" s="1"/>
  <c r="D56"/>
  <c r="D196" s="1"/>
  <c r="C56"/>
  <c r="C196" s="1"/>
  <c r="B56"/>
  <c r="B196" s="1"/>
  <c r="H55"/>
  <c r="G55"/>
  <c r="G195" s="1"/>
  <c r="F55"/>
  <c r="F195" s="1"/>
  <c r="E55"/>
  <c r="E195" s="1"/>
  <c r="D55"/>
  <c r="D195" s="1"/>
  <c r="C55"/>
  <c r="C195" s="1"/>
  <c r="B55"/>
  <c r="B195" s="1"/>
  <c r="H54"/>
  <c r="H194" s="1"/>
  <c r="G54"/>
  <c r="G194" s="1"/>
  <c r="F54"/>
  <c r="F194" s="1"/>
  <c r="E54"/>
  <c r="E194" s="1"/>
  <c r="D54"/>
  <c r="D194" s="1"/>
  <c r="C54"/>
  <c r="C194" s="1"/>
  <c r="B54"/>
  <c r="B194" s="1"/>
  <c r="H53"/>
  <c r="H193" s="1"/>
  <c r="G53"/>
  <c r="G193" s="1"/>
  <c r="F53"/>
  <c r="F193" s="1"/>
  <c r="E53"/>
  <c r="E193" s="1"/>
  <c r="D53"/>
  <c r="D193" s="1"/>
  <c r="C53"/>
  <c r="C193" s="1"/>
  <c r="B53"/>
  <c r="B193" s="1"/>
  <c r="H52"/>
  <c r="H192" s="1"/>
  <c r="G52"/>
  <c r="F52"/>
  <c r="F192" s="1"/>
  <c r="E52"/>
  <c r="E192" s="1"/>
  <c r="D52"/>
  <c r="C52"/>
  <c r="C192" s="1"/>
  <c r="B52"/>
  <c r="B192" s="1"/>
  <c r="H51"/>
  <c r="H191" s="1"/>
  <c r="G51"/>
  <c r="G191" s="1"/>
  <c r="F51"/>
  <c r="E51"/>
  <c r="E191" s="1"/>
  <c r="D51"/>
  <c r="D191" s="1"/>
  <c r="C51"/>
  <c r="C191" s="1"/>
  <c r="B51"/>
  <c r="B191" s="1"/>
  <c r="H50"/>
  <c r="H190" s="1"/>
  <c r="G50"/>
  <c r="G190" s="1"/>
  <c r="F50"/>
  <c r="F190" s="1"/>
  <c r="E50"/>
  <c r="E190" s="1"/>
  <c r="D50"/>
  <c r="D190" s="1"/>
  <c r="C50"/>
  <c r="C190" s="1"/>
  <c r="B50"/>
  <c r="B190" s="1"/>
  <c r="H49"/>
  <c r="H189" s="1"/>
  <c r="G49"/>
  <c r="F49"/>
  <c r="F189" s="1"/>
  <c r="E49"/>
  <c r="E189" s="1"/>
  <c r="D49"/>
  <c r="D189" s="1"/>
  <c r="C49"/>
  <c r="B49"/>
  <c r="B189" s="1"/>
  <c r="H48"/>
  <c r="G48"/>
  <c r="G188" s="1"/>
  <c r="F48"/>
  <c r="E48"/>
  <c r="E188" s="1"/>
  <c r="D48"/>
  <c r="C48"/>
  <c r="C188" s="1"/>
  <c r="B48"/>
  <c r="H47"/>
  <c r="G47"/>
  <c r="G187" s="1"/>
  <c r="F47"/>
  <c r="F129" s="1"/>
  <c r="E47"/>
  <c r="D47"/>
  <c r="C47"/>
  <c r="C129" s="1"/>
  <c r="B47"/>
  <c r="B129" s="1"/>
  <c r="W38"/>
  <c r="V38"/>
  <c r="U38"/>
  <c r="T38"/>
  <c r="S38"/>
  <c r="R38"/>
  <c r="W37"/>
  <c r="V37"/>
  <c r="U37"/>
  <c r="T37"/>
  <c r="S37"/>
  <c r="R37"/>
  <c r="X36"/>
  <c r="W36"/>
  <c r="V36"/>
  <c r="U36"/>
  <c r="T36"/>
  <c r="S36"/>
  <c r="R36"/>
  <c r="X35"/>
  <c r="W35"/>
  <c r="V35"/>
  <c r="U35"/>
  <c r="T35"/>
  <c r="S35"/>
  <c r="R35"/>
  <c r="X34"/>
  <c r="W34"/>
  <c r="V34"/>
  <c r="U34"/>
  <c r="T34"/>
  <c r="S34"/>
  <c r="R34"/>
  <c r="X33"/>
  <c r="W33"/>
  <c r="V33"/>
  <c r="U33"/>
  <c r="T33"/>
  <c r="S33"/>
  <c r="R33"/>
  <c r="W32"/>
  <c r="V32"/>
  <c r="U32"/>
  <c r="T32"/>
  <c r="S32"/>
  <c r="R32"/>
  <c r="X31"/>
  <c r="W31"/>
  <c r="V31"/>
  <c r="U31"/>
  <c r="T31"/>
  <c r="S31"/>
  <c r="R31"/>
  <c r="X30"/>
  <c r="W30"/>
  <c r="V30"/>
  <c r="U30"/>
  <c r="T30"/>
  <c r="S30"/>
  <c r="R30"/>
  <c r="X29"/>
  <c r="W29"/>
  <c r="V29"/>
  <c r="U29"/>
  <c r="T29"/>
  <c r="S29"/>
  <c r="R29"/>
  <c r="W28"/>
  <c r="V28"/>
  <c r="U28"/>
  <c r="T28"/>
  <c r="S28"/>
  <c r="R28"/>
  <c r="X27"/>
  <c r="W27"/>
  <c r="W110" s="1"/>
  <c r="V27"/>
  <c r="V110" s="1"/>
  <c r="U27"/>
  <c r="U110" s="1"/>
  <c r="T27"/>
  <c r="S27"/>
  <c r="S110" s="1"/>
  <c r="R27"/>
  <c r="O38"/>
  <c r="N38"/>
  <c r="M38"/>
  <c r="L38"/>
  <c r="K38"/>
  <c r="J38"/>
  <c r="P37"/>
  <c r="O37"/>
  <c r="O177" s="1"/>
  <c r="N37"/>
  <c r="N177" s="1"/>
  <c r="M37"/>
  <c r="M177" s="1"/>
  <c r="L37"/>
  <c r="K37"/>
  <c r="K177" s="1"/>
  <c r="J37"/>
  <c r="P36"/>
  <c r="O36"/>
  <c r="N36"/>
  <c r="M36"/>
  <c r="L36"/>
  <c r="L176" s="1"/>
  <c r="K36"/>
  <c r="J36"/>
  <c r="J176" s="1"/>
  <c r="P35"/>
  <c r="O35"/>
  <c r="N35"/>
  <c r="M35"/>
  <c r="M175" s="1"/>
  <c r="L35"/>
  <c r="K35"/>
  <c r="K175" s="1"/>
  <c r="J35"/>
  <c r="P34"/>
  <c r="O34"/>
  <c r="N34"/>
  <c r="N174" s="1"/>
  <c r="M34"/>
  <c r="L34"/>
  <c r="L174" s="1"/>
  <c r="K34"/>
  <c r="J34"/>
  <c r="P33"/>
  <c r="O33"/>
  <c r="O173" s="1"/>
  <c r="N33"/>
  <c r="N173" s="1"/>
  <c r="M33"/>
  <c r="L33"/>
  <c r="K33"/>
  <c r="K173" s="1"/>
  <c r="J33"/>
  <c r="P32"/>
  <c r="P172" s="1"/>
  <c r="O32"/>
  <c r="N32"/>
  <c r="N172" s="1"/>
  <c r="M32"/>
  <c r="L32"/>
  <c r="K32"/>
  <c r="J32"/>
  <c r="J172" s="1"/>
  <c r="P31"/>
  <c r="O31"/>
  <c r="O171" s="1"/>
  <c r="N31"/>
  <c r="M31"/>
  <c r="M171" s="1"/>
  <c r="L31"/>
  <c r="K31"/>
  <c r="J31"/>
  <c r="P30"/>
  <c r="O30"/>
  <c r="N30"/>
  <c r="M30"/>
  <c r="L30"/>
  <c r="K30"/>
  <c r="J30"/>
  <c r="P29"/>
  <c r="O29"/>
  <c r="N29"/>
  <c r="M29"/>
  <c r="L29"/>
  <c r="K29"/>
  <c r="J29"/>
  <c r="P28"/>
  <c r="P168" s="1"/>
  <c r="O28"/>
  <c r="N28"/>
  <c r="M28"/>
  <c r="L28"/>
  <c r="K28"/>
  <c r="J28"/>
  <c r="J168" s="1"/>
  <c r="P27"/>
  <c r="P110" s="1"/>
  <c r="O27"/>
  <c r="O167" s="1"/>
  <c r="O206" s="1"/>
  <c r="N27"/>
  <c r="N110" s="1"/>
  <c r="M27"/>
  <c r="L27"/>
  <c r="K27"/>
  <c r="K110" s="1"/>
  <c r="J27"/>
  <c r="J110" s="1"/>
  <c r="H38"/>
  <c r="G38"/>
  <c r="F38"/>
  <c r="E38"/>
  <c r="D38"/>
  <c r="C38"/>
  <c r="B38"/>
  <c r="G37"/>
  <c r="F37"/>
  <c r="E37"/>
  <c r="D37"/>
  <c r="C37"/>
  <c r="B37"/>
  <c r="H36"/>
  <c r="G36"/>
  <c r="F36"/>
  <c r="E36"/>
  <c r="D36"/>
  <c r="C36"/>
  <c r="B36"/>
  <c r="H35"/>
  <c r="G35"/>
  <c r="F35"/>
  <c r="E35"/>
  <c r="D35"/>
  <c r="C35"/>
  <c r="B35"/>
  <c r="H34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G110" s="1"/>
  <c r="F27"/>
  <c r="E27"/>
  <c r="D27"/>
  <c r="C27"/>
  <c r="C110" s="1"/>
  <c r="B27"/>
  <c r="B110" s="1"/>
  <c r="H18"/>
  <c r="G18"/>
  <c r="F18"/>
  <c r="E18"/>
  <c r="D18"/>
  <c r="C18"/>
  <c r="G17"/>
  <c r="F17"/>
  <c r="E17"/>
  <c r="D17"/>
  <c r="C17"/>
  <c r="H16"/>
  <c r="G16"/>
  <c r="F16"/>
  <c r="E16"/>
  <c r="D16"/>
  <c r="C16"/>
  <c r="H15"/>
  <c r="G15"/>
  <c r="G175" s="1"/>
  <c r="F15"/>
  <c r="E15"/>
  <c r="D15"/>
  <c r="C15"/>
  <c r="H14"/>
  <c r="G14"/>
  <c r="F14"/>
  <c r="E14"/>
  <c r="D14"/>
  <c r="C14"/>
  <c r="H13"/>
  <c r="G13"/>
  <c r="F13"/>
  <c r="E13"/>
  <c r="D13"/>
  <c r="C13"/>
  <c r="H12"/>
  <c r="G12"/>
  <c r="F12"/>
  <c r="E12"/>
  <c r="D12"/>
  <c r="C12"/>
  <c r="H11"/>
  <c r="G11"/>
  <c r="F11"/>
  <c r="E11"/>
  <c r="D11"/>
  <c r="C11"/>
  <c r="H10"/>
  <c r="G10"/>
  <c r="F10"/>
  <c r="E10"/>
  <c r="D10"/>
  <c r="C10"/>
  <c r="H9"/>
  <c r="G9"/>
  <c r="F9"/>
  <c r="E9"/>
  <c r="D9"/>
  <c r="C9"/>
  <c r="H8"/>
  <c r="G8"/>
  <c r="F8"/>
  <c r="E8"/>
  <c r="D8"/>
  <c r="C8"/>
  <c r="H7"/>
  <c r="H91" s="1"/>
  <c r="G7"/>
  <c r="F7"/>
  <c r="E7"/>
  <c r="D7"/>
  <c r="D91" s="1"/>
  <c r="C7"/>
  <c r="B18"/>
  <c r="B17"/>
  <c r="B16"/>
  <c r="B15"/>
  <c r="B14"/>
  <c r="B13"/>
  <c r="B12"/>
  <c r="B11"/>
  <c r="B10"/>
  <c r="B9"/>
  <c r="B8"/>
  <c r="B7"/>
  <c r="F110"/>
  <c r="Z7" i="35"/>
  <c r="AA7"/>
  <c r="AB7"/>
  <c r="AC7"/>
  <c r="AD7"/>
  <c r="AE7"/>
  <c r="AF7"/>
  <c r="AF91" s="1"/>
  <c r="AF92" s="1"/>
  <c r="AF93" s="1"/>
  <c r="AF94" s="1"/>
  <c r="AF95" s="1"/>
  <c r="AF96" s="1"/>
  <c r="AF97" s="1"/>
  <c r="AF98" s="1"/>
  <c r="AF99" s="1"/>
  <c r="Z8"/>
  <c r="AA8"/>
  <c r="AB8"/>
  <c r="AC8"/>
  <c r="AD8"/>
  <c r="AD92" s="1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AB19" s="1"/>
  <c r="E19"/>
  <c r="F19"/>
  <c r="G19"/>
  <c r="H19"/>
  <c r="J19"/>
  <c r="K19"/>
  <c r="L19"/>
  <c r="M19"/>
  <c r="N19"/>
  <c r="O19"/>
  <c r="P19"/>
  <c r="R19"/>
  <c r="S19"/>
  <c r="AA19" s="1"/>
  <c r="C83" s="1"/>
  <c r="T19"/>
  <c r="U19"/>
  <c r="V19"/>
  <c r="W19"/>
  <c r="X19"/>
  <c r="Z27"/>
  <c r="AA27"/>
  <c r="AB27"/>
  <c r="AC27"/>
  <c r="AD27"/>
  <c r="AE27"/>
  <c r="AF27"/>
  <c r="Z28"/>
  <c r="AA28"/>
  <c r="AB28"/>
  <c r="AC28"/>
  <c r="AD28"/>
  <c r="AE28"/>
  <c r="AF28"/>
  <c r="Z29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D39"/>
  <c r="E39"/>
  <c r="F39"/>
  <c r="G39"/>
  <c r="H39"/>
  <c r="J39"/>
  <c r="K39"/>
  <c r="AA39" s="1"/>
  <c r="L39"/>
  <c r="M39"/>
  <c r="N39"/>
  <c r="O39"/>
  <c r="P39"/>
  <c r="R39"/>
  <c r="S39"/>
  <c r="T39"/>
  <c r="AB39" s="1"/>
  <c r="U39"/>
  <c r="V39"/>
  <c r="W39"/>
  <c r="X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B92" s="1"/>
  <c r="C91"/>
  <c r="C92" s="1"/>
  <c r="D91"/>
  <c r="D92" s="1"/>
  <c r="D93" s="1"/>
  <c r="D94" s="1"/>
  <c r="E91"/>
  <c r="F91"/>
  <c r="F92" s="1"/>
  <c r="F93" s="1"/>
  <c r="F94" s="1"/>
  <c r="F95" s="1"/>
  <c r="F96" s="1"/>
  <c r="F97" s="1"/>
  <c r="F98" s="1"/>
  <c r="F99" s="1"/>
  <c r="F100" s="1"/>
  <c r="F101" s="1"/>
  <c r="F102" s="1"/>
  <c r="G91"/>
  <c r="G92" s="1"/>
  <c r="G93" s="1"/>
  <c r="G94" s="1"/>
  <c r="G95" s="1"/>
  <c r="G96" s="1"/>
  <c r="G97" s="1"/>
  <c r="G98" s="1"/>
  <c r="G99" s="1"/>
  <c r="G100" s="1"/>
  <c r="G101" s="1"/>
  <c r="G102" s="1"/>
  <c r="H91"/>
  <c r="H92" s="1"/>
  <c r="H93" s="1"/>
  <c r="J91"/>
  <c r="K91"/>
  <c r="L91"/>
  <c r="M91"/>
  <c r="M92" s="1"/>
  <c r="M93" s="1"/>
  <c r="M94" s="1"/>
  <c r="N91"/>
  <c r="O91"/>
  <c r="O92" s="1"/>
  <c r="O93" s="1"/>
  <c r="O94" s="1"/>
  <c r="O95" s="1"/>
  <c r="O96" s="1"/>
  <c r="O97" s="1"/>
  <c r="O98" s="1"/>
  <c r="O99" s="1"/>
  <c r="O100" s="1"/>
  <c r="O101" s="1"/>
  <c r="O102" s="1"/>
  <c r="P91"/>
  <c r="R91"/>
  <c r="S91"/>
  <c r="T91"/>
  <c r="U91"/>
  <c r="U92" s="1"/>
  <c r="V91"/>
  <c r="V92" s="1"/>
  <c r="V93" s="1"/>
  <c r="V94" s="1"/>
  <c r="W91"/>
  <c r="X91"/>
  <c r="X92" s="1"/>
  <c r="X93" s="1"/>
  <c r="X94" s="1"/>
  <c r="AD91"/>
  <c r="AE91"/>
  <c r="AE92" s="1"/>
  <c r="AE93" s="1"/>
  <c r="AE94" s="1"/>
  <c r="AE95" s="1"/>
  <c r="AE96" s="1"/>
  <c r="AE97" s="1"/>
  <c r="AE98" s="1"/>
  <c r="AE99" s="1"/>
  <c r="AE100" s="1"/>
  <c r="AE101" s="1"/>
  <c r="AE102" s="1"/>
  <c r="E92"/>
  <c r="E93" s="1"/>
  <c r="E94" s="1"/>
  <c r="E95" s="1"/>
  <c r="E96" s="1"/>
  <c r="E97" s="1"/>
  <c r="E98" s="1"/>
  <c r="E99" s="1"/>
  <c r="E100" s="1"/>
  <c r="E101" s="1"/>
  <c r="E102" s="1"/>
  <c r="J92"/>
  <c r="J93" s="1"/>
  <c r="J94" s="1"/>
  <c r="L92"/>
  <c r="L93" s="1"/>
  <c r="N92"/>
  <c r="N93" s="1"/>
  <c r="N94" s="1"/>
  <c r="N95" s="1"/>
  <c r="N96" s="1"/>
  <c r="N97" s="1"/>
  <c r="N98" s="1"/>
  <c r="N99" s="1"/>
  <c r="N100" s="1"/>
  <c r="N101" s="1"/>
  <c r="N102" s="1"/>
  <c r="P92"/>
  <c r="P93" s="1"/>
  <c r="P94" s="1"/>
  <c r="P95" s="1"/>
  <c r="P96" s="1"/>
  <c r="P97" s="1"/>
  <c r="P98" s="1"/>
  <c r="P99" s="1"/>
  <c r="P100" s="1"/>
  <c r="P101" s="1"/>
  <c r="P102" s="1"/>
  <c r="S92"/>
  <c r="W92"/>
  <c r="W93" s="1"/>
  <c r="W94" s="1"/>
  <c r="W95" s="1"/>
  <c r="W96" s="1"/>
  <c r="W97" s="1"/>
  <c r="W98" s="1"/>
  <c r="W99" s="1"/>
  <c r="W100" s="1"/>
  <c r="W101" s="1"/>
  <c r="W102" s="1"/>
  <c r="B93"/>
  <c r="B94" s="1"/>
  <c r="B95" s="1"/>
  <c r="B96" s="1"/>
  <c r="B97" s="1"/>
  <c r="B98" s="1"/>
  <c r="B99" s="1"/>
  <c r="B100" s="1"/>
  <c r="B101" s="1"/>
  <c r="B102" s="1"/>
  <c r="C93"/>
  <c r="C94" s="1"/>
  <c r="C95" s="1"/>
  <c r="C96" s="1"/>
  <c r="C97" s="1"/>
  <c r="C98" s="1"/>
  <c r="C99" s="1"/>
  <c r="C100" s="1"/>
  <c r="C101" s="1"/>
  <c r="C102" s="1"/>
  <c r="U93"/>
  <c r="H94"/>
  <c r="H95" s="1"/>
  <c r="H96" s="1"/>
  <c r="H97" s="1"/>
  <c r="D95"/>
  <c r="D96" s="1"/>
  <c r="D97" s="1"/>
  <c r="D98" s="1"/>
  <c r="D99" s="1"/>
  <c r="D100" s="1"/>
  <c r="D101" s="1"/>
  <c r="D102" s="1"/>
  <c r="J95"/>
  <c r="J96" s="1"/>
  <c r="J97" s="1"/>
  <c r="J98" s="1"/>
  <c r="J99" s="1"/>
  <c r="J100" s="1"/>
  <c r="J101" s="1"/>
  <c r="J102" s="1"/>
  <c r="M95"/>
  <c r="M96" s="1"/>
  <c r="M97" s="1"/>
  <c r="M98" s="1"/>
  <c r="V95"/>
  <c r="V96" s="1"/>
  <c r="V97" s="1"/>
  <c r="V98" s="1"/>
  <c r="V99" s="1"/>
  <c r="V100" s="1"/>
  <c r="V101" s="1"/>
  <c r="V102" s="1"/>
  <c r="X95"/>
  <c r="X96" s="1"/>
  <c r="X97" s="1"/>
  <c r="X98" s="1"/>
  <c r="X99" s="1"/>
  <c r="X100" s="1"/>
  <c r="X101" s="1"/>
  <c r="X102" s="1"/>
  <c r="H98"/>
  <c r="H99" s="1"/>
  <c r="H100" s="1"/>
  <c r="H101" s="1"/>
  <c r="H102" s="1"/>
  <c r="M99"/>
  <c r="M100" s="1"/>
  <c r="M101" s="1"/>
  <c r="M102" s="1"/>
  <c r="B110"/>
  <c r="C110"/>
  <c r="D110"/>
  <c r="E110"/>
  <c r="E111" s="1"/>
  <c r="E112" s="1"/>
  <c r="E113" s="1"/>
  <c r="E114" s="1"/>
  <c r="E115" s="1"/>
  <c r="E116" s="1"/>
  <c r="E117" s="1"/>
  <c r="E118" s="1"/>
  <c r="E119" s="1"/>
  <c r="E120" s="1"/>
  <c r="E121" s="1"/>
  <c r="F110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H111" s="1"/>
  <c r="H112" s="1"/>
  <c r="H113" s="1"/>
  <c r="J110"/>
  <c r="J111" s="1"/>
  <c r="J112" s="1"/>
  <c r="J113" s="1"/>
  <c r="J114" s="1"/>
  <c r="J115" s="1"/>
  <c r="J116" s="1"/>
  <c r="J117" s="1"/>
  <c r="J118" s="1"/>
  <c r="J119" s="1"/>
  <c r="J120" s="1"/>
  <c r="J121" s="1"/>
  <c r="K110"/>
  <c r="L110"/>
  <c r="M110"/>
  <c r="M111" s="1"/>
  <c r="M112" s="1"/>
  <c r="M113" s="1"/>
  <c r="M114" s="1"/>
  <c r="M115" s="1"/>
  <c r="M116" s="1"/>
  <c r="M117" s="1"/>
  <c r="M118" s="1"/>
  <c r="M119" s="1"/>
  <c r="M120" s="1"/>
  <c r="M121" s="1"/>
  <c r="N110"/>
  <c r="O110"/>
  <c r="P110"/>
  <c r="P111" s="1"/>
  <c r="P112" s="1"/>
  <c r="R110"/>
  <c r="S110"/>
  <c r="T110"/>
  <c r="U110"/>
  <c r="V110"/>
  <c r="V111" s="1"/>
  <c r="V112" s="1"/>
  <c r="V113" s="1"/>
  <c r="V114" s="1"/>
  <c r="V115" s="1"/>
  <c r="V116" s="1"/>
  <c r="V117" s="1"/>
  <c r="V118" s="1"/>
  <c r="V119" s="1"/>
  <c r="V120" s="1"/>
  <c r="V121" s="1"/>
  <c r="W110"/>
  <c r="W111" s="1"/>
  <c r="W112" s="1"/>
  <c r="W113" s="1"/>
  <c r="W114" s="1"/>
  <c r="X110"/>
  <c r="AE110"/>
  <c r="AF110"/>
  <c r="B111"/>
  <c r="C111"/>
  <c r="F111"/>
  <c r="F112" s="1"/>
  <c r="F113" s="1"/>
  <c r="K111"/>
  <c r="L111"/>
  <c r="L112" s="1"/>
  <c r="L113" s="1"/>
  <c r="N111"/>
  <c r="N112" s="1"/>
  <c r="N113" s="1"/>
  <c r="N114" s="1"/>
  <c r="N115" s="1"/>
  <c r="N116" s="1"/>
  <c r="N117" s="1"/>
  <c r="N118" s="1"/>
  <c r="N119" s="1"/>
  <c r="N120" s="1"/>
  <c r="N121" s="1"/>
  <c r="O111"/>
  <c r="T111"/>
  <c r="U111"/>
  <c r="X111"/>
  <c r="B112"/>
  <c r="B113" s="1"/>
  <c r="B114" s="1"/>
  <c r="B115" s="1"/>
  <c r="B116" s="1"/>
  <c r="B117" s="1"/>
  <c r="B118" s="1"/>
  <c r="B119" s="1"/>
  <c r="B120" s="1"/>
  <c r="B121" s="1"/>
  <c r="C112"/>
  <c r="C113" s="1"/>
  <c r="C114" s="1"/>
  <c r="C115" s="1"/>
  <c r="C116" s="1"/>
  <c r="C117" s="1"/>
  <c r="C118" s="1"/>
  <c r="C119" s="1"/>
  <c r="C120" s="1"/>
  <c r="C121" s="1"/>
  <c r="K112"/>
  <c r="K113" s="1"/>
  <c r="K114" s="1"/>
  <c r="O112"/>
  <c r="T112"/>
  <c r="T113" s="1"/>
  <c r="T114" s="1"/>
  <c r="T115" s="1"/>
  <c r="T116" s="1"/>
  <c r="T117" s="1"/>
  <c r="T118" s="1"/>
  <c r="T119" s="1"/>
  <c r="T120" s="1"/>
  <c r="T121" s="1"/>
  <c r="U112"/>
  <c r="U113" s="1"/>
  <c r="X112"/>
  <c r="O113"/>
  <c r="O114" s="1"/>
  <c r="O115" s="1"/>
  <c r="O116" s="1"/>
  <c r="O117" s="1"/>
  <c r="O118" s="1"/>
  <c r="P113"/>
  <c r="P114" s="1"/>
  <c r="P115" s="1"/>
  <c r="P116" s="1"/>
  <c r="P117" s="1"/>
  <c r="P118" s="1"/>
  <c r="P119" s="1"/>
  <c r="P120" s="1"/>
  <c r="P121" s="1"/>
  <c r="X113"/>
  <c r="F114"/>
  <c r="F115" s="1"/>
  <c r="F116" s="1"/>
  <c r="F117" s="1"/>
  <c r="F118" s="1"/>
  <c r="F119" s="1"/>
  <c r="F120" s="1"/>
  <c r="F121" s="1"/>
  <c r="H114"/>
  <c r="H115" s="1"/>
  <c r="H116" s="1"/>
  <c r="H117" s="1"/>
  <c r="H118" s="1"/>
  <c r="H119" s="1"/>
  <c r="H120" s="1"/>
  <c r="H121" s="1"/>
  <c r="X114"/>
  <c r="K115"/>
  <c r="K116" s="1"/>
  <c r="K117" s="1"/>
  <c r="K118" s="1"/>
  <c r="K119" s="1"/>
  <c r="K120" s="1"/>
  <c r="K121" s="1"/>
  <c r="W115"/>
  <c r="W116" s="1"/>
  <c r="W117" s="1"/>
  <c r="W118" s="1"/>
  <c r="W119" s="1"/>
  <c r="W120" s="1"/>
  <c r="W121" s="1"/>
  <c r="X115"/>
  <c r="X116"/>
  <c r="X117" s="1"/>
  <c r="X118"/>
  <c r="X119" s="1"/>
  <c r="O119"/>
  <c r="O120" s="1"/>
  <c r="O121" s="1"/>
  <c r="X120"/>
  <c r="X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B137"/>
  <c r="C137"/>
  <c r="D137"/>
  <c r="E137"/>
  <c r="F137"/>
  <c r="G137"/>
  <c r="H137"/>
  <c r="J137"/>
  <c r="K137"/>
  <c r="L137"/>
  <c r="M137"/>
  <c r="N137"/>
  <c r="O137"/>
  <c r="P137"/>
  <c r="R137"/>
  <c r="S137"/>
  <c r="T137"/>
  <c r="U137"/>
  <c r="W137"/>
  <c r="X137"/>
  <c r="B138"/>
  <c r="C138"/>
  <c r="D138"/>
  <c r="E138"/>
  <c r="F138"/>
  <c r="G138"/>
  <c r="H138"/>
  <c r="J138"/>
  <c r="K138"/>
  <c r="L138"/>
  <c r="M138"/>
  <c r="N138"/>
  <c r="O138"/>
  <c r="P138"/>
  <c r="R138"/>
  <c r="S138"/>
  <c r="T138"/>
  <c r="U138"/>
  <c r="W138"/>
  <c r="X138"/>
  <c r="B139"/>
  <c r="C139"/>
  <c r="D139"/>
  <c r="E139"/>
  <c r="F139"/>
  <c r="G139"/>
  <c r="H139"/>
  <c r="J139"/>
  <c r="K139"/>
  <c r="L139"/>
  <c r="M139"/>
  <c r="N139"/>
  <c r="O139"/>
  <c r="P139"/>
  <c r="P140" s="1"/>
  <c r="R139"/>
  <c r="S139"/>
  <c r="T139"/>
  <c r="U139"/>
  <c r="W139"/>
  <c r="X139"/>
  <c r="X140" s="1"/>
  <c r="B140"/>
  <c r="C140"/>
  <c r="D140"/>
  <c r="E140"/>
  <c r="F140"/>
  <c r="G140"/>
  <c r="H140"/>
  <c r="J140"/>
  <c r="K140"/>
  <c r="L140"/>
  <c r="M140"/>
  <c r="N140"/>
  <c r="O140"/>
  <c r="R140"/>
  <c r="S140"/>
  <c r="T140"/>
  <c r="U140"/>
  <c r="W140"/>
  <c r="B148"/>
  <c r="C148"/>
  <c r="C149" s="1"/>
  <c r="C150" s="1"/>
  <c r="C151" s="1"/>
  <c r="C152" s="1"/>
  <c r="C153" s="1"/>
  <c r="C154" s="1"/>
  <c r="C155" s="1"/>
  <c r="C156" s="1"/>
  <c r="C157" s="1"/>
  <c r="C158" s="1"/>
  <c r="C159" s="1"/>
  <c r="D148"/>
  <c r="D149" s="1"/>
  <c r="D150" s="1"/>
  <c r="D151" s="1"/>
  <c r="D152" s="1"/>
  <c r="D153" s="1"/>
  <c r="D154" s="1"/>
  <c r="D155" s="1"/>
  <c r="D156" s="1"/>
  <c r="D157" s="1"/>
  <c r="D158" s="1"/>
  <c r="D159" s="1"/>
  <c r="E148"/>
  <c r="E149" s="1"/>
  <c r="F148"/>
  <c r="F149" s="1"/>
  <c r="G148"/>
  <c r="G149" s="1"/>
  <c r="G150" s="1"/>
  <c r="G151" s="1"/>
  <c r="G152" s="1"/>
  <c r="G153" s="1"/>
  <c r="G154" s="1"/>
  <c r="G155" s="1"/>
  <c r="G156" s="1"/>
  <c r="G157" s="1"/>
  <c r="G158" s="1"/>
  <c r="G159" s="1"/>
  <c r="H148"/>
  <c r="J148"/>
  <c r="J14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L150" s="1"/>
  <c r="L151" s="1"/>
  <c r="L152" s="1"/>
  <c r="L153" s="1"/>
  <c r="L154" s="1"/>
  <c r="L155" s="1"/>
  <c r="L156" s="1"/>
  <c r="L157" s="1"/>
  <c r="L158" s="1"/>
  <c r="L159" s="1"/>
  <c r="M148"/>
  <c r="M149" s="1"/>
  <c r="M150" s="1"/>
  <c r="M151" s="1"/>
  <c r="M152" s="1"/>
  <c r="M153" s="1"/>
  <c r="M154" s="1"/>
  <c r="N148"/>
  <c r="N149" s="1"/>
  <c r="N150" s="1"/>
  <c r="N151" s="1"/>
  <c r="N152" s="1"/>
  <c r="N153" s="1"/>
  <c r="N154" s="1"/>
  <c r="N155" s="1"/>
  <c r="N156" s="1"/>
  <c r="N157" s="1"/>
  <c r="O148"/>
  <c r="P148"/>
  <c r="P149" s="1"/>
  <c r="P150" s="1"/>
  <c r="P151" s="1"/>
  <c r="P152" s="1"/>
  <c r="P153" s="1"/>
  <c r="P154" s="1"/>
  <c r="P155" s="1"/>
  <c r="P156" s="1"/>
  <c r="P157" s="1"/>
  <c r="P158" s="1"/>
  <c r="P159" s="1"/>
  <c r="R148"/>
  <c r="R149" s="1"/>
  <c r="R150" s="1"/>
  <c r="S148"/>
  <c r="S149" s="1"/>
  <c r="S150" s="1"/>
  <c r="S151" s="1"/>
  <c r="S152" s="1"/>
  <c r="S153" s="1"/>
  <c r="T148"/>
  <c r="T149" s="1"/>
  <c r="T150" s="1"/>
  <c r="T151" s="1"/>
  <c r="T152" s="1"/>
  <c r="U148"/>
  <c r="U149" s="1"/>
  <c r="U150" s="1"/>
  <c r="U151" s="1"/>
  <c r="U152" s="1"/>
  <c r="U153" s="1"/>
  <c r="U154" s="1"/>
  <c r="U155" s="1"/>
  <c r="U156" s="1"/>
  <c r="U157" s="1"/>
  <c r="U158" s="1"/>
  <c r="U159" s="1"/>
  <c r="V148"/>
  <c r="V149" s="1"/>
  <c r="V150" s="1"/>
  <c r="W148"/>
  <c r="W149" s="1"/>
  <c r="X148"/>
  <c r="X149" s="1"/>
  <c r="X150" s="1"/>
  <c r="B149"/>
  <c r="B150" s="1"/>
  <c r="B151" s="1"/>
  <c r="B152" s="1"/>
  <c r="B153" s="1"/>
  <c r="B154" s="1"/>
  <c r="B155" s="1"/>
  <c r="B156" s="1"/>
  <c r="B157" s="1"/>
  <c r="B158" s="1"/>
  <c r="B159" s="1"/>
  <c r="H149"/>
  <c r="H150" s="1"/>
  <c r="H151" s="1"/>
  <c r="H152" s="1"/>
  <c r="H153" s="1"/>
  <c r="H154" s="1"/>
  <c r="H155" s="1"/>
  <c r="H156" s="1"/>
  <c r="H157" s="1"/>
  <c r="H158" s="1"/>
  <c r="H159" s="1"/>
  <c r="O149"/>
  <c r="O150" s="1"/>
  <c r="O151" s="1"/>
  <c r="O152" s="1"/>
  <c r="O153" s="1"/>
  <c r="O154" s="1"/>
  <c r="O155" s="1"/>
  <c r="O156" s="1"/>
  <c r="O157" s="1"/>
  <c r="O158" s="1"/>
  <c r="O159" s="1"/>
  <c r="E150"/>
  <c r="F150"/>
  <c r="F151" s="1"/>
  <c r="F152" s="1"/>
  <c r="F153" s="1"/>
  <c r="F154" s="1"/>
  <c r="J150"/>
  <c r="J151" s="1"/>
  <c r="J152" s="1"/>
  <c r="J153" s="1"/>
  <c r="J154" s="1"/>
  <c r="J155" s="1"/>
  <c r="J156" s="1"/>
  <c r="J157" s="1"/>
  <c r="J158" s="1"/>
  <c r="J159" s="1"/>
  <c r="W150"/>
  <c r="W151" s="1"/>
  <c r="W152" s="1"/>
  <c r="W153" s="1"/>
  <c r="W154" s="1"/>
  <c r="W155" s="1"/>
  <c r="W156" s="1"/>
  <c r="W157" s="1"/>
  <c r="W158" s="1"/>
  <c r="W159" s="1"/>
  <c r="E151"/>
  <c r="E152" s="1"/>
  <c r="E153" s="1"/>
  <c r="E154" s="1"/>
  <c r="E155" s="1"/>
  <c r="E156" s="1"/>
  <c r="E157" s="1"/>
  <c r="E158" s="1"/>
  <c r="E159" s="1"/>
  <c r="R151"/>
  <c r="R152" s="1"/>
  <c r="R153" s="1"/>
  <c r="R154" s="1"/>
  <c r="R155" s="1"/>
  <c r="R156" s="1"/>
  <c r="R157" s="1"/>
  <c r="R158" s="1"/>
  <c r="R159" s="1"/>
  <c r="V151"/>
  <c r="X151"/>
  <c r="X152" s="1"/>
  <c r="V152"/>
  <c r="V153" s="1"/>
  <c r="V154" s="1"/>
  <c r="V155" s="1"/>
  <c r="V156" s="1"/>
  <c r="V157" s="1"/>
  <c r="V158" s="1"/>
  <c r="V159" s="1"/>
  <c r="T153"/>
  <c r="T154" s="1"/>
  <c r="T155" s="1"/>
  <c r="T156" s="1"/>
  <c r="T157" s="1"/>
  <c r="X153"/>
  <c r="X154" s="1"/>
  <c r="X155" s="1"/>
  <c r="X156" s="1"/>
  <c r="X157" s="1"/>
  <c r="X158" s="1"/>
  <c r="X159" s="1"/>
  <c r="S154"/>
  <c r="S155" s="1"/>
  <c r="S156" s="1"/>
  <c r="S157" s="1"/>
  <c r="S158" s="1"/>
  <c r="F155"/>
  <c r="F156" s="1"/>
  <c r="F157" s="1"/>
  <c r="F158" s="1"/>
  <c r="F159" s="1"/>
  <c r="M155"/>
  <c r="M156" s="1"/>
  <c r="M157" s="1"/>
  <c r="M158" s="1"/>
  <c r="M159" s="1"/>
  <c r="N158"/>
  <c r="T158"/>
  <c r="N159"/>
  <c r="S159"/>
  <c r="T159"/>
  <c r="B167"/>
  <c r="C167"/>
  <c r="D167"/>
  <c r="D206" s="1"/>
  <c r="D207" s="1"/>
  <c r="D208" s="1"/>
  <c r="E167"/>
  <c r="J167"/>
  <c r="K167"/>
  <c r="L167"/>
  <c r="M167"/>
  <c r="R167"/>
  <c r="S167"/>
  <c r="T167"/>
  <c r="U167"/>
  <c r="Z167"/>
  <c r="AA167"/>
  <c r="AB167"/>
  <c r="AC167"/>
  <c r="B168"/>
  <c r="C168"/>
  <c r="D168"/>
  <c r="E168"/>
  <c r="J168"/>
  <c r="K168"/>
  <c r="L168"/>
  <c r="M168"/>
  <c r="R168"/>
  <c r="S168"/>
  <c r="T168"/>
  <c r="U168"/>
  <c r="Z168"/>
  <c r="AA168"/>
  <c r="AB168"/>
  <c r="AC168"/>
  <c r="AD168"/>
  <c r="B169"/>
  <c r="C169"/>
  <c r="D169"/>
  <c r="E169"/>
  <c r="J169"/>
  <c r="Z169" s="1"/>
  <c r="K169"/>
  <c r="L169"/>
  <c r="M169"/>
  <c r="R169"/>
  <c r="S169"/>
  <c r="T169"/>
  <c r="U169"/>
  <c r="AA169"/>
  <c r="AB169"/>
  <c r="AC169"/>
  <c r="AD169"/>
  <c r="B170"/>
  <c r="C170"/>
  <c r="D170"/>
  <c r="E170"/>
  <c r="J170"/>
  <c r="K170"/>
  <c r="L170"/>
  <c r="M170"/>
  <c r="R170"/>
  <c r="S170"/>
  <c r="T170"/>
  <c r="U170"/>
  <c r="Z170"/>
  <c r="AA170"/>
  <c r="AB170"/>
  <c r="AB179" s="1"/>
  <c r="AC170"/>
  <c r="AD170"/>
  <c r="AE170"/>
  <c r="B171"/>
  <c r="C171"/>
  <c r="D171"/>
  <c r="E171"/>
  <c r="J171"/>
  <c r="K171"/>
  <c r="L171"/>
  <c r="M171"/>
  <c r="R171"/>
  <c r="S171"/>
  <c r="T171"/>
  <c r="U171"/>
  <c r="Z171"/>
  <c r="AA171"/>
  <c r="AB171"/>
  <c r="AC171"/>
  <c r="AD171"/>
  <c r="AE171"/>
  <c r="AF171"/>
  <c r="B172"/>
  <c r="C172"/>
  <c r="D172"/>
  <c r="E172"/>
  <c r="J172"/>
  <c r="K172"/>
  <c r="L172"/>
  <c r="M172"/>
  <c r="R172"/>
  <c r="S172"/>
  <c r="T172"/>
  <c r="U172"/>
  <c r="Z172"/>
  <c r="AA172"/>
  <c r="AB172"/>
  <c r="AC172"/>
  <c r="B173"/>
  <c r="C173"/>
  <c r="D173"/>
  <c r="E173"/>
  <c r="J173"/>
  <c r="K173"/>
  <c r="L173"/>
  <c r="M173"/>
  <c r="R173"/>
  <c r="S173"/>
  <c r="T173"/>
  <c r="U173"/>
  <c r="Z173"/>
  <c r="AA173"/>
  <c r="AB173"/>
  <c r="AC173"/>
  <c r="B174"/>
  <c r="C174"/>
  <c r="C179" s="1"/>
  <c r="D174"/>
  <c r="E174"/>
  <c r="J174"/>
  <c r="K174"/>
  <c r="L174"/>
  <c r="M174"/>
  <c r="R174"/>
  <c r="S174"/>
  <c r="T174"/>
  <c r="U174"/>
  <c r="Z174"/>
  <c r="AA174"/>
  <c r="AB174"/>
  <c r="AC174"/>
  <c r="AD174"/>
  <c r="AE174"/>
  <c r="AF174"/>
  <c r="B175"/>
  <c r="C175"/>
  <c r="D175"/>
  <c r="E175"/>
  <c r="J175"/>
  <c r="K175"/>
  <c r="L175"/>
  <c r="M175"/>
  <c r="R175"/>
  <c r="S175"/>
  <c r="T175"/>
  <c r="U175"/>
  <c r="Z175"/>
  <c r="AA175"/>
  <c r="AB175"/>
  <c r="AC175"/>
  <c r="AF175"/>
  <c r="B176"/>
  <c r="C176"/>
  <c r="D176"/>
  <c r="E176"/>
  <c r="J176"/>
  <c r="K176"/>
  <c r="L176"/>
  <c r="M176"/>
  <c r="R176"/>
  <c r="S176"/>
  <c r="T176"/>
  <c r="U176"/>
  <c r="Z176"/>
  <c r="AA176"/>
  <c r="AB176"/>
  <c r="AC176"/>
  <c r="AE176"/>
  <c r="B177"/>
  <c r="C177"/>
  <c r="D177"/>
  <c r="E177"/>
  <c r="J177"/>
  <c r="K177"/>
  <c r="L177"/>
  <c r="M177"/>
  <c r="R177"/>
  <c r="S177"/>
  <c r="T177"/>
  <c r="U177"/>
  <c r="Z177"/>
  <c r="AA177"/>
  <c r="AB177"/>
  <c r="AC177"/>
  <c r="AD177"/>
  <c r="B178"/>
  <c r="C178"/>
  <c r="D178"/>
  <c r="E178"/>
  <c r="J178"/>
  <c r="K178"/>
  <c r="L178"/>
  <c r="M178"/>
  <c r="R178"/>
  <c r="S178"/>
  <c r="T178"/>
  <c r="U178"/>
  <c r="Z178"/>
  <c r="AA178"/>
  <c r="AB178"/>
  <c r="AC178"/>
  <c r="AF178"/>
  <c r="X179"/>
  <c r="B187"/>
  <c r="C187"/>
  <c r="D187"/>
  <c r="D225" s="1"/>
  <c r="D226" s="1"/>
  <c r="D227" s="1"/>
  <c r="E187"/>
  <c r="F187"/>
  <c r="G187"/>
  <c r="H187"/>
  <c r="H225" s="1"/>
  <c r="J187"/>
  <c r="K187"/>
  <c r="L187"/>
  <c r="M187"/>
  <c r="N187"/>
  <c r="N225" s="1"/>
  <c r="N226" s="1"/>
  <c r="N227" s="1"/>
  <c r="O187"/>
  <c r="P187"/>
  <c r="R187"/>
  <c r="S187"/>
  <c r="S225" s="1"/>
  <c r="S226" s="1"/>
  <c r="S227" s="1"/>
  <c r="S228" s="1"/>
  <c r="S229" s="1"/>
  <c r="S230" s="1"/>
  <c r="S231" s="1"/>
  <c r="S232" s="1"/>
  <c r="S233" s="1"/>
  <c r="S234" s="1"/>
  <c r="S235" s="1"/>
  <c r="S236" s="1"/>
  <c r="T187"/>
  <c r="U187"/>
  <c r="V187"/>
  <c r="V225" s="1"/>
  <c r="V226" s="1"/>
  <c r="V227" s="1"/>
  <c r="V228" s="1"/>
  <c r="W187"/>
  <c r="X187"/>
  <c r="B188"/>
  <c r="C188"/>
  <c r="D188"/>
  <c r="E188"/>
  <c r="F188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B206"/>
  <c r="B207" s="1"/>
  <c r="C206"/>
  <c r="C207" s="1"/>
  <c r="J206"/>
  <c r="Z206" s="1"/>
  <c r="K206"/>
  <c r="R206"/>
  <c r="S206"/>
  <c r="S207" s="1"/>
  <c r="T206"/>
  <c r="B225"/>
  <c r="C225"/>
  <c r="F225"/>
  <c r="F226" s="1"/>
  <c r="G225"/>
  <c r="K225"/>
  <c r="K226" s="1"/>
  <c r="L225"/>
  <c r="L226" s="1"/>
  <c r="L227" s="1"/>
  <c r="L228" s="1"/>
  <c r="L229" s="1"/>
  <c r="L230" s="1"/>
  <c r="L231" s="1"/>
  <c r="L232" s="1"/>
  <c r="L233" s="1"/>
  <c r="L234" s="1"/>
  <c r="L235" s="1"/>
  <c r="L236" s="1"/>
  <c r="O225"/>
  <c r="O226" s="1"/>
  <c r="P225"/>
  <c r="R225"/>
  <c r="R226" s="1"/>
  <c r="R227" s="1"/>
  <c r="R228" s="1"/>
  <c r="R229" s="1"/>
  <c r="R230" s="1"/>
  <c r="R231" s="1"/>
  <c r="R232" s="1"/>
  <c r="R233" s="1"/>
  <c r="R234" s="1"/>
  <c r="R235" s="1"/>
  <c r="R236" s="1"/>
  <c r="T225"/>
  <c r="T226" s="1"/>
  <c r="U225"/>
  <c r="X225"/>
  <c r="X226" s="1"/>
  <c r="B226"/>
  <c r="B227" s="1"/>
  <c r="B228" s="1"/>
  <c r="B229" s="1"/>
  <c r="B230" s="1"/>
  <c r="B231" s="1"/>
  <c r="B232" s="1"/>
  <c r="B233" s="1"/>
  <c r="B234" s="1"/>
  <c r="B235" s="1"/>
  <c r="B236" s="1"/>
  <c r="D228"/>
  <c r="D229" s="1"/>
  <c r="D230" s="1"/>
  <c r="D231" s="1"/>
  <c r="D232" s="1"/>
  <c r="D233" s="1"/>
  <c r="D234" s="1"/>
  <c r="D235" s="1"/>
  <c r="D236" s="1"/>
  <c r="Z7" i="34"/>
  <c r="AA7"/>
  <c r="AB7"/>
  <c r="AC7"/>
  <c r="AD7"/>
  <c r="AE7"/>
  <c r="AF7"/>
  <c r="Z8"/>
  <c r="AA8"/>
  <c r="AB8"/>
  <c r="AC8"/>
  <c r="AD8"/>
  <c r="AE8"/>
  <c r="AE92" s="1"/>
  <c r="AE93" s="1"/>
  <c r="AE94" s="1"/>
  <c r="AE95" s="1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F19"/>
  <c r="G19"/>
  <c r="H19"/>
  <c r="J19"/>
  <c r="K19"/>
  <c r="L19"/>
  <c r="M19"/>
  <c r="N19"/>
  <c r="O19"/>
  <c r="P19"/>
  <c r="R19"/>
  <c r="S19"/>
  <c r="T19"/>
  <c r="U19"/>
  <c r="AC19" s="1"/>
  <c r="E83" s="1"/>
  <c r="V19"/>
  <c r="W19"/>
  <c r="X19"/>
  <c r="Z27"/>
  <c r="AA27"/>
  <c r="AB27"/>
  <c r="AC27"/>
  <c r="AD27"/>
  <c r="AE27"/>
  <c r="AF27"/>
  <c r="AF110" s="1"/>
  <c r="Z28"/>
  <c r="AA28"/>
  <c r="AB28"/>
  <c r="AC28"/>
  <c r="AD28"/>
  <c r="AE28"/>
  <c r="AF28"/>
  <c r="Z29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D39"/>
  <c r="E39"/>
  <c r="F39"/>
  <c r="G39"/>
  <c r="H39"/>
  <c r="J39"/>
  <c r="K39"/>
  <c r="L39"/>
  <c r="M39"/>
  <c r="N39"/>
  <c r="O39"/>
  <c r="P39"/>
  <c r="R39"/>
  <c r="S39"/>
  <c r="AA39" s="1"/>
  <c r="T39"/>
  <c r="U39"/>
  <c r="V39"/>
  <c r="W39"/>
  <c r="X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C91"/>
  <c r="D91"/>
  <c r="D92" s="1"/>
  <c r="E91"/>
  <c r="F91"/>
  <c r="G91"/>
  <c r="G92" s="1"/>
  <c r="G93" s="1"/>
  <c r="G94" s="1"/>
  <c r="G95" s="1"/>
  <c r="G96" s="1"/>
  <c r="G97" s="1"/>
  <c r="G98" s="1"/>
  <c r="G99" s="1"/>
  <c r="G100" s="1"/>
  <c r="G101" s="1"/>
  <c r="G102" s="1"/>
  <c r="H91"/>
  <c r="H92" s="1"/>
  <c r="H93" s="1"/>
  <c r="H94" s="1"/>
  <c r="J91"/>
  <c r="K91"/>
  <c r="L91"/>
  <c r="M91"/>
  <c r="M92" s="1"/>
  <c r="M93" s="1"/>
  <c r="M94" s="1"/>
  <c r="M95" s="1"/>
  <c r="M96" s="1"/>
  <c r="N91"/>
  <c r="O91"/>
  <c r="P91"/>
  <c r="P92" s="1"/>
  <c r="P93" s="1"/>
  <c r="P94" s="1"/>
  <c r="P95" s="1"/>
  <c r="P96" s="1"/>
  <c r="P97" s="1"/>
  <c r="P98" s="1"/>
  <c r="P99" s="1"/>
  <c r="P100" s="1"/>
  <c r="P101" s="1"/>
  <c r="P102" s="1"/>
  <c r="R91"/>
  <c r="R92" s="1"/>
  <c r="R93" s="1"/>
  <c r="S91"/>
  <c r="T91"/>
  <c r="U91"/>
  <c r="V91"/>
  <c r="V92" s="1"/>
  <c r="W91"/>
  <c r="X91"/>
  <c r="Z91"/>
  <c r="AE91"/>
  <c r="AF91"/>
  <c r="B92"/>
  <c r="E92"/>
  <c r="E93" s="1"/>
  <c r="E94" s="1"/>
  <c r="E95" s="1"/>
  <c r="E96" s="1"/>
  <c r="E97" s="1"/>
  <c r="E98" s="1"/>
  <c r="E99" s="1"/>
  <c r="E100" s="1"/>
  <c r="E101" s="1"/>
  <c r="E102" s="1"/>
  <c r="F92"/>
  <c r="J92"/>
  <c r="K92"/>
  <c r="N92"/>
  <c r="N93" s="1"/>
  <c r="N94" s="1"/>
  <c r="N95" s="1"/>
  <c r="N96" s="1"/>
  <c r="N97" s="1"/>
  <c r="N98" s="1"/>
  <c r="N99" s="1"/>
  <c r="N100" s="1"/>
  <c r="N101" s="1"/>
  <c r="N102" s="1"/>
  <c r="O92"/>
  <c r="S92"/>
  <c r="T92"/>
  <c r="T93" s="1"/>
  <c r="T94" s="1"/>
  <c r="T95" s="1"/>
  <c r="T96" s="1"/>
  <c r="T97" s="1"/>
  <c r="W92"/>
  <c r="W93" s="1"/>
  <c r="W94" s="1"/>
  <c r="W95" s="1"/>
  <c r="W96" s="1"/>
  <c r="W97" s="1"/>
  <c r="W98" s="1"/>
  <c r="W99" s="1"/>
  <c r="W100" s="1"/>
  <c r="W101" s="1"/>
  <c r="W102" s="1"/>
  <c r="X92"/>
  <c r="B93"/>
  <c r="B94" s="1"/>
  <c r="B95" s="1"/>
  <c r="B96" s="1"/>
  <c r="B97" s="1"/>
  <c r="B98" s="1"/>
  <c r="B99" s="1"/>
  <c r="B100" s="1"/>
  <c r="B101" s="1"/>
  <c r="B102" s="1"/>
  <c r="D93"/>
  <c r="D94" s="1"/>
  <c r="D95" s="1"/>
  <c r="D96" s="1"/>
  <c r="D97" s="1"/>
  <c r="D98" s="1"/>
  <c r="D99" s="1"/>
  <c r="D100" s="1"/>
  <c r="D101" s="1"/>
  <c r="D102" s="1"/>
  <c r="F93"/>
  <c r="J93"/>
  <c r="J94" s="1"/>
  <c r="J95" s="1"/>
  <c r="J96" s="1"/>
  <c r="J97" s="1"/>
  <c r="J98" s="1"/>
  <c r="J99" s="1"/>
  <c r="J100" s="1"/>
  <c r="J101" s="1"/>
  <c r="J102" s="1"/>
  <c r="K93"/>
  <c r="K94" s="1"/>
  <c r="K95" s="1"/>
  <c r="K96" s="1"/>
  <c r="K97" s="1"/>
  <c r="K98" s="1"/>
  <c r="O93"/>
  <c r="O94" s="1"/>
  <c r="O95" s="1"/>
  <c r="V93"/>
  <c r="V94" s="1"/>
  <c r="X93"/>
  <c r="X94" s="1"/>
  <c r="F94"/>
  <c r="F95" s="1"/>
  <c r="F96" s="1"/>
  <c r="F97" s="1"/>
  <c r="F98" s="1"/>
  <c r="F99" s="1"/>
  <c r="F100" s="1"/>
  <c r="F101" s="1"/>
  <c r="F102" s="1"/>
  <c r="H95"/>
  <c r="H96" s="1"/>
  <c r="H97" s="1"/>
  <c r="H98" s="1"/>
  <c r="H99" s="1"/>
  <c r="H100" s="1"/>
  <c r="H101" s="1"/>
  <c r="H102" s="1"/>
  <c r="V95"/>
  <c r="V96" s="1"/>
  <c r="V97" s="1"/>
  <c r="V98" s="1"/>
  <c r="V99" s="1"/>
  <c r="V100" s="1"/>
  <c r="V101" s="1"/>
  <c r="V102" s="1"/>
  <c r="X95"/>
  <c r="X96" s="1"/>
  <c r="X97" s="1"/>
  <c r="X98" s="1"/>
  <c r="X99" s="1"/>
  <c r="X100" s="1"/>
  <c r="X101" s="1"/>
  <c r="X102" s="1"/>
  <c r="O96"/>
  <c r="M97"/>
  <c r="M98" s="1"/>
  <c r="M99" s="1"/>
  <c r="M100" s="1"/>
  <c r="M101" s="1"/>
  <c r="M102" s="1"/>
  <c r="O97"/>
  <c r="O98" s="1"/>
  <c r="O99" s="1"/>
  <c r="O100" s="1"/>
  <c r="O101" s="1"/>
  <c r="O102" s="1"/>
  <c r="T98"/>
  <c r="T99" s="1"/>
  <c r="K99"/>
  <c r="K100" s="1"/>
  <c r="K101" s="1"/>
  <c r="K102" s="1"/>
  <c r="T100"/>
  <c r="T101" s="1"/>
  <c r="T102" s="1"/>
  <c r="B110"/>
  <c r="B111" s="1"/>
  <c r="B112" s="1"/>
  <c r="B113" s="1"/>
  <c r="B114" s="1"/>
  <c r="B115" s="1"/>
  <c r="B116" s="1"/>
  <c r="B117" s="1"/>
  <c r="B118" s="1"/>
  <c r="B119" s="1"/>
  <c r="B120" s="1"/>
  <c r="B121" s="1"/>
  <c r="C110"/>
  <c r="D110"/>
  <c r="E110"/>
  <c r="F110"/>
  <c r="F111" s="1"/>
  <c r="F112" s="1"/>
  <c r="F113" s="1"/>
  <c r="F114" s="1"/>
  <c r="F115" s="1"/>
  <c r="F116" s="1"/>
  <c r="G110"/>
  <c r="H110"/>
  <c r="J110"/>
  <c r="K110"/>
  <c r="AA110" s="1"/>
  <c r="L110"/>
  <c r="M110"/>
  <c r="N110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R110"/>
  <c r="S110"/>
  <c r="T110"/>
  <c r="T111" s="1"/>
  <c r="T112" s="1"/>
  <c r="T113" s="1"/>
  <c r="U110"/>
  <c r="V110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AE110"/>
  <c r="C111"/>
  <c r="C112" s="1"/>
  <c r="C113" s="1"/>
  <c r="C114" s="1"/>
  <c r="C115" s="1"/>
  <c r="C116" s="1"/>
  <c r="C117" s="1"/>
  <c r="C118" s="1"/>
  <c r="C119" s="1"/>
  <c r="C120" s="1"/>
  <c r="C121" s="1"/>
  <c r="D111"/>
  <c r="D112" s="1"/>
  <c r="D113" s="1"/>
  <c r="D114" s="1"/>
  <c r="E111"/>
  <c r="G111"/>
  <c r="G112" s="1"/>
  <c r="G113" s="1"/>
  <c r="G114" s="1"/>
  <c r="G115" s="1"/>
  <c r="G116" s="1"/>
  <c r="G117" s="1"/>
  <c r="G118" s="1"/>
  <c r="G119" s="1"/>
  <c r="G120" s="1"/>
  <c r="G121" s="1"/>
  <c r="H111"/>
  <c r="H112" s="1"/>
  <c r="H113" s="1"/>
  <c r="H114" s="1"/>
  <c r="H115" s="1"/>
  <c r="J111"/>
  <c r="L111"/>
  <c r="M111"/>
  <c r="N111"/>
  <c r="P111"/>
  <c r="P112" s="1"/>
  <c r="P113" s="1"/>
  <c r="P114" s="1"/>
  <c r="P115" s="1"/>
  <c r="P116" s="1"/>
  <c r="P117" s="1"/>
  <c r="P118" s="1"/>
  <c r="P119" s="1"/>
  <c r="P120" s="1"/>
  <c r="P121" s="1"/>
  <c r="R111"/>
  <c r="S111"/>
  <c r="U111"/>
  <c r="V111"/>
  <c r="V112" s="1"/>
  <c r="V113" s="1"/>
  <c r="V114" s="1"/>
  <c r="W111"/>
  <c r="E112"/>
  <c r="J112"/>
  <c r="M112"/>
  <c r="M113" s="1"/>
  <c r="M114" s="1"/>
  <c r="N112"/>
  <c r="N113" s="1"/>
  <c r="N114" s="1"/>
  <c r="N115" s="1"/>
  <c r="N116" s="1"/>
  <c r="N117" s="1"/>
  <c r="N118" s="1"/>
  <c r="N119" s="1"/>
  <c r="N120" s="1"/>
  <c r="N121" s="1"/>
  <c r="S112"/>
  <c r="W112"/>
  <c r="W113" s="1"/>
  <c r="W114" s="1"/>
  <c r="W115" s="1"/>
  <c r="W116" s="1"/>
  <c r="W117" s="1"/>
  <c r="W118" s="1"/>
  <c r="W119" s="1"/>
  <c r="W120" s="1"/>
  <c r="W121" s="1"/>
  <c r="E113"/>
  <c r="E114" s="1"/>
  <c r="E115" s="1"/>
  <c r="E116" s="1"/>
  <c r="E117" s="1"/>
  <c r="E118" s="1"/>
  <c r="E119" s="1"/>
  <c r="E120" s="1"/>
  <c r="E121" s="1"/>
  <c r="J113"/>
  <c r="J114" s="1"/>
  <c r="J115" s="1"/>
  <c r="J116" s="1"/>
  <c r="J117" s="1"/>
  <c r="J118" s="1"/>
  <c r="J119" s="1"/>
  <c r="J120" s="1"/>
  <c r="J121" s="1"/>
  <c r="S113"/>
  <c r="T114"/>
  <c r="T115" s="1"/>
  <c r="T116" s="1"/>
  <c r="T117" s="1"/>
  <c r="T118" s="1"/>
  <c r="T119" s="1"/>
  <c r="T120" s="1"/>
  <c r="T121" s="1"/>
  <c r="D115"/>
  <c r="D116" s="1"/>
  <c r="D117" s="1"/>
  <c r="D118" s="1"/>
  <c r="D119" s="1"/>
  <c r="D120" s="1"/>
  <c r="D121" s="1"/>
  <c r="M115"/>
  <c r="M116" s="1"/>
  <c r="M117" s="1"/>
  <c r="M118" s="1"/>
  <c r="M119" s="1"/>
  <c r="M120" s="1"/>
  <c r="M121" s="1"/>
  <c r="V115"/>
  <c r="V116" s="1"/>
  <c r="V117" s="1"/>
  <c r="V118" s="1"/>
  <c r="V119" s="1"/>
  <c r="V120" s="1"/>
  <c r="V121" s="1"/>
  <c r="H116"/>
  <c r="H117" s="1"/>
  <c r="H118" s="1"/>
  <c r="H119" s="1"/>
  <c r="H120" s="1"/>
  <c r="H121" s="1"/>
  <c r="F117"/>
  <c r="F118" s="1"/>
  <c r="F119" s="1"/>
  <c r="F120" s="1"/>
  <c r="F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B137"/>
  <c r="C137"/>
  <c r="D137"/>
  <c r="E137"/>
  <c r="F137"/>
  <c r="G137"/>
  <c r="H137"/>
  <c r="J137"/>
  <c r="K137"/>
  <c r="L137"/>
  <c r="M137"/>
  <c r="N137"/>
  <c r="O137"/>
  <c r="P137"/>
  <c r="R137"/>
  <c r="S137"/>
  <c r="T137"/>
  <c r="U137"/>
  <c r="W137"/>
  <c r="X137"/>
  <c r="B138"/>
  <c r="C138"/>
  <c r="D138"/>
  <c r="E138"/>
  <c r="F138"/>
  <c r="G138"/>
  <c r="H138"/>
  <c r="J138"/>
  <c r="K138"/>
  <c r="L138"/>
  <c r="M138"/>
  <c r="N138"/>
  <c r="O138"/>
  <c r="P138"/>
  <c r="R138"/>
  <c r="S138"/>
  <c r="T138"/>
  <c r="U138"/>
  <c r="W138"/>
  <c r="X138"/>
  <c r="B139"/>
  <c r="C139"/>
  <c r="D139"/>
  <c r="E139"/>
  <c r="F139"/>
  <c r="G139"/>
  <c r="H139"/>
  <c r="J139"/>
  <c r="K139"/>
  <c r="L139"/>
  <c r="M139"/>
  <c r="N139"/>
  <c r="O139"/>
  <c r="P139"/>
  <c r="R139"/>
  <c r="S139"/>
  <c r="T139"/>
  <c r="U139"/>
  <c r="W139"/>
  <c r="X139"/>
  <c r="B140"/>
  <c r="C140"/>
  <c r="D140"/>
  <c r="E140"/>
  <c r="F140"/>
  <c r="G140"/>
  <c r="H140"/>
  <c r="J140"/>
  <c r="K140"/>
  <c r="L140"/>
  <c r="M140"/>
  <c r="N140"/>
  <c r="O140"/>
  <c r="P140"/>
  <c r="R140"/>
  <c r="S140"/>
  <c r="T140"/>
  <c r="U140"/>
  <c r="W140"/>
  <c r="X140"/>
  <c r="B148"/>
  <c r="B149" s="1"/>
  <c r="B150" s="1"/>
  <c r="B151" s="1"/>
  <c r="B152" s="1"/>
  <c r="B153" s="1"/>
  <c r="B154" s="1"/>
  <c r="B155" s="1"/>
  <c r="B156" s="1"/>
  <c r="B157" s="1"/>
  <c r="B158" s="1"/>
  <c r="B159" s="1"/>
  <c r="C148"/>
  <c r="D148"/>
  <c r="D149" s="1"/>
  <c r="D150" s="1"/>
  <c r="D151" s="1"/>
  <c r="E148"/>
  <c r="E149" s="1"/>
  <c r="E150" s="1"/>
  <c r="E151" s="1"/>
  <c r="E152" s="1"/>
  <c r="E153" s="1"/>
  <c r="E154" s="1"/>
  <c r="E155" s="1"/>
  <c r="F148"/>
  <c r="G148"/>
  <c r="G149" s="1"/>
  <c r="H148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M148"/>
  <c r="M149" s="1"/>
  <c r="M150" s="1"/>
  <c r="M151" s="1"/>
  <c r="M152" s="1"/>
  <c r="M153" s="1"/>
  <c r="M154" s="1"/>
  <c r="M155" s="1"/>
  <c r="M156" s="1"/>
  <c r="M157" s="1"/>
  <c r="M158" s="1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P149" s="1"/>
  <c r="P150" s="1"/>
  <c r="P151" s="1"/>
  <c r="P152" s="1"/>
  <c r="P153" s="1"/>
  <c r="R148"/>
  <c r="R149" s="1"/>
  <c r="R150" s="1"/>
  <c r="R151" s="1"/>
  <c r="R152" s="1"/>
  <c r="R153" s="1"/>
  <c r="R154" s="1"/>
  <c r="S148"/>
  <c r="S149" s="1"/>
  <c r="S150" s="1"/>
  <c r="S151" s="1"/>
  <c r="S152" s="1"/>
  <c r="S153" s="1"/>
  <c r="S154" s="1"/>
  <c r="S155" s="1"/>
  <c r="S156" s="1"/>
  <c r="S157" s="1"/>
  <c r="S158" s="1"/>
  <c r="S159" s="1"/>
  <c r="T148"/>
  <c r="U148"/>
  <c r="U149" s="1"/>
  <c r="V148"/>
  <c r="V149" s="1"/>
  <c r="V150" s="1"/>
  <c r="W148"/>
  <c r="W149" s="1"/>
  <c r="X148"/>
  <c r="X149" s="1"/>
  <c r="X150" s="1"/>
  <c r="X151" s="1"/>
  <c r="X152" s="1"/>
  <c r="X153" s="1"/>
  <c r="X154" s="1"/>
  <c r="X155" s="1"/>
  <c r="X156" s="1"/>
  <c r="X157" s="1"/>
  <c r="X158" s="1"/>
  <c r="X159" s="1"/>
  <c r="C149"/>
  <c r="C150" s="1"/>
  <c r="C151" s="1"/>
  <c r="C152" s="1"/>
  <c r="C153" s="1"/>
  <c r="C154" s="1"/>
  <c r="C155" s="1"/>
  <c r="C156" s="1"/>
  <c r="C157" s="1"/>
  <c r="C158" s="1"/>
  <c r="C159" s="1"/>
  <c r="F149"/>
  <c r="F150" s="1"/>
  <c r="F151" s="1"/>
  <c r="F152" s="1"/>
  <c r="F153" s="1"/>
  <c r="F154" s="1"/>
  <c r="F155" s="1"/>
  <c r="F156" s="1"/>
  <c r="F157" s="1"/>
  <c r="F158" s="1"/>
  <c r="F159" s="1"/>
  <c r="H149"/>
  <c r="H150" s="1"/>
  <c r="H151" s="1"/>
  <c r="H152" s="1"/>
  <c r="H153" s="1"/>
  <c r="H154" s="1"/>
  <c r="H155" s="1"/>
  <c r="H156" s="1"/>
  <c r="H157" s="1"/>
  <c r="H158" s="1"/>
  <c r="H159" s="1"/>
  <c r="T149"/>
  <c r="T150" s="1"/>
  <c r="T151" s="1"/>
  <c r="T152" s="1"/>
  <c r="T153" s="1"/>
  <c r="T154" s="1"/>
  <c r="T155" s="1"/>
  <c r="T156" s="1"/>
  <c r="T157" s="1"/>
  <c r="T158" s="1"/>
  <c r="T159" s="1"/>
  <c r="G150"/>
  <c r="G151" s="1"/>
  <c r="G152" s="1"/>
  <c r="G153" s="1"/>
  <c r="G154" s="1"/>
  <c r="G155" s="1"/>
  <c r="G156" s="1"/>
  <c r="G157" s="1"/>
  <c r="G158" s="1"/>
  <c r="G159" s="1"/>
  <c r="L150"/>
  <c r="L151" s="1"/>
  <c r="L152" s="1"/>
  <c r="L153" s="1"/>
  <c r="L154" s="1"/>
  <c r="L155" s="1"/>
  <c r="L156" s="1"/>
  <c r="L157" s="1"/>
  <c r="L158" s="1"/>
  <c r="L159" s="1"/>
  <c r="U150"/>
  <c r="U151" s="1"/>
  <c r="U152" s="1"/>
  <c r="U153" s="1"/>
  <c r="U154" s="1"/>
  <c r="U155" s="1"/>
  <c r="U156" s="1"/>
  <c r="U157" s="1"/>
  <c r="U158" s="1"/>
  <c r="U159" s="1"/>
  <c r="W150"/>
  <c r="W151" s="1"/>
  <c r="W152" s="1"/>
  <c r="W153" s="1"/>
  <c r="W154" s="1"/>
  <c r="W155" s="1"/>
  <c r="W156" s="1"/>
  <c r="W157" s="1"/>
  <c r="W158" s="1"/>
  <c r="W159" s="1"/>
  <c r="V151"/>
  <c r="V152" s="1"/>
  <c r="V153" s="1"/>
  <c r="V154" s="1"/>
  <c r="V155" s="1"/>
  <c r="V156" s="1"/>
  <c r="V157" s="1"/>
  <c r="V158" s="1"/>
  <c r="D152"/>
  <c r="D153" s="1"/>
  <c r="D154" s="1"/>
  <c r="D155" s="1"/>
  <c r="D156" s="1"/>
  <c r="D157" s="1"/>
  <c r="D158" s="1"/>
  <c r="D159" s="1"/>
  <c r="P154"/>
  <c r="P155" s="1"/>
  <c r="P156" s="1"/>
  <c r="P157" s="1"/>
  <c r="P158" s="1"/>
  <c r="P159" s="1"/>
  <c r="R155"/>
  <c r="R156" s="1"/>
  <c r="R157" s="1"/>
  <c r="R158" s="1"/>
  <c r="R159" s="1"/>
  <c r="E156"/>
  <c r="E157" s="1"/>
  <c r="E158" s="1"/>
  <c r="E159" s="1"/>
  <c r="M159"/>
  <c r="V159"/>
  <c r="B167"/>
  <c r="C167"/>
  <c r="D167"/>
  <c r="E167"/>
  <c r="E206" s="1"/>
  <c r="E207" s="1"/>
  <c r="E208" s="1"/>
  <c r="J167"/>
  <c r="K167"/>
  <c r="L167"/>
  <c r="L206" s="1"/>
  <c r="M167"/>
  <c r="M206" s="1"/>
  <c r="M207" s="1"/>
  <c r="R167"/>
  <c r="S167"/>
  <c r="S206" s="1"/>
  <c r="T167"/>
  <c r="U167"/>
  <c r="Z167"/>
  <c r="AA167"/>
  <c r="AB167"/>
  <c r="AC167"/>
  <c r="B168"/>
  <c r="C168"/>
  <c r="D168"/>
  <c r="E168"/>
  <c r="J168"/>
  <c r="K168"/>
  <c r="L168"/>
  <c r="M168"/>
  <c r="R168"/>
  <c r="S168"/>
  <c r="T168"/>
  <c r="U168"/>
  <c r="Z168"/>
  <c r="AA168"/>
  <c r="AB168"/>
  <c r="AC168"/>
  <c r="AD168"/>
  <c r="B169"/>
  <c r="C169"/>
  <c r="D169"/>
  <c r="E169"/>
  <c r="J169"/>
  <c r="K169"/>
  <c r="L169"/>
  <c r="M169"/>
  <c r="R169"/>
  <c r="S169"/>
  <c r="T169"/>
  <c r="U169"/>
  <c r="Z169"/>
  <c r="AA169"/>
  <c r="AB169"/>
  <c r="AC169"/>
  <c r="AD169"/>
  <c r="AE169"/>
  <c r="B170"/>
  <c r="C170"/>
  <c r="D170"/>
  <c r="E170"/>
  <c r="J170"/>
  <c r="K170"/>
  <c r="L170"/>
  <c r="M170"/>
  <c r="R170"/>
  <c r="S170"/>
  <c r="T170"/>
  <c r="U170"/>
  <c r="Z170"/>
  <c r="AA170"/>
  <c r="AB170"/>
  <c r="AC170"/>
  <c r="AD170"/>
  <c r="AE170"/>
  <c r="B171"/>
  <c r="C171"/>
  <c r="D171"/>
  <c r="E171"/>
  <c r="J171"/>
  <c r="K171"/>
  <c r="L171"/>
  <c r="M171"/>
  <c r="R171"/>
  <c r="S171"/>
  <c r="T171"/>
  <c r="U171"/>
  <c r="Z171"/>
  <c r="AA171"/>
  <c r="AB171"/>
  <c r="AC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B173"/>
  <c r="C173"/>
  <c r="D173"/>
  <c r="E173"/>
  <c r="J173"/>
  <c r="K173"/>
  <c r="L173"/>
  <c r="M173"/>
  <c r="R173"/>
  <c r="S173"/>
  <c r="T173"/>
  <c r="U173"/>
  <c r="Z173"/>
  <c r="AA173"/>
  <c r="AB173"/>
  <c r="AC173"/>
  <c r="AD173"/>
  <c r="AE173"/>
  <c r="B174"/>
  <c r="C174"/>
  <c r="D174"/>
  <c r="E174"/>
  <c r="J174"/>
  <c r="K174"/>
  <c r="L174"/>
  <c r="M174"/>
  <c r="R174"/>
  <c r="S174"/>
  <c r="AA174" s="1"/>
  <c r="T174"/>
  <c r="U174"/>
  <c r="Z174"/>
  <c r="AB174"/>
  <c r="AC174"/>
  <c r="AE174"/>
  <c r="B175"/>
  <c r="C175"/>
  <c r="D175"/>
  <c r="E175"/>
  <c r="J175"/>
  <c r="K175"/>
  <c r="L175"/>
  <c r="M175"/>
  <c r="R175"/>
  <c r="S175"/>
  <c r="T175"/>
  <c r="U175"/>
  <c r="Z175"/>
  <c r="AA175"/>
  <c r="AB175"/>
  <c r="AC175"/>
  <c r="AD175"/>
  <c r="AE175"/>
  <c r="B176"/>
  <c r="C176"/>
  <c r="D176"/>
  <c r="E176"/>
  <c r="J176"/>
  <c r="K176"/>
  <c r="L176"/>
  <c r="M176"/>
  <c r="R176"/>
  <c r="S176"/>
  <c r="T176"/>
  <c r="U176"/>
  <c r="AC176" s="1"/>
  <c r="Z176"/>
  <c r="AA176"/>
  <c r="AB176"/>
  <c r="AD176"/>
  <c r="B177"/>
  <c r="C177"/>
  <c r="D177"/>
  <c r="E177"/>
  <c r="J177"/>
  <c r="K177"/>
  <c r="L177"/>
  <c r="M177"/>
  <c r="R177"/>
  <c r="S177"/>
  <c r="T177"/>
  <c r="U177"/>
  <c r="Z177"/>
  <c r="AA177"/>
  <c r="AB177"/>
  <c r="AC177"/>
  <c r="AD177"/>
  <c r="AE177"/>
  <c r="B178"/>
  <c r="C178"/>
  <c r="D178"/>
  <c r="E178"/>
  <c r="J178"/>
  <c r="K178"/>
  <c r="L178"/>
  <c r="M178"/>
  <c r="R178"/>
  <c r="S178"/>
  <c r="T178"/>
  <c r="U178"/>
  <c r="Z178"/>
  <c r="AA178"/>
  <c r="AB178"/>
  <c r="AC178"/>
  <c r="AD178"/>
  <c r="AE178"/>
  <c r="N179"/>
  <c r="B187"/>
  <c r="C187"/>
  <c r="D187"/>
  <c r="E187"/>
  <c r="E225" s="1"/>
  <c r="E226" s="1"/>
  <c r="F187"/>
  <c r="F225" s="1"/>
  <c r="G187"/>
  <c r="H187"/>
  <c r="J187"/>
  <c r="J225" s="1"/>
  <c r="J226" s="1"/>
  <c r="K187"/>
  <c r="K225" s="1"/>
  <c r="L187"/>
  <c r="L225" s="1"/>
  <c r="M187"/>
  <c r="N187"/>
  <c r="N225" s="1"/>
  <c r="N226" s="1"/>
  <c r="O187"/>
  <c r="O225" s="1"/>
  <c r="P187"/>
  <c r="R187"/>
  <c r="R225" s="1"/>
  <c r="S187"/>
  <c r="S225" s="1"/>
  <c r="S226" s="1"/>
  <c r="T187"/>
  <c r="U187"/>
  <c r="U225" s="1"/>
  <c r="V187"/>
  <c r="W187"/>
  <c r="W225" s="1"/>
  <c r="W226" s="1"/>
  <c r="X187"/>
  <c r="X225" s="1"/>
  <c r="B188"/>
  <c r="C188"/>
  <c r="D188"/>
  <c r="E188"/>
  <c r="F188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B206"/>
  <c r="C206"/>
  <c r="C207" s="1"/>
  <c r="C208" s="1"/>
  <c r="C209" s="1"/>
  <c r="C210" s="1"/>
  <c r="C211" s="1"/>
  <c r="C212" s="1"/>
  <c r="C213" s="1"/>
  <c r="C214" s="1"/>
  <c r="C215" s="1"/>
  <c r="C216" s="1"/>
  <c r="C217" s="1"/>
  <c r="D206"/>
  <c r="J206"/>
  <c r="R206"/>
  <c r="L207"/>
  <c r="B225"/>
  <c r="D225"/>
  <c r="H225"/>
  <c r="M225"/>
  <c r="T225"/>
  <c r="T226" s="1"/>
  <c r="T227" s="1"/>
  <c r="T228" s="1"/>
  <c r="T229" s="1"/>
  <c r="T230" s="1"/>
  <c r="T231" s="1"/>
  <c r="T232" s="1"/>
  <c r="T233" s="1"/>
  <c r="T234" s="1"/>
  <c r="T235" s="1"/>
  <c r="T236" s="1"/>
  <c r="V225"/>
  <c r="Z7" i="32"/>
  <c r="AA7"/>
  <c r="AB7"/>
  <c r="AC7"/>
  <c r="AD7"/>
  <c r="AE7"/>
  <c r="AE91" s="1"/>
  <c r="AE92" s="1"/>
  <c r="AE93" s="1"/>
  <c r="AE94" s="1"/>
  <c r="AF7"/>
  <c r="AF91" s="1"/>
  <c r="Z8"/>
  <c r="AA8"/>
  <c r="AB8"/>
  <c r="AC8"/>
  <c r="AD8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F19"/>
  <c r="G19"/>
  <c r="H19"/>
  <c r="J19"/>
  <c r="K19"/>
  <c r="L19"/>
  <c r="M19"/>
  <c r="N19"/>
  <c r="O19"/>
  <c r="P19"/>
  <c r="R19"/>
  <c r="S19"/>
  <c r="T19"/>
  <c r="U19"/>
  <c r="AC19" s="1"/>
  <c r="E83" s="1"/>
  <c r="V19"/>
  <c r="W19"/>
  <c r="X19"/>
  <c r="Z19"/>
  <c r="Z27"/>
  <c r="AA27"/>
  <c r="AB27"/>
  <c r="AC27"/>
  <c r="AD27"/>
  <c r="AE27"/>
  <c r="AF27"/>
  <c r="AF110" s="1"/>
  <c r="Z28"/>
  <c r="AA28"/>
  <c r="AB28"/>
  <c r="AC28"/>
  <c r="AD28"/>
  <c r="AE28"/>
  <c r="AF28"/>
  <c r="Z29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AA39" s="1"/>
  <c r="D39"/>
  <c r="E39"/>
  <c r="F39"/>
  <c r="G39"/>
  <c r="H39"/>
  <c r="J39"/>
  <c r="K39"/>
  <c r="L39"/>
  <c r="M39"/>
  <c r="N39"/>
  <c r="O39"/>
  <c r="P39"/>
  <c r="R39"/>
  <c r="S39"/>
  <c r="T39"/>
  <c r="U39"/>
  <c r="AC39" s="1"/>
  <c r="V39"/>
  <c r="W39"/>
  <c r="X39"/>
  <c r="Z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C91"/>
  <c r="C92" s="1"/>
  <c r="C93" s="1"/>
  <c r="C94" s="1"/>
  <c r="D91"/>
  <c r="E91"/>
  <c r="F91"/>
  <c r="G91"/>
  <c r="G92" s="1"/>
  <c r="G93" s="1"/>
  <c r="G94" s="1"/>
  <c r="G95" s="1"/>
  <c r="G96" s="1"/>
  <c r="G97" s="1"/>
  <c r="G98" s="1"/>
  <c r="G99" s="1"/>
  <c r="G100" s="1"/>
  <c r="G101" s="1"/>
  <c r="G102" s="1"/>
  <c r="H91"/>
  <c r="J91"/>
  <c r="K91"/>
  <c r="K92" s="1"/>
  <c r="K93" s="1"/>
  <c r="K94" s="1"/>
  <c r="K95" s="1"/>
  <c r="K96" s="1"/>
  <c r="K97" s="1"/>
  <c r="K98" s="1"/>
  <c r="K99" s="1"/>
  <c r="K100" s="1"/>
  <c r="K101" s="1"/>
  <c r="K102" s="1"/>
  <c r="L91"/>
  <c r="L92" s="1"/>
  <c r="L93" s="1"/>
  <c r="L94" s="1"/>
  <c r="L95" s="1"/>
  <c r="L96" s="1"/>
  <c r="L97" s="1"/>
  <c r="L98" s="1"/>
  <c r="M91"/>
  <c r="N91"/>
  <c r="O91"/>
  <c r="O92" s="1"/>
  <c r="O93" s="1"/>
  <c r="O94" s="1"/>
  <c r="O95" s="1"/>
  <c r="O96" s="1"/>
  <c r="O97" s="1"/>
  <c r="O98" s="1"/>
  <c r="O99" s="1"/>
  <c r="O100" s="1"/>
  <c r="O101" s="1"/>
  <c r="O102" s="1"/>
  <c r="P91"/>
  <c r="P92" s="1"/>
  <c r="P93" s="1"/>
  <c r="P94" s="1"/>
  <c r="P95" s="1"/>
  <c r="P96" s="1"/>
  <c r="P97" s="1"/>
  <c r="P98" s="1"/>
  <c r="P99" s="1"/>
  <c r="P100" s="1"/>
  <c r="P101" s="1"/>
  <c r="P102" s="1"/>
  <c r="R91"/>
  <c r="S91"/>
  <c r="T91"/>
  <c r="U91"/>
  <c r="V91"/>
  <c r="W91"/>
  <c r="X91"/>
  <c r="X92" s="1"/>
  <c r="X93" s="1"/>
  <c r="X94" s="1"/>
  <c r="X95" s="1"/>
  <c r="X96" s="1"/>
  <c r="X97" s="1"/>
  <c r="X98" s="1"/>
  <c r="X99" s="1"/>
  <c r="X100" s="1"/>
  <c r="X101" s="1"/>
  <c r="X102" s="1"/>
  <c r="AD91"/>
  <c r="AD92" s="1"/>
  <c r="AD93" s="1"/>
  <c r="AD94" s="1"/>
  <c r="AD95" s="1"/>
  <c r="AD96" s="1"/>
  <c r="AD97" s="1"/>
  <c r="AD98" s="1"/>
  <c r="D92"/>
  <c r="E92"/>
  <c r="E93" s="1"/>
  <c r="E94" s="1"/>
  <c r="E95" s="1"/>
  <c r="E96" s="1"/>
  <c r="E97" s="1"/>
  <c r="E98" s="1"/>
  <c r="E99" s="1"/>
  <c r="E100" s="1"/>
  <c r="E101" s="1"/>
  <c r="E102" s="1"/>
  <c r="F92"/>
  <c r="F93" s="1"/>
  <c r="F94" s="1"/>
  <c r="F95" s="1"/>
  <c r="F96" s="1"/>
  <c r="F97" s="1"/>
  <c r="F98" s="1"/>
  <c r="F99" s="1"/>
  <c r="F100" s="1"/>
  <c r="F101" s="1"/>
  <c r="F102" s="1"/>
  <c r="H92"/>
  <c r="H93" s="1"/>
  <c r="H94" s="1"/>
  <c r="H95" s="1"/>
  <c r="J92"/>
  <c r="M92"/>
  <c r="M93" s="1"/>
  <c r="M94" s="1"/>
  <c r="M95" s="1"/>
  <c r="M96" s="1"/>
  <c r="M97" s="1"/>
  <c r="M98" s="1"/>
  <c r="M99" s="1"/>
  <c r="M100" s="1"/>
  <c r="M101" s="1"/>
  <c r="M102" s="1"/>
  <c r="N92"/>
  <c r="N93" s="1"/>
  <c r="R92"/>
  <c r="S92"/>
  <c r="V92"/>
  <c r="V93" s="1"/>
  <c r="V94" s="1"/>
  <c r="V95" s="1"/>
  <c r="V96" s="1"/>
  <c r="V97" s="1"/>
  <c r="W92"/>
  <c r="W93" s="1"/>
  <c r="W94" s="1"/>
  <c r="W95" s="1"/>
  <c r="W96" s="1"/>
  <c r="W97" s="1"/>
  <c r="D93"/>
  <c r="D94" s="1"/>
  <c r="D95" s="1"/>
  <c r="D96" s="1"/>
  <c r="D97" s="1"/>
  <c r="D98" s="1"/>
  <c r="D99" s="1"/>
  <c r="D100" s="1"/>
  <c r="D101" s="1"/>
  <c r="D102" s="1"/>
  <c r="R93"/>
  <c r="N94"/>
  <c r="N95" s="1"/>
  <c r="N96" s="1"/>
  <c r="N97" s="1"/>
  <c r="N98" s="1"/>
  <c r="N99" s="1"/>
  <c r="N100" s="1"/>
  <c r="N101" s="1"/>
  <c r="N102" s="1"/>
  <c r="R94"/>
  <c r="C95"/>
  <c r="C96" s="1"/>
  <c r="R95"/>
  <c r="R96" s="1"/>
  <c r="H96"/>
  <c r="H97" s="1"/>
  <c r="H98" s="1"/>
  <c r="H99" s="1"/>
  <c r="H100" s="1"/>
  <c r="H101" s="1"/>
  <c r="H102" s="1"/>
  <c r="C97"/>
  <c r="C98" s="1"/>
  <c r="C99" s="1"/>
  <c r="C100" s="1"/>
  <c r="C101" s="1"/>
  <c r="C102" s="1"/>
  <c r="R97"/>
  <c r="R98" s="1"/>
  <c r="R99" s="1"/>
  <c r="V98"/>
  <c r="V99" s="1"/>
  <c r="V100" s="1"/>
  <c r="V101" s="1"/>
  <c r="V102" s="1"/>
  <c r="W98"/>
  <c r="W99" s="1"/>
  <c r="W100" s="1"/>
  <c r="W101" s="1"/>
  <c r="W102" s="1"/>
  <c r="L99"/>
  <c r="L100" s="1"/>
  <c r="L101" s="1"/>
  <c r="L102" s="1"/>
  <c r="AD99"/>
  <c r="AD100" s="1"/>
  <c r="AD101" s="1"/>
  <c r="AD102" s="1"/>
  <c r="R100"/>
  <c r="R101" s="1"/>
  <c r="R102" s="1"/>
  <c r="B110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E110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H110"/>
  <c r="J110"/>
  <c r="K110"/>
  <c r="K111" s="1"/>
  <c r="K112" s="1"/>
  <c r="K113" s="1"/>
  <c r="K114" s="1"/>
  <c r="K115" s="1"/>
  <c r="K116" s="1"/>
  <c r="K117" s="1"/>
  <c r="K118" s="1"/>
  <c r="K119" s="1"/>
  <c r="K120" s="1"/>
  <c r="K121" s="1"/>
  <c r="L110"/>
  <c r="L111" s="1"/>
  <c r="M110"/>
  <c r="N110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P111" s="1"/>
  <c r="P112" s="1"/>
  <c r="P113" s="1"/>
  <c r="P114" s="1"/>
  <c r="P115" s="1"/>
  <c r="P116" s="1"/>
  <c r="P117" s="1"/>
  <c r="P118" s="1"/>
  <c r="P119" s="1"/>
  <c r="P120" s="1"/>
  <c r="P121" s="1"/>
  <c r="R110"/>
  <c r="S110"/>
  <c r="T110"/>
  <c r="T111" s="1"/>
  <c r="T112" s="1"/>
  <c r="T113" s="1"/>
  <c r="U110"/>
  <c r="V110"/>
  <c r="V111" s="1"/>
  <c r="V112" s="1"/>
  <c r="V113" s="1"/>
  <c r="V114" s="1"/>
  <c r="V115" s="1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AD110"/>
  <c r="D111"/>
  <c r="D112" s="1"/>
  <c r="D113" s="1"/>
  <c r="D114" s="1"/>
  <c r="D115" s="1"/>
  <c r="D116" s="1"/>
  <c r="D117" s="1"/>
  <c r="D118" s="1"/>
  <c r="E111"/>
  <c r="E112" s="1"/>
  <c r="E113" s="1"/>
  <c r="E114" s="1"/>
  <c r="H111"/>
  <c r="H112" s="1"/>
  <c r="H113" s="1"/>
  <c r="H114" s="1"/>
  <c r="H115" s="1"/>
  <c r="H116" s="1"/>
  <c r="H117" s="1"/>
  <c r="H118" s="1"/>
  <c r="H119" s="1"/>
  <c r="H120" s="1"/>
  <c r="H121" s="1"/>
  <c r="J111"/>
  <c r="M111"/>
  <c r="M112" s="1"/>
  <c r="M113" s="1"/>
  <c r="N111"/>
  <c r="N112" s="1"/>
  <c r="N113" s="1"/>
  <c r="N114" s="1"/>
  <c r="N115" s="1"/>
  <c r="N116" s="1"/>
  <c r="N117" s="1"/>
  <c r="N118" s="1"/>
  <c r="R111"/>
  <c r="R112" s="1"/>
  <c r="R113" s="1"/>
  <c r="R114" s="1"/>
  <c r="R115" s="1"/>
  <c r="R116" s="1"/>
  <c r="R117" s="1"/>
  <c r="R118" s="1"/>
  <c r="R119" s="1"/>
  <c r="R120" s="1"/>
  <c r="R121" s="1"/>
  <c r="S111"/>
  <c r="W111"/>
  <c r="W112" s="1"/>
  <c r="W113" s="1"/>
  <c r="W114" s="1"/>
  <c r="W115" s="1"/>
  <c r="W116" s="1"/>
  <c r="W117" s="1"/>
  <c r="W118" s="1"/>
  <c r="W119" s="1"/>
  <c r="W120" s="1"/>
  <c r="W121" s="1"/>
  <c r="AD111"/>
  <c r="AD112" s="1"/>
  <c r="G112"/>
  <c r="G113" s="1"/>
  <c r="G114" s="1"/>
  <c r="G115" s="1"/>
  <c r="G116" s="1"/>
  <c r="G117" s="1"/>
  <c r="G118" s="1"/>
  <c r="G119" s="1"/>
  <c r="G120" s="1"/>
  <c r="G121" s="1"/>
  <c r="M114"/>
  <c r="M115" s="1"/>
  <c r="M116" s="1"/>
  <c r="M117" s="1"/>
  <c r="M118" s="1"/>
  <c r="M119" s="1"/>
  <c r="M120" s="1"/>
  <c r="M121" s="1"/>
  <c r="E115"/>
  <c r="E116" s="1"/>
  <c r="E117" s="1"/>
  <c r="E118" s="1"/>
  <c r="E119" s="1"/>
  <c r="E120" s="1"/>
  <c r="E121" s="1"/>
  <c r="V116"/>
  <c r="V117" s="1"/>
  <c r="V118" s="1"/>
  <c r="V119" s="1"/>
  <c r="V120" s="1"/>
  <c r="V121" s="1"/>
  <c r="D119"/>
  <c r="D120" s="1"/>
  <c r="D121" s="1"/>
  <c r="N119"/>
  <c r="N120" s="1"/>
  <c r="N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X137" s="1"/>
  <c r="X138" s="1"/>
  <c r="X139" s="1"/>
  <c r="X140" s="1"/>
  <c r="B137"/>
  <c r="C137"/>
  <c r="D137"/>
  <c r="E137"/>
  <c r="F137"/>
  <c r="G137"/>
  <c r="H137"/>
  <c r="H138" s="1"/>
  <c r="H139" s="1"/>
  <c r="H140" s="1"/>
  <c r="J137"/>
  <c r="K137"/>
  <c r="L137"/>
  <c r="M137"/>
  <c r="N137"/>
  <c r="O137"/>
  <c r="P137"/>
  <c r="R137"/>
  <c r="S137"/>
  <c r="T137"/>
  <c r="U137"/>
  <c r="W137"/>
  <c r="B138"/>
  <c r="C138"/>
  <c r="D138"/>
  <c r="E138"/>
  <c r="F138"/>
  <c r="G138"/>
  <c r="J138"/>
  <c r="K138"/>
  <c r="L138"/>
  <c r="M138"/>
  <c r="N138"/>
  <c r="O138"/>
  <c r="P138"/>
  <c r="R138"/>
  <c r="S138"/>
  <c r="T138"/>
  <c r="U138"/>
  <c r="W138"/>
  <c r="B139"/>
  <c r="C139"/>
  <c r="D139"/>
  <c r="E139"/>
  <c r="F139"/>
  <c r="G139"/>
  <c r="J139"/>
  <c r="K139"/>
  <c r="L139"/>
  <c r="M139"/>
  <c r="N139"/>
  <c r="O139"/>
  <c r="P139"/>
  <c r="P140" s="1"/>
  <c r="R139"/>
  <c r="S139"/>
  <c r="T139"/>
  <c r="U139"/>
  <c r="W139"/>
  <c r="B140"/>
  <c r="C140"/>
  <c r="D140"/>
  <c r="E140"/>
  <c r="F140"/>
  <c r="G140"/>
  <c r="J140"/>
  <c r="K140"/>
  <c r="L140"/>
  <c r="M140"/>
  <c r="N140"/>
  <c r="O140"/>
  <c r="R140"/>
  <c r="S140"/>
  <c r="T140"/>
  <c r="U140"/>
  <c r="W140"/>
  <c r="B148"/>
  <c r="B149" s="1"/>
  <c r="B150" s="1"/>
  <c r="B151" s="1"/>
  <c r="B152" s="1"/>
  <c r="B153" s="1"/>
  <c r="B154" s="1"/>
  <c r="B155" s="1"/>
  <c r="B156" s="1"/>
  <c r="B157" s="1"/>
  <c r="B158" s="1"/>
  <c r="B159" s="1"/>
  <c r="C148"/>
  <c r="C149" s="1"/>
  <c r="C150" s="1"/>
  <c r="C151" s="1"/>
  <c r="C152" s="1"/>
  <c r="C153" s="1"/>
  <c r="C154" s="1"/>
  <c r="C155" s="1"/>
  <c r="C156" s="1"/>
  <c r="C157" s="1"/>
  <c r="C158" s="1"/>
  <c r="C159" s="1"/>
  <c r="D148"/>
  <c r="E148"/>
  <c r="F148"/>
  <c r="F149" s="1"/>
  <c r="F150" s="1"/>
  <c r="F151" s="1"/>
  <c r="F152" s="1"/>
  <c r="F153" s="1"/>
  <c r="F154" s="1"/>
  <c r="F155" s="1"/>
  <c r="F156" s="1"/>
  <c r="F157" s="1"/>
  <c r="F158" s="1"/>
  <c r="F159" s="1"/>
  <c r="G148"/>
  <c r="G149" s="1"/>
  <c r="G150" s="1"/>
  <c r="H148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L150" s="1"/>
  <c r="L151" s="1"/>
  <c r="L152" s="1"/>
  <c r="L153" s="1"/>
  <c r="L154" s="1"/>
  <c r="L155" s="1"/>
  <c r="L156" s="1"/>
  <c r="L157" s="1"/>
  <c r="L158" s="1"/>
  <c r="L159" s="1"/>
  <c r="M148"/>
  <c r="N148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P149" s="1"/>
  <c r="P150" s="1"/>
  <c r="R148"/>
  <c r="S148"/>
  <c r="T148"/>
  <c r="T149" s="1"/>
  <c r="T150" s="1"/>
  <c r="T151" s="1"/>
  <c r="T152" s="1"/>
  <c r="T153" s="1"/>
  <c r="T154" s="1"/>
  <c r="T155" s="1"/>
  <c r="T156" s="1"/>
  <c r="T157" s="1"/>
  <c r="T158" s="1"/>
  <c r="T159" s="1"/>
  <c r="U148"/>
  <c r="U149" s="1"/>
  <c r="U150" s="1"/>
  <c r="V148"/>
  <c r="W148"/>
  <c r="W149" s="1"/>
  <c r="X148"/>
  <c r="X149" s="1"/>
  <c r="X150" s="1"/>
  <c r="X151" s="1"/>
  <c r="X152" s="1"/>
  <c r="X153" s="1"/>
  <c r="X154" s="1"/>
  <c r="X155" s="1"/>
  <c r="X156" s="1"/>
  <c r="X157" s="1"/>
  <c r="X158" s="1"/>
  <c r="X159" s="1"/>
  <c r="D149"/>
  <c r="D150" s="1"/>
  <c r="D151" s="1"/>
  <c r="D152" s="1"/>
  <c r="D153" s="1"/>
  <c r="D154" s="1"/>
  <c r="D155" s="1"/>
  <c r="D156" s="1"/>
  <c r="D157" s="1"/>
  <c r="D158" s="1"/>
  <c r="D159" s="1"/>
  <c r="E149"/>
  <c r="E150" s="1"/>
  <c r="E151" s="1"/>
  <c r="E152" s="1"/>
  <c r="H149"/>
  <c r="H150" s="1"/>
  <c r="H151" s="1"/>
  <c r="H152" s="1"/>
  <c r="H153" s="1"/>
  <c r="H154" s="1"/>
  <c r="H155" s="1"/>
  <c r="H156" s="1"/>
  <c r="H157" s="1"/>
  <c r="H158" s="1"/>
  <c r="H159" s="1"/>
  <c r="M149"/>
  <c r="N149"/>
  <c r="N150" s="1"/>
  <c r="N151" s="1"/>
  <c r="N152" s="1"/>
  <c r="N153" s="1"/>
  <c r="N154" s="1"/>
  <c r="N155" s="1"/>
  <c r="N156" s="1"/>
  <c r="N157" s="1"/>
  <c r="N158" s="1"/>
  <c r="N159" s="1"/>
  <c r="R149"/>
  <c r="S149"/>
  <c r="S150" s="1"/>
  <c r="S151" s="1"/>
  <c r="S152" s="1"/>
  <c r="S153" s="1"/>
  <c r="S154" s="1"/>
  <c r="S155" s="1"/>
  <c r="S156" s="1"/>
  <c r="S157" s="1"/>
  <c r="S158" s="1"/>
  <c r="S159" s="1"/>
  <c r="V149"/>
  <c r="V150" s="1"/>
  <c r="M150"/>
  <c r="M151" s="1"/>
  <c r="M152" s="1"/>
  <c r="M153" s="1"/>
  <c r="M154" s="1"/>
  <c r="M155" s="1"/>
  <c r="M156" s="1"/>
  <c r="M157" s="1"/>
  <c r="M158" s="1"/>
  <c r="M159" s="1"/>
  <c r="R150"/>
  <c r="W150"/>
  <c r="W151" s="1"/>
  <c r="W152" s="1"/>
  <c r="W153" s="1"/>
  <c r="W154" s="1"/>
  <c r="W155" s="1"/>
  <c r="W156" s="1"/>
  <c r="W157" s="1"/>
  <c r="W158" s="1"/>
  <c r="W159" s="1"/>
  <c r="G151"/>
  <c r="G152" s="1"/>
  <c r="G153" s="1"/>
  <c r="G154" s="1"/>
  <c r="G155" s="1"/>
  <c r="G156" s="1"/>
  <c r="G157" s="1"/>
  <c r="G158" s="1"/>
  <c r="G159" s="1"/>
  <c r="P151"/>
  <c r="P152" s="1"/>
  <c r="P153" s="1"/>
  <c r="P154" s="1"/>
  <c r="P155" s="1"/>
  <c r="P156" s="1"/>
  <c r="P157" s="1"/>
  <c r="P158" s="1"/>
  <c r="P159" s="1"/>
  <c r="R151"/>
  <c r="R152" s="1"/>
  <c r="U151"/>
  <c r="U152" s="1"/>
  <c r="U153" s="1"/>
  <c r="U154" s="1"/>
  <c r="U155" s="1"/>
  <c r="U156" s="1"/>
  <c r="U157" s="1"/>
  <c r="U158" s="1"/>
  <c r="U159" s="1"/>
  <c r="V151"/>
  <c r="V152" s="1"/>
  <c r="V153" s="1"/>
  <c r="V154" s="1"/>
  <c r="V155" s="1"/>
  <c r="V156" s="1"/>
  <c r="V157" s="1"/>
  <c r="V158" s="1"/>
  <c r="V159" s="1"/>
  <c r="E153"/>
  <c r="R153"/>
  <c r="R154" s="1"/>
  <c r="R155" s="1"/>
  <c r="R156" s="1"/>
  <c r="R157" s="1"/>
  <c r="R158" s="1"/>
  <c r="R159" s="1"/>
  <c r="E154"/>
  <c r="E155" s="1"/>
  <c r="E156" s="1"/>
  <c r="E157" s="1"/>
  <c r="E158" s="1"/>
  <c r="E159" s="1"/>
  <c r="B167"/>
  <c r="C167"/>
  <c r="C206" s="1"/>
  <c r="D167"/>
  <c r="D206" s="1"/>
  <c r="E167"/>
  <c r="J167"/>
  <c r="K167"/>
  <c r="K206" s="1"/>
  <c r="K207" s="1"/>
  <c r="L167"/>
  <c r="L206" s="1"/>
  <c r="M167"/>
  <c r="R167"/>
  <c r="S167"/>
  <c r="S206" s="1"/>
  <c r="AA206" s="1"/>
  <c r="T167"/>
  <c r="U167"/>
  <c r="U206" s="1"/>
  <c r="Z167"/>
  <c r="AA167"/>
  <c r="AB167"/>
  <c r="AC167"/>
  <c r="AF167"/>
  <c r="B168"/>
  <c r="C168"/>
  <c r="D168"/>
  <c r="E168"/>
  <c r="J168"/>
  <c r="K168"/>
  <c r="L168"/>
  <c r="M168"/>
  <c r="R168"/>
  <c r="S168"/>
  <c r="T168"/>
  <c r="U168"/>
  <c r="Z168"/>
  <c r="AA168"/>
  <c r="AB168"/>
  <c r="AC168"/>
  <c r="AD168"/>
  <c r="AE168"/>
  <c r="AF168"/>
  <c r="B169"/>
  <c r="C169"/>
  <c r="D169"/>
  <c r="E169"/>
  <c r="J169"/>
  <c r="K169"/>
  <c r="L169"/>
  <c r="M169"/>
  <c r="R169"/>
  <c r="S169"/>
  <c r="T169"/>
  <c r="U169"/>
  <c r="Z169"/>
  <c r="AA169"/>
  <c r="AB169"/>
  <c r="AC169"/>
  <c r="AD169"/>
  <c r="B170"/>
  <c r="C170"/>
  <c r="D170"/>
  <c r="E170"/>
  <c r="J170"/>
  <c r="K170"/>
  <c r="L170"/>
  <c r="M170"/>
  <c r="R170"/>
  <c r="S170"/>
  <c r="T170"/>
  <c r="U170"/>
  <c r="Z170"/>
  <c r="AA170"/>
  <c r="AB170"/>
  <c r="AC170"/>
  <c r="AE170"/>
  <c r="B171"/>
  <c r="C171"/>
  <c r="D171"/>
  <c r="E171"/>
  <c r="J171"/>
  <c r="K171"/>
  <c r="L171"/>
  <c r="M171"/>
  <c r="R171"/>
  <c r="S171"/>
  <c r="T171"/>
  <c r="U171"/>
  <c r="Z171"/>
  <c r="AA171"/>
  <c r="AB171"/>
  <c r="AC171"/>
  <c r="AF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AE172"/>
  <c r="AF172"/>
  <c r="B173"/>
  <c r="C173"/>
  <c r="D173"/>
  <c r="E173"/>
  <c r="J173"/>
  <c r="K173"/>
  <c r="L173"/>
  <c r="M173"/>
  <c r="R173"/>
  <c r="S173"/>
  <c r="T173"/>
  <c r="U173"/>
  <c r="Z173"/>
  <c r="AA173"/>
  <c r="AB173"/>
  <c r="AC173"/>
  <c r="AD173"/>
  <c r="B174"/>
  <c r="C174"/>
  <c r="D174"/>
  <c r="E174"/>
  <c r="J174"/>
  <c r="K174"/>
  <c r="L174"/>
  <c r="M174"/>
  <c r="R174"/>
  <c r="S174"/>
  <c r="T174"/>
  <c r="U174"/>
  <c r="Z174"/>
  <c r="AA174"/>
  <c r="AB174"/>
  <c r="AC174"/>
  <c r="AE174"/>
  <c r="B175"/>
  <c r="C175"/>
  <c r="D175"/>
  <c r="E175"/>
  <c r="J175"/>
  <c r="K175"/>
  <c r="L175"/>
  <c r="M175"/>
  <c r="R175"/>
  <c r="S175"/>
  <c r="T175"/>
  <c r="U175"/>
  <c r="Z175"/>
  <c r="AA175"/>
  <c r="AB175"/>
  <c r="AC175"/>
  <c r="B176"/>
  <c r="C176"/>
  <c r="D176"/>
  <c r="E176"/>
  <c r="J176"/>
  <c r="K176"/>
  <c r="L176"/>
  <c r="M176"/>
  <c r="R176"/>
  <c r="S176"/>
  <c r="T176"/>
  <c r="U176"/>
  <c r="Z176"/>
  <c r="AA176"/>
  <c r="AB176"/>
  <c r="AC176"/>
  <c r="AD176"/>
  <c r="AE176"/>
  <c r="B177"/>
  <c r="C177"/>
  <c r="D177"/>
  <c r="E177"/>
  <c r="J177"/>
  <c r="K177"/>
  <c r="L177"/>
  <c r="M177"/>
  <c r="R177"/>
  <c r="S177"/>
  <c r="T177"/>
  <c r="U177"/>
  <c r="Z177"/>
  <c r="AA177"/>
  <c r="AB177"/>
  <c r="AC177"/>
  <c r="AE177"/>
  <c r="B178"/>
  <c r="C178"/>
  <c r="D178"/>
  <c r="E178"/>
  <c r="J178"/>
  <c r="K178"/>
  <c r="L178"/>
  <c r="M178"/>
  <c r="R178"/>
  <c r="S178"/>
  <c r="T178"/>
  <c r="U178"/>
  <c r="Z178"/>
  <c r="AA178"/>
  <c r="AB178"/>
  <c r="AC178"/>
  <c r="N179"/>
  <c r="W179"/>
  <c r="B187"/>
  <c r="B225" s="1"/>
  <c r="B226" s="1"/>
  <c r="C187"/>
  <c r="D187"/>
  <c r="D225" s="1"/>
  <c r="D226" s="1"/>
  <c r="E187"/>
  <c r="F187"/>
  <c r="G187"/>
  <c r="G225" s="1"/>
  <c r="H187"/>
  <c r="H225" s="1"/>
  <c r="H226" s="1"/>
  <c r="J187"/>
  <c r="K187"/>
  <c r="L187"/>
  <c r="M187"/>
  <c r="M225" s="1"/>
  <c r="N187"/>
  <c r="O187"/>
  <c r="P187"/>
  <c r="R187"/>
  <c r="R225" s="1"/>
  <c r="R226" s="1"/>
  <c r="S187"/>
  <c r="S225" s="1"/>
  <c r="T187"/>
  <c r="U187"/>
  <c r="V187"/>
  <c r="W187"/>
  <c r="W225" s="1"/>
  <c r="W226" s="1"/>
  <c r="W227" s="1"/>
  <c r="X187"/>
  <c r="B188"/>
  <c r="C188"/>
  <c r="D188"/>
  <c r="E188"/>
  <c r="F188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S199"/>
  <c r="B206"/>
  <c r="T206"/>
  <c r="B207"/>
  <c r="B208" s="1"/>
  <c r="B209" s="1"/>
  <c r="B210" s="1"/>
  <c r="B211" s="1"/>
  <c r="B212" s="1"/>
  <c r="B213" s="1"/>
  <c r="B214" s="1"/>
  <c r="B215" s="1"/>
  <c r="B216" s="1"/>
  <c r="B217" s="1"/>
  <c r="C225"/>
  <c r="C226" s="1"/>
  <c r="C227" s="1"/>
  <c r="C228" s="1"/>
  <c r="C229" s="1"/>
  <c r="C230" s="1"/>
  <c r="C231" s="1"/>
  <c r="C232" s="1"/>
  <c r="C233" s="1"/>
  <c r="C234" s="1"/>
  <c r="C235" s="1"/>
  <c r="C236" s="1"/>
  <c r="L225"/>
  <c r="L226" s="1"/>
  <c r="L227" s="1"/>
  <c r="L228" s="1"/>
  <c r="L229" s="1"/>
  <c r="L230" s="1"/>
  <c r="L231" s="1"/>
  <c r="L232" s="1"/>
  <c r="L233" s="1"/>
  <c r="L234" s="1"/>
  <c r="L235" s="1"/>
  <c r="L236" s="1"/>
  <c r="P225"/>
  <c r="U225"/>
  <c r="V225"/>
  <c r="U226"/>
  <c r="Z7" i="31"/>
  <c r="AA7"/>
  <c r="AB7"/>
  <c r="AC7"/>
  <c r="AD7"/>
  <c r="AD91" s="1"/>
  <c r="AD92" s="1"/>
  <c r="AE7"/>
  <c r="Z8"/>
  <c r="AA8"/>
  <c r="AB8"/>
  <c r="AC8"/>
  <c r="AD8"/>
  <c r="AE8"/>
  <c r="Z9"/>
  <c r="AA9"/>
  <c r="AB9"/>
  <c r="AC9"/>
  <c r="AD9"/>
  <c r="AE9"/>
  <c r="Z10"/>
  <c r="AA10"/>
  <c r="AB10"/>
  <c r="AC10"/>
  <c r="AD10"/>
  <c r="AE10"/>
  <c r="Z11"/>
  <c r="AA11"/>
  <c r="AB11"/>
  <c r="AC11"/>
  <c r="AD11"/>
  <c r="AE11"/>
  <c r="Z12"/>
  <c r="AA12"/>
  <c r="AB12"/>
  <c r="AC12"/>
  <c r="AD12"/>
  <c r="AE12"/>
  <c r="Z13"/>
  <c r="AA13"/>
  <c r="AB13"/>
  <c r="AC13"/>
  <c r="AD13"/>
  <c r="AE13"/>
  <c r="Z14"/>
  <c r="AA14"/>
  <c r="AB14"/>
  <c r="AC14"/>
  <c r="AD14"/>
  <c r="AE14"/>
  <c r="Z15"/>
  <c r="AA15"/>
  <c r="AB15"/>
  <c r="AC15"/>
  <c r="AD15"/>
  <c r="AE15"/>
  <c r="Z16"/>
  <c r="AA16"/>
  <c r="AB16"/>
  <c r="AC16"/>
  <c r="AD16"/>
  <c r="AE16"/>
  <c r="Z17"/>
  <c r="AA17"/>
  <c r="AB17"/>
  <c r="AC17"/>
  <c r="AD17"/>
  <c r="AE17"/>
  <c r="Z18"/>
  <c r="AA18"/>
  <c r="AB18"/>
  <c r="AC18"/>
  <c r="AD18"/>
  <c r="AE18"/>
  <c r="B19"/>
  <c r="C19"/>
  <c r="D19"/>
  <c r="E19"/>
  <c r="F19"/>
  <c r="G19"/>
  <c r="H19"/>
  <c r="J19"/>
  <c r="K19"/>
  <c r="L19"/>
  <c r="AB19" s="1"/>
  <c r="M19"/>
  <c r="N19"/>
  <c r="O19"/>
  <c r="P19"/>
  <c r="R19"/>
  <c r="S19"/>
  <c r="T19"/>
  <c r="U19"/>
  <c r="AC19" s="1"/>
  <c r="E83" s="1"/>
  <c r="V19"/>
  <c r="W19"/>
  <c r="X19"/>
  <c r="Z19"/>
  <c r="B83" s="1"/>
  <c r="AD19"/>
  <c r="Z27"/>
  <c r="AA27"/>
  <c r="AB27"/>
  <c r="AC27"/>
  <c r="AD27"/>
  <c r="AE27"/>
  <c r="AE110" s="1"/>
  <c r="Z28"/>
  <c r="AA28"/>
  <c r="AB28"/>
  <c r="AC28"/>
  <c r="AD28"/>
  <c r="AE28"/>
  <c r="Z29"/>
  <c r="AA29"/>
  <c r="AB29"/>
  <c r="AC29"/>
  <c r="AD29"/>
  <c r="AE29"/>
  <c r="Z30"/>
  <c r="AA30"/>
  <c r="AB30"/>
  <c r="AC30"/>
  <c r="AD30"/>
  <c r="AE30"/>
  <c r="Z31"/>
  <c r="AA31"/>
  <c r="AB31"/>
  <c r="AC31"/>
  <c r="AD31"/>
  <c r="AE31"/>
  <c r="Z32"/>
  <c r="AA32"/>
  <c r="AB32"/>
  <c r="AC32"/>
  <c r="AD32"/>
  <c r="AE32"/>
  <c r="Z33"/>
  <c r="AA33"/>
  <c r="AB33"/>
  <c r="AC33"/>
  <c r="AD33"/>
  <c r="AE33"/>
  <c r="Z34"/>
  <c r="AA34"/>
  <c r="AB34"/>
  <c r="AC34"/>
  <c r="AD34"/>
  <c r="AE34"/>
  <c r="Z35"/>
  <c r="AA35"/>
  <c r="AB35"/>
  <c r="AC35"/>
  <c r="AD35"/>
  <c r="AE35"/>
  <c r="Z36"/>
  <c r="AA36"/>
  <c r="AB36"/>
  <c r="AC36"/>
  <c r="AD36"/>
  <c r="AE36"/>
  <c r="Z37"/>
  <c r="AA37"/>
  <c r="AB37"/>
  <c r="AC37"/>
  <c r="AD37"/>
  <c r="AE37"/>
  <c r="Z38"/>
  <c r="AA38"/>
  <c r="AB38"/>
  <c r="AC38"/>
  <c r="AD38"/>
  <c r="AE38"/>
  <c r="B39"/>
  <c r="C39"/>
  <c r="D39"/>
  <c r="E39"/>
  <c r="F39"/>
  <c r="G39"/>
  <c r="H39"/>
  <c r="J39"/>
  <c r="K39"/>
  <c r="L39"/>
  <c r="M39"/>
  <c r="AC39" s="1"/>
  <c r="N39"/>
  <c r="O39"/>
  <c r="P39"/>
  <c r="R39"/>
  <c r="S39"/>
  <c r="AA39" s="1"/>
  <c r="T39"/>
  <c r="U39"/>
  <c r="V39"/>
  <c r="W39"/>
  <c r="X39"/>
  <c r="AB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D84"/>
  <c r="B91"/>
  <c r="C91"/>
  <c r="C92" s="1"/>
  <c r="D91"/>
  <c r="E91"/>
  <c r="F91"/>
  <c r="F92" s="1"/>
  <c r="F93" s="1"/>
  <c r="F94" s="1"/>
  <c r="F95" s="1"/>
  <c r="F96" s="1"/>
  <c r="F97" s="1"/>
  <c r="F98" s="1"/>
  <c r="F99" s="1"/>
  <c r="F100" s="1"/>
  <c r="F101" s="1"/>
  <c r="F102" s="1"/>
  <c r="G91"/>
  <c r="G92" s="1"/>
  <c r="H91"/>
  <c r="J91"/>
  <c r="J92" s="1"/>
  <c r="K91"/>
  <c r="K92" s="1"/>
  <c r="K93" s="1"/>
  <c r="K94" s="1"/>
  <c r="K95" s="1"/>
  <c r="K96" s="1"/>
  <c r="K97" s="1"/>
  <c r="K98" s="1"/>
  <c r="K99" s="1"/>
  <c r="K100" s="1"/>
  <c r="K101" s="1"/>
  <c r="K102" s="1"/>
  <c r="L91"/>
  <c r="L92" s="1"/>
  <c r="M91"/>
  <c r="M92" s="1"/>
  <c r="M93" s="1"/>
  <c r="M94" s="1"/>
  <c r="M95" s="1"/>
  <c r="N91"/>
  <c r="N92" s="1"/>
  <c r="N93" s="1"/>
  <c r="N94" s="1"/>
  <c r="N95" s="1"/>
  <c r="N96" s="1"/>
  <c r="N97" s="1"/>
  <c r="N98" s="1"/>
  <c r="N99" s="1"/>
  <c r="N100" s="1"/>
  <c r="N101" s="1"/>
  <c r="N102" s="1"/>
  <c r="O91"/>
  <c r="O92" s="1"/>
  <c r="O93" s="1"/>
  <c r="O94" s="1"/>
  <c r="P91"/>
  <c r="P92" s="1"/>
  <c r="R91"/>
  <c r="S91"/>
  <c r="T91"/>
  <c r="U91"/>
  <c r="V91"/>
  <c r="V92" s="1"/>
  <c r="W91"/>
  <c r="W92" s="1"/>
  <c r="W93" s="1"/>
  <c r="W94" s="1"/>
  <c r="W95" s="1"/>
  <c r="W96" s="1"/>
  <c r="W97" s="1"/>
  <c r="W98" s="1"/>
  <c r="W99" s="1"/>
  <c r="W100" s="1"/>
  <c r="W101" s="1"/>
  <c r="W102" s="1"/>
  <c r="X91"/>
  <c r="AF91"/>
  <c r="AF92" s="1"/>
  <c r="D92"/>
  <c r="D93" s="1"/>
  <c r="E92"/>
  <c r="E93" s="1"/>
  <c r="E94" s="1"/>
  <c r="E95" s="1"/>
  <c r="E96" s="1"/>
  <c r="E97" s="1"/>
  <c r="E98" s="1"/>
  <c r="E99" s="1"/>
  <c r="E100" s="1"/>
  <c r="E101" s="1"/>
  <c r="E102" s="1"/>
  <c r="H92"/>
  <c r="H93" s="1"/>
  <c r="H94" s="1"/>
  <c r="H95" s="1"/>
  <c r="H96" s="1"/>
  <c r="H97" s="1"/>
  <c r="H98" s="1"/>
  <c r="H99" s="1"/>
  <c r="H100" s="1"/>
  <c r="H101" s="1"/>
  <c r="H102" s="1"/>
  <c r="R92"/>
  <c r="S92"/>
  <c r="X92"/>
  <c r="X93" s="1"/>
  <c r="X94" s="1"/>
  <c r="X95" s="1"/>
  <c r="X96" s="1"/>
  <c r="X97" s="1"/>
  <c r="X98" s="1"/>
  <c r="X99" s="1"/>
  <c r="X100" s="1"/>
  <c r="X101" s="1"/>
  <c r="X102" s="1"/>
  <c r="C93"/>
  <c r="C94" s="1"/>
  <c r="C95" s="1"/>
  <c r="C96" s="1"/>
  <c r="C97" s="1"/>
  <c r="C98" s="1"/>
  <c r="C99" s="1"/>
  <c r="C100" s="1"/>
  <c r="C101" s="1"/>
  <c r="C102" s="1"/>
  <c r="G93"/>
  <c r="G94" s="1"/>
  <c r="G95" s="1"/>
  <c r="G96" s="1"/>
  <c r="G97" s="1"/>
  <c r="G98" s="1"/>
  <c r="G99" s="1"/>
  <c r="G100" s="1"/>
  <c r="G101" s="1"/>
  <c r="G102" s="1"/>
  <c r="L93"/>
  <c r="L94" s="1"/>
  <c r="L95" s="1"/>
  <c r="L96" s="1"/>
  <c r="L97" s="1"/>
  <c r="L98" s="1"/>
  <c r="L99" s="1"/>
  <c r="L100" s="1"/>
  <c r="L101" s="1"/>
  <c r="L102" s="1"/>
  <c r="P93"/>
  <c r="P94" s="1"/>
  <c r="P95" s="1"/>
  <c r="P96" s="1"/>
  <c r="P97" s="1"/>
  <c r="P98" s="1"/>
  <c r="P99" s="1"/>
  <c r="P100" s="1"/>
  <c r="P101" s="1"/>
  <c r="P102" s="1"/>
  <c r="R93"/>
  <c r="V93"/>
  <c r="AF93"/>
  <c r="AF94" s="1"/>
  <c r="AF95" s="1"/>
  <c r="AF96" s="1"/>
  <c r="AF97" s="1"/>
  <c r="AF98" s="1"/>
  <c r="D94"/>
  <c r="R94"/>
  <c r="V94"/>
  <c r="V95" s="1"/>
  <c r="V96" s="1"/>
  <c r="V97" s="1"/>
  <c r="V98" s="1"/>
  <c r="V99" s="1"/>
  <c r="V100" s="1"/>
  <c r="V101" s="1"/>
  <c r="V102" s="1"/>
  <c r="D95"/>
  <c r="D96" s="1"/>
  <c r="O95"/>
  <c r="R95"/>
  <c r="R96" s="1"/>
  <c r="R97" s="1"/>
  <c r="R98" s="1"/>
  <c r="M96"/>
  <c r="O96"/>
  <c r="O97" s="1"/>
  <c r="O98" s="1"/>
  <c r="O99" s="1"/>
  <c r="O100" s="1"/>
  <c r="O101" s="1"/>
  <c r="O102" s="1"/>
  <c r="D97"/>
  <c r="D98" s="1"/>
  <c r="D99" s="1"/>
  <c r="D100" s="1"/>
  <c r="D101" s="1"/>
  <c r="D102" s="1"/>
  <c r="M97"/>
  <c r="M98"/>
  <c r="M99" s="1"/>
  <c r="M100" s="1"/>
  <c r="M101" s="1"/>
  <c r="M102" s="1"/>
  <c r="R99"/>
  <c r="R100" s="1"/>
  <c r="R101"/>
  <c r="R102" s="1"/>
  <c r="B110"/>
  <c r="B111" s="1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E110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H111" s="1"/>
  <c r="H112" s="1"/>
  <c r="H113" s="1"/>
  <c r="H114" s="1"/>
  <c r="H115" s="1"/>
  <c r="J110"/>
  <c r="K110"/>
  <c r="K111" s="1"/>
  <c r="L110"/>
  <c r="L111" s="1"/>
  <c r="L112" s="1"/>
  <c r="L113" s="1"/>
  <c r="L114" s="1"/>
  <c r="L115" s="1"/>
  <c r="L116" s="1"/>
  <c r="L117" s="1"/>
  <c r="L118" s="1"/>
  <c r="L119" s="1"/>
  <c r="L120" s="1"/>
  <c r="L121" s="1"/>
  <c r="M110"/>
  <c r="N110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P111" s="1"/>
  <c r="P112" s="1"/>
  <c r="P113" s="1"/>
  <c r="P114" s="1"/>
  <c r="P115" s="1"/>
  <c r="P116" s="1"/>
  <c r="P117" s="1"/>
  <c r="P118" s="1"/>
  <c r="P119" s="1"/>
  <c r="P120" s="1"/>
  <c r="P121" s="1"/>
  <c r="R110"/>
  <c r="R111" s="1"/>
  <c r="S110"/>
  <c r="T110"/>
  <c r="U110"/>
  <c r="V110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Z110"/>
  <c r="AD110"/>
  <c r="AF110"/>
  <c r="AF111" s="1"/>
  <c r="AF112" s="1"/>
  <c r="AF113" s="1"/>
  <c r="AF114" s="1"/>
  <c r="AF115" s="1"/>
  <c r="AF116" s="1"/>
  <c r="AF117" s="1"/>
  <c r="AF118" s="1"/>
  <c r="D111"/>
  <c r="E111"/>
  <c r="E112" s="1"/>
  <c r="E113" s="1"/>
  <c r="E114" s="1"/>
  <c r="E115" s="1"/>
  <c r="E116" s="1"/>
  <c r="E117" s="1"/>
  <c r="E118" s="1"/>
  <c r="E119" s="1"/>
  <c r="J111"/>
  <c r="M111"/>
  <c r="N111"/>
  <c r="N112" s="1"/>
  <c r="N113" s="1"/>
  <c r="N114" s="1"/>
  <c r="N115" s="1"/>
  <c r="N116" s="1"/>
  <c r="N117" s="1"/>
  <c r="N118" s="1"/>
  <c r="N119" s="1"/>
  <c r="N120" s="1"/>
  <c r="N121" s="1"/>
  <c r="S111"/>
  <c r="S112" s="1"/>
  <c r="S113" s="1"/>
  <c r="S114" s="1"/>
  <c r="S115" s="1"/>
  <c r="V111"/>
  <c r="V112" s="1"/>
  <c r="V113" s="1"/>
  <c r="W111"/>
  <c r="B112"/>
  <c r="B113" s="1"/>
  <c r="D112"/>
  <c r="D113" s="1"/>
  <c r="D114" s="1"/>
  <c r="J112"/>
  <c r="K112"/>
  <c r="K113" s="1"/>
  <c r="K114" s="1"/>
  <c r="K115" s="1"/>
  <c r="K116" s="1"/>
  <c r="K117" s="1"/>
  <c r="K118" s="1"/>
  <c r="K119" s="1"/>
  <c r="K120" s="1"/>
  <c r="K121" s="1"/>
  <c r="M112"/>
  <c r="M113" s="1"/>
  <c r="M114" s="1"/>
  <c r="M115" s="1"/>
  <c r="R112"/>
  <c r="W112"/>
  <c r="W113" s="1"/>
  <c r="W114" s="1"/>
  <c r="W115" s="1"/>
  <c r="W116" s="1"/>
  <c r="W117" s="1"/>
  <c r="W118" s="1"/>
  <c r="W119" s="1"/>
  <c r="W120" s="1"/>
  <c r="W121" s="1"/>
  <c r="R113"/>
  <c r="R114" s="1"/>
  <c r="R115" s="1"/>
  <c r="R116" s="1"/>
  <c r="R117" s="1"/>
  <c r="R118" s="1"/>
  <c r="R119" s="1"/>
  <c r="R120" s="1"/>
  <c r="R121" s="1"/>
  <c r="B114"/>
  <c r="B115" s="1"/>
  <c r="B116" s="1"/>
  <c r="B117" s="1"/>
  <c r="B118" s="1"/>
  <c r="B119" s="1"/>
  <c r="B120" s="1"/>
  <c r="B121" s="1"/>
  <c r="V114"/>
  <c r="V115" s="1"/>
  <c r="V116" s="1"/>
  <c r="D115"/>
  <c r="D116" s="1"/>
  <c r="D117" s="1"/>
  <c r="D118" s="1"/>
  <c r="D119" s="1"/>
  <c r="D120" s="1"/>
  <c r="D121" s="1"/>
  <c r="H116"/>
  <c r="H117" s="1"/>
  <c r="H118" s="1"/>
  <c r="H119" s="1"/>
  <c r="H120" s="1"/>
  <c r="H121" s="1"/>
  <c r="M116"/>
  <c r="M117" s="1"/>
  <c r="M118" s="1"/>
  <c r="M119" s="1"/>
  <c r="M120" s="1"/>
  <c r="M121" s="1"/>
  <c r="V117"/>
  <c r="V118" s="1"/>
  <c r="V119" s="1"/>
  <c r="V120" s="1"/>
  <c r="E120"/>
  <c r="E121" s="1"/>
  <c r="V12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B137"/>
  <c r="C137"/>
  <c r="D137"/>
  <c r="E137"/>
  <c r="F137"/>
  <c r="G137"/>
  <c r="H137"/>
  <c r="J137"/>
  <c r="K137"/>
  <c r="L137"/>
  <c r="M137"/>
  <c r="N137"/>
  <c r="O137"/>
  <c r="P137"/>
  <c r="R137"/>
  <c r="S137"/>
  <c r="T137"/>
  <c r="U137"/>
  <c r="W137"/>
  <c r="X137"/>
  <c r="X138" s="1"/>
  <c r="X139" s="1"/>
  <c r="X140" s="1"/>
  <c r="B138"/>
  <c r="C138"/>
  <c r="D138"/>
  <c r="E138"/>
  <c r="F138"/>
  <c r="G138"/>
  <c r="H138"/>
  <c r="H139" s="1"/>
  <c r="H140" s="1"/>
  <c r="J138"/>
  <c r="K138"/>
  <c r="L138"/>
  <c r="M138"/>
  <c r="N138"/>
  <c r="O138"/>
  <c r="P138"/>
  <c r="R138"/>
  <c r="S138"/>
  <c r="T138"/>
  <c r="U138"/>
  <c r="W138"/>
  <c r="B139"/>
  <c r="C139"/>
  <c r="D139"/>
  <c r="E139"/>
  <c r="F139"/>
  <c r="G139"/>
  <c r="J139"/>
  <c r="K139"/>
  <c r="L139"/>
  <c r="M139"/>
  <c r="N139"/>
  <c r="O139"/>
  <c r="P139"/>
  <c r="R139"/>
  <c r="S139"/>
  <c r="T139"/>
  <c r="U139"/>
  <c r="W139"/>
  <c r="B140"/>
  <c r="C140"/>
  <c r="D140"/>
  <c r="E140"/>
  <c r="F140"/>
  <c r="G140"/>
  <c r="J140"/>
  <c r="K140"/>
  <c r="L140"/>
  <c r="M140"/>
  <c r="N140"/>
  <c r="O140"/>
  <c r="P140"/>
  <c r="R140"/>
  <c r="S140"/>
  <c r="T140"/>
  <c r="U140"/>
  <c r="W140"/>
  <c r="B148"/>
  <c r="B149" s="1"/>
  <c r="B150" s="1"/>
  <c r="C148"/>
  <c r="C149" s="1"/>
  <c r="D148"/>
  <c r="E148"/>
  <c r="E149" s="1"/>
  <c r="E150" s="1"/>
  <c r="E151" s="1"/>
  <c r="E152" s="1"/>
  <c r="E153" s="1"/>
  <c r="E154" s="1"/>
  <c r="E155" s="1"/>
  <c r="E156" s="1"/>
  <c r="E157" s="1"/>
  <c r="E158" s="1"/>
  <c r="E159" s="1"/>
  <c r="F148"/>
  <c r="F149" s="1"/>
  <c r="F150" s="1"/>
  <c r="F151" s="1"/>
  <c r="F152" s="1"/>
  <c r="F153" s="1"/>
  <c r="F154" s="1"/>
  <c r="F155" s="1"/>
  <c r="F156" s="1"/>
  <c r="F157" s="1"/>
  <c r="F158" s="1"/>
  <c r="F159" s="1"/>
  <c r="G148"/>
  <c r="G149" s="1"/>
  <c r="H148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L150" s="1"/>
  <c r="L151" s="1"/>
  <c r="L152" s="1"/>
  <c r="L153" s="1"/>
  <c r="L154" s="1"/>
  <c r="L155" s="1"/>
  <c r="L156" s="1"/>
  <c r="L157" s="1"/>
  <c r="L158" s="1"/>
  <c r="L159" s="1"/>
  <c r="M148"/>
  <c r="M149" s="1"/>
  <c r="M150" s="1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P149" s="1"/>
  <c r="P150" s="1"/>
  <c r="P151" s="1"/>
  <c r="P152" s="1"/>
  <c r="P153" s="1"/>
  <c r="R148"/>
  <c r="S148"/>
  <c r="S149" s="1"/>
  <c r="S150" s="1"/>
  <c r="S151" s="1"/>
  <c r="S152" s="1"/>
  <c r="S153" s="1"/>
  <c r="S154" s="1"/>
  <c r="S155" s="1"/>
  <c r="S156" s="1"/>
  <c r="S157" s="1"/>
  <c r="S158" s="1"/>
  <c r="S159" s="1"/>
  <c r="T148"/>
  <c r="U148"/>
  <c r="U149" s="1"/>
  <c r="U150" s="1"/>
  <c r="U151" s="1"/>
  <c r="U152" s="1"/>
  <c r="U153" s="1"/>
  <c r="U154" s="1"/>
  <c r="V148"/>
  <c r="V149" s="1"/>
  <c r="W148"/>
  <c r="W149" s="1"/>
  <c r="W150" s="1"/>
  <c r="W151" s="1"/>
  <c r="W152" s="1"/>
  <c r="W153" s="1"/>
  <c r="W154" s="1"/>
  <c r="W155" s="1"/>
  <c r="W156" s="1"/>
  <c r="W157" s="1"/>
  <c r="W158" s="1"/>
  <c r="W159" s="1"/>
  <c r="X148"/>
  <c r="X149" s="1"/>
  <c r="X150" s="1"/>
  <c r="X151" s="1"/>
  <c r="X152" s="1"/>
  <c r="X153" s="1"/>
  <c r="X154" s="1"/>
  <c r="X155" s="1"/>
  <c r="X156" s="1"/>
  <c r="X157" s="1"/>
  <c r="X158" s="1"/>
  <c r="X159" s="1"/>
  <c r="D149"/>
  <c r="D150" s="1"/>
  <c r="D151" s="1"/>
  <c r="D152" s="1"/>
  <c r="H149"/>
  <c r="H150" s="1"/>
  <c r="H151" s="1"/>
  <c r="H152" s="1"/>
  <c r="H153" s="1"/>
  <c r="H154" s="1"/>
  <c r="H155" s="1"/>
  <c r="H156" s="1"/>
  <c r="H157" s="1"/>
  <c r="H158" s="1"/>
  <c r="H159" s="1"/>
  <c r="R149"/>
  <c r="T149"/>
  <c r="T150" s="1"/>
  <c r="T151" s="1"/>
  <c r="T152" s="1"/>
  <c r="T153" s="1"/>
  <c r="T154" s="1"/>
  <c r="T155" s="1"/>
  <c r="T156" s="1"/>
  <c r="T157" s="1"/>
  <c r="T158" s="1"/>
  <c r="T159" s="1"/>
  <c r="C150"/>
  <c r="C151" s="1"/>
  <c r="G150"/>
  <c r="G151" s="1"/>
  <c r="G152" s="1"/>
  <c r="G153" s="1"/>
  <c r="G154" s="1"/>
  <c r="G155" s="1"/>
  <c r="G156" s="1"/>
  <c r="G157" s="1"/>
  <c r="G158" s="1"/>
  <c r="G159" s="1"/>
  <c r="R150"/>
  <c r="R151" s="1"/>
  <c r="R152" s="1"/>
  <c r="R153" s="1"/>
  <c r="R154" s="1"/>
  <c r="R155" s="1"/>
  <c r="R156" s="1"/>
  <c r="R157" s="1"/>
  <c r="R158" s="1"/>
  <c r="R159" s="1"/>
  <c r="V150"/>
  <c r="V151" s="1"/>
  <c r="V152" s="1"/>
  <c r="V153" s="1"/>
  <c r="V154" s="1"/>
  <c r="V155" s="1"/>
  <c r="V156" s="1"/>
  <c r="V157" s="1"/>
  <c r="V158" s="1"/>
  <c r="V159" s="1"/>
  <c r="B151"/>
  <c r="B152" s="1"/>
  <c r="B153" s="1"/>
  <c r="B154" s="1"/>
  <c r="B155" s="1"/>
  <c r="B156" s="1"/>
  <c r="B157" s="1"/>
  <c r="B158" s="1"/>
  <c r="B159" s="1"/>
  <c r="M151"/>
  <c r="M152" s="1"/>
  <c r="M153" s="1"/>
  <c r="M154" s="1"/>
  <c r="M155" s="1"/>
  <c r="M156" s="1"/>
  <c r="M157" s="1"/>
  <c r="M158" s="1"/>
  <c r="M159" s="1"/>
  <c r="C152"/>
  <c r="C153" s="1"/>
  <c r="C154" s="1"/>
  <c r="C155" s="1"/>
  <c r="C156" s="1"/>
  <c r="C157" s="1"/>
  <c r="C158" s="1"/>
  <c r="C159" s="1"/>
  <c r="D153"/>
  <c r="D154" s="1"/>
  <c r="D155" s="1"/>
  <c r="D156" s="1"/>
  <c r="D157" s="1"/>
  <c r="D158" s="1"/>
  <c r="D159" s="1"/>
  <c r="P154"/>
  <c r="P155" s="1"/>
  <c r="U155"/>
  <c r="U156" s="1"/>
  <c r="U157" s="1"/>
  <c r="U158" s="1"/>
  <c r="U159" s="1"/>
  <c r="P156"/>
  <c r="P157" s="1"/>
  <c r="P158" s="1"/>
  <c r="P159" s="1"/>
  <c r="B167"/>
  <c r="B206" s="1"/>
  <c r="C167"/>
  <c r="C206" s="1"/>
  <c r="D167"/>
  <c r="D206" s="1"/>
  <c r="D207" s="1"/>
  <c r="D208" s="1"/>
  <c r="E167"/>
  <c r="J167"/>
  <c r="K167"/>
  <c r="K206" s="1"/>
  <c r="L167"/>
  <c r="M167"/>
  <c r="R167"/>
  <c r="R206" s="1"/>
  <c r="S167"/>
  <c r="S206" s="1"/>
  <c r="AA206" s="1"/>
  <c r="T167"/>
  <c r="T206" s="1"/>
  <c r="U167"/>
  <c r="U206" s="1"/>
  <c r="AA167"/>
  <c r="AB167"/>
  <c r="AC167"/>
  <c r="AD167"/>
  <c r="AE167"/>
  <c r="AF167"/>
  <c r="B168"/>
  <c r="C168"/>
  <c r="D168"/>
  <c r="E168"/>
  <c r="J168"/>
  <c r="K168"/>
  <c r="L168"/>
  <c r="M168"/>
  <c r="R168"/>
  <c r="S168"/>
  <c r="S207" s="1"/>
  <c r="T168"/>
  <c r="U168"/>
  <c r="Z168"/>
  <c r="AB168"/>
  <c r="AC168"/>
  <c r="AD168"/>
  <c r="AE168"/>
  <c r="B169"/>
  <c r="C169"/>
  <c r="D169"/>
  <c r="E169"/>
  <c r="J169"/>
  <c r="K169"/>
  <c r="L169"/>
  <c r="M169"/>
  <c r="R169"/>
  <c r="S169"/>
  <c r="T169"/>
  <c r="U169"/>
  <c r="Z169"/>
  <c r="AA169"/>
  <c r="AB169"/>
  <c r="AC169"/>
  <c r="AE169"/>
  <c r="B170"/>
  <c r="C170"/>
  <c r="D170"/>
  <c r="E170"/>
  <c r="J170"/>
  <c r="K170"/>
  <c r="L170"/>
  <c r="M170"/>
  <c r="R170"/>
  <c r="S170"/>
  <c r="T170"/>
  <c r="U170"/>
  <c r="AC170" s="1"/>
  <c r="Z170"/>
  <c r="AA170"/>
  <c r="AB170"/>
  <c r="AD170"/>
  <c r="AE170"/>
  <c r="AF170"/>
  <c r="B171"/>
  <c r="C171"/>
  <c r="D171"/>
  <c r="E171"/>
  <c r="J171"/>
  <c r="K171"/>
  <c r="L171"/>
  <c r="M171"/>
  <c r="R171"/>
  <c r="S171"/>
  <c r="T171"/>
  <c r="U171"/>
  <c r="Z171"/>
  <c r="AA171"/>
  <c r="AB171"/>
  <c r="AC171"/>
  <c r="AD171"/>
  <c r="AE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AE172"/>
  <c r="AF172"/>
  <c r="B173"/>
  <c r="C173"/>
  <c r="D173"/>
  <c r="E173"/>
  <c r="J173"/>
  <c r="K173"/>
  <c r="L173"/>
  <c r="M173"/>
  <c r="R173"/>
  <c r="S173"/>
  <c r="T173"/>
  <c r="U173"/>
  <c r="Z173"/>
  <c r="AA173"/>
  <c r="AB173"/>
  <c r="AC173"/>
  <c r="AE173"/>
  <c r="AF173"/>
  <c r="B174"/>
  <c r="C174"/>
  <c r="D174"/>
  <c r="E174"/>
  <c r="J174"/>
  <c r="K174"/>
  <c r="L174"/>
  <c r="M174"/>
  <c r="R174"/>
  <c r="S174"/>
  <c r="T174"/>
  <c r="U174"/>
  <c r="Z174"/>
  <c r="AA174"/>
  <c r="AB174"/>
  <c r="AC174"/>
  <c r="AD174"/>
  <c r="AE174"/>
  <c r="B175"/>
  <c r="C175"/>
  <c r="D175"/>
  <c r="E175"/>
  <c r="J175"/>
  <c r="K175"/>
  <c r="L175"/>
  <c r="M175"/>
  <c r="R175"/>
  <c r="S175"/>
  <c r="T175"/>
  <c r="U175"/>
  <c r="Z175"/>
  <c r="AA175"/>
  <c r="AB175"/>
  <c r="AC175"/>
  <c r="AD175"/>
  <c r="AE175"/>
  <c r="B176"/>
  <c r="C176"/>
  <c r="D176"/>
  <c r="E176"/>
  <c r="J176"/>
  <c r="K176"/>
  <c r="L176"/>
  <c r="M176"/>
  <c r="R176"/>
  <c r="S176"/>
  <c r="T176"/>
  <c r="U176"/>
  <c r="Z176"/>
  <c r="AA176"/>
  <c r="AB176"/>
  <c r="AC176"/>
  <c r="AD176"/>
  <c r="AE176"/>
  <c r="B177"/>
  <c r="C177"/>
  <c r="D177"/>
  <c r="E177"/>
  <c r="J177"/>
  <c r="K177"/>
  <c r="L177"/>
  <c r="M177"/>
  <c r="R177"/>
  <c r="S177"/>
  <c r="T177"/>
  <c r="U177"/>
  <c r="Z177"/>
  <c r="AA177"/>
  <c r="AB177"/>
  <c r="AC177"/>
  <c r="AE177"/>
  <c r="B178"/>
  <c r="C178"/>
  <c r="D178"/>
  <c r="E178"/>
  <c r="J178"/>
  <c r="K178"/>
  <c r="L178"/>
  <c r="M178"/>
  <c r="R178"/>
  <c r="S178"/>
  <c r="T178"/>
  <c r="U178"/>
  <c r="Z178"/>
  <c r="AA178"/>
  <c r="AB178"/>
  <c r="AC178"/>
  <c r="AE178"/>
  <c r="G179"/>
  <c r="O179"/>
  <c r="B187"/>
  <c r="B225" s="1"/>
  <c r="B226" s="1"/>
  <c r="B227" s="1"/>
  <c r="B228" s="1"/>
  <c r="C187"/>
  <c r="C225" s="1"/>
  <c r="D187"/>
  <c r="E187"/>
  <c r="F187"/>
  <c r="G187"/>
  <c r="H187"/>
  <c r="J187"/>
  <c r="J225" s="1"/>
  <c r="K187"/>
  <c r="K225" s="1"/>
  <c r="L187"/>
  <c r="M187"/>
  <c r="N187"/>
  <c r="O187"/>
  <c r="P187"/>
  <c r="P225" s="1"/>
  <c r="P226" s="1"/>
  <c r="P227" s="1"/>
  <c r="R187"/>
  <c r="S187"/>
  <c r="T187"/>
  <c r="U187"/>
  <c r="U225" s="1"/>
  <c r="U226" s="1"/>
  <c r="U227" s="1"/>
  <c r="V187"/>
  <c r="W187"/>
  <c r="W225" s="1"/>
  <c r="X187"/>
  <c r="X225" s="1"/>
  <c r="B188"/>
  <c r="C188"/>
  <c r="D188"/>
  <c r="E188"/>
  <c r="F188"/>
  <c r="G188"/>
  <c r="H188"/>
  <c r="J188"/>
  <c r="K188"/>
  <c r="L188"/>
  <c r="M188"/>
  <c r="N188"/>
  <c r="O188"/>
  <c r="P188"/>
  <c r="R188"/>
  <c r="S188"/>
  <c r="S226" s="1"/>
  <c r="S227" s="1"/>
  <c r="S228" s="1"/>
  <c r="S229" s="1"/>
  <c r="S230" s="1"/>
  <c r="S231" s="1"/>
  <c r="S232" s="1"/>
  <c r="S233" s="1"/>
  <c r="S234" s="1"/>
  <c r="S235" s="1"/>
  <c r="S236" s="1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R227" s="1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C199"/>
  <c r="K199"/>
  <c r="E206"/>
  <c r="L206"/>
  <c r="AB206" s="1"/>
  <c r="AD206"/>
  <c r="E207"/>
  <c r="E208" s="1"/>
  <c r="E209" s="1"/>
  <c r="E210" s="1"/>
  <c r="E211" s="1"/>
  <c r="E212" s="1"/>
  <c r="E213" s="1"/>
  <c r="E214" s="1"/>
  <c r="E215" s="1"/>
  <c r="E216" s="1"/>
  <c r="E217" s="1"/>
  <c r="D225"/>
  <c r="E225"/>
  <c r="F225"/>
  <c r="F226" s="1"/>
  <c r="F227" s="1"/>
  <c r="F228" s="1"/>
  <c r="F229" s="1"/>
  <c r="F230" s="1"/>
  <c r="F231" s="1"/>
  <c r="F232" s="1"/>
  <c r="F233" s="1"/>
  <c r="F234" s="1"/>
  <c r="F235" s="1"/>
  <c r="F236" s="1"/>
  <c r="H225"/>
  <c r="H226" s="1"/>
  <c r="M225"/>
  <c r="M226" s="1"/>
  <c r="N225"/>
  <c r="O225"/>
  <c r="O226" s="1"/>
  <c r="O227" s="1"/>
  <c r="O228" s="1"/>
  <c r="O229" s="1"/>
  <c r="O230" s="1"/>
  <c r="R225"/>
  <c r="S225"/>
  <c r="V225"/>
  <c r="V226" s="1"/>
  <c r="V227" s="1"/>
  <c r="V228" s="1"/>
  <c r="V229" s="1"/>
  <c r="V230" s="1"/>
  <c r="V231" s="1"/>
  <c r="V232" s="1"/>
  <c r="V233" s="1"/>
  <c r="V234" s="1"/>
  <c r="V235" s="1"/>
  <c r="V236" s="1"/>
  <c r="C226"/>
  <c r="C227" s="1"/>
  <c r="C228" s="1"/>
  <c r="C229" s="1"/>
  <c r="C230" s="1"/>
  <c r="C231" s="1"/>
  <c r="C232" s="1"/>
  <c r="C233" s="1"/>
  <c r="C234" s="1"/>
  <c r="C235" s="1"/>
  <c r="C236" s="1"/>
  <c r="R226"/>
  <c r="M227"/>
  <c r="M228" s="1"/>
  <c r="M229" s="1"/>
  <c r="M230" s="1"/>
  <c r="M231" s="1"/>
  <c r="M232" s="1"/>
  <c r="O231"/>
  <c r="O232" s="1"/>
  <c r="O233" s="1"/>
  <c r="O234" s="1"/>
  <c r="O235" s="1"/>
  <c r="O236" s="1"/>
  <c r="M233"/>
  <c r="M234" s="1"/>
  <c r="M235" s="1"/>
  <c r="M236" s="1"/>
  <c r="Z7" i="30"/>
  <c r="AA7"/>
  <c r="AB7"/>
  <c r="AC7"/>
  <c r="AD7"/>
  <c r="AD91" s="1"/>
  <c r="AE7"/>
  <c r="AF7"/>
  <c r="Z8"/>
  <c r="AA8"/>
  <c r="AB8"/>
  <c r="AC8"/>
  <c r="AD8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AC19" s="1"/>
  <c r="E83" s="1"/>
  <c r="F19"/>
  <c r="G19"/>
  <c r="H19"/>
  <c r="J19"/>
  <c r="K19"/>
  <c r="L19"/>
  <c r="M19"/>
  <c r="N19"/>
  <c r="O19"/>
  <c r="P19"/>
  <c r="R19"/>
  <c r="S19"/>
  <c r="AA19" s="1"/>
  <c r="C83" s="1"/>
  <c r="T19"/>
  <c r="U19"/>
  <c r="V19"/>
  <c r="W19"/>
  <c r="X19"/>
  <c r="Z27"/>
  <c r="AA27"/>
  <c r="AB27"/>
  <c r="AC27"/>
  <c r="Z28"/>
  <c r="AA28"/>
  <c r="AB28"/>
  <c r="AC28"/>
  <c r="Z29"/>
  <c r="AA29"/>
  <c r="AB29"/>
  <c r="AC29"/>
  <c r="Z30"/>
  <c r="AA30"/>
  <c r="AB30"/>
  <c r="AC30"/>
  <c r="Z31"/>
  <c r="AA31"/>
  <c r="AB31"/>
  <c r="AC31"/>
  <c r="Z32"/>
  <c r="AA32"/>
  <c r="AB32"/>
  <c r="AC32"/>
  <c r="Z33"/>
  <c r="AA33"/>
  <c r="AB33"/>
  <c r="AC33"/>
  <c r="Z34"/>
  <c r="AA34"/>
  <c r="AB34"/>
  <c r="AC34"/>
  <c r="Z35"/>
  <c r="AA35"/>
  <c r="AB35"/>
  <c r="AC35"/>
  <c r="Z36"/>
  <c r="Z39" s="1"/>
  <c r="B84" s="1"/>
  <c r="AA36"/>
  <c r="AB36"/>
  <c r="AC36"/>
  <c r="Z37"/>
  <c r="AA37"/>
  <c r="AB37"/>
  <c r="AC37"/>
  <c r="Z38"/>
  <c r="AA38"/>
  <c r="AB38"/>
  <c r="AC38"/>
  <c r="B39"/>
  <c r="C39"/>
  <c r="D39"/>
  <c r="E39"/>
  <c r="F39"/>
  <c r="G39"/>
  <c r="H39"/>
  <c r="J39"/>
  <c r="K39"/>
  <c r="L39"/>
  <c r="AB39" s="1"/>
  <c r="D84" s="1"/>
  <c r="M39"/>
  <c r="N39"/>
  <c r="O39"/>
  <c r="P39"/>
  <c r="R39"/>
  <c r="S39"/>
  <c r="T39"/>
  <c r="U39"/>
  <c r="V39"/>
  <c r="W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C91"/>
  <c r="C92" s="1"/>
  <c r="C93" s="1"/>
  <c r="C94" s="1"/>
  <c r="D91"/>
  <c r="D92" s="1"/>
  <c r="D93" s="1"/>
  <c r="D94" s="1"/>
  <c r="D95" s="1"/>
  <c r="D96" s="1"/>
  <c r="D97" s="1"/>
  <c r="D98" s="1"/>
  <c r="D99" s="1"/>
  <c r="D100" s="1"/>
  <c r="D101" s="1"/>
  <c r="D102" s="1"/>
  <c r="E91"/>
  <c r="E92" s="1"/>
  <c r="E93" s="1"/>
  <c r="E94" s="1"/>
  <c r="E95" s="1"/>
  <c r="E96" s="1"/>
  <c r="E97" s="1"/>
  <c r="E98" s="1"/>
  <c r="E99" s="1"/>
  <c r="E100" s="1"/>
  <c r="E101" s="1"/>
  <c r="E102" s="1"/>
  <c r="F91"/>
  <c r="G91"/>
  <c r="G92" s="1"/>
  <c r="G93" s="1"/>
  <c r="G94" s="1"/>
  <c r="G95" s="1"/>
  <c r="G96" s="1"/>
  <c r="G97" s="1"/>
  <c r="G98" s="1"/>
  <c r="G99" s="1"/>
  <c r="G100" s="1"/>
  <c r="G101" s="1"/>
  <c r="G102" s="1"/>
  <c r="H91"/>
  <c r="H92" s="1"/>
  <c r="H93" s="1"/>
  <c r="H94" s="1"/>
  <c r="H95" s="1"/>
  <c r="H96" s="1"/>
  <c r="H97" s="1"/>
  <c r="H98" s="1"/>
  <c r="H99" s="1"/>
  <c r="H100" s="1"/>
  <c r="H101" s="1"/>
  <c r="H102" s="1"/>
  <c r="J91"/>
  <c r="J92" s="1"/>
  <c r="K91"/>
  <c r="K92" s="1"/>
  <c r="K93" s="1"/>
  <c r="K94" s="1"/>
  <c r="K95" s="1"/>
  <c r="K96" s="1"/>
  <c r="K97" s="1"/>
  <c r="L91"/>
  <c r="M91"/>
  <c r="N91"/>
  <c r="N92" s="1"/>
  <c r="O91"/>
  <c r="O92" s="1"/>
  <c r="O93" s="1"/>
  <c r="O94" s="1"/>
  <c r="P91"/>
  <c r="P92" s="1"/>
  <c r="P93" s="1"/>
  <c r="P94" s="1"/>
  <c r="P95" s="1"/>
  <c r="P96" s="1"/>
  <c r="P97" s="1"/>
  <c r="P98" s="1"/>
  <c r="R91"/>
  <c r="S91"/>
  <c r="T91"/>
  <c r="T92" s="1"/>
  <c r="U91"/>
  <c r="V91"/>
  <c r="V92" s="1"/>
  <c r="V93" s="1"/>
  <c r="V94" s="1"/>
  <c r="V95" s="1"/>
  <c r="V96" s="1"/>
  <c r="V97" s="1"/>
  <c r="V98" s="1"/>
  <c r="V99" s="1"/>
  <c r="V100" s="1"/>
  <c r="V101" s="1"/>
  <c r="V102" s="1"/>
  <c r="W91"/>
  <c r="W92" s="1"/>
  <c r="X91"/>
  <c r="X92" s="1"/>
  <c r="X93" s="1"/>
  <c r="X94" s="1"/>
  <c r="X95" s="1"/>
  <c r="AE91"/>
  <c r="AE92" s="1"/>
  <c r="AF91"/>
  <c r="AF92" s="1"/>
  <c r="B92"/>
  <c r="B93" s="1"/>
  <c r="B94" s="1"/>
  <c r="B95" s="1"/>
  <c r="B96" s="1"/>
  <c r="B97" s="1"/>
  <c r="B98" s="1"/>
  <c r="F92"/>
  <c r="F93" s="1"/>
  <c r="F94" s="1"/>
  <c r="L92"/>
  <c r="M92"/>
  <c r="J93"/>
  <c r="J94" s="1"/>
  <c r="J95" s="1"/>
  <c r="J96" s="1"/>
  <c r="J97" s="1"/>
  <c r="J98" s="1"/>
  <c r="J99" s="1"/>
  <c r="J100" s="1"/>
  <c r="J101" s="1"/>
  <c r="J102" s="1"/>
  <c r="M93"/>
  <c r="M94" s="1"/>
  <c r="M95" s="1"/>
  <c r="M96" s="1"/>
  <c r="M97" s="1"/>
  <c r="M98" s="1"/>
  <c r="M99" s="1"/>
  <c r="M100" s="1"/>
  <c r="M101" s="1"/>
  <c r="M102" s="1"/>
  <c r="N93"/>
  <c r="T93"/>
  <c r="W93"/>
  <c r="W94" s="1"/>
  <c r="W95" s="1"/>
  <c r="W96" s="1"/>
  <c r="W97" s="1"/>
  <c r="W98" s="1"/>
  <c r="W99" s="1"/>
  <c r="W100" s="1"/>
  <c r="W101" s="1"/>
  <c r="W102" s="1"/>
  <c r="N94"/>
  <c r="N95" s="1"/>
  <c r="N96" s="1"/>
  <c r="N97" s="1"/>
  <c r="N98" s="1"/>
  <c r="N99" s="1"/>
  <c r="N100" s="1"/>
  <c r="N101" s="1"/>
  <c r="N102" s="1"/>
  <c r="T94"/>
  <c r="T95" s="1"/>
  <c r="T96" s="1"/>
  <c r="T97" s="1"/>
  <c r="T98" s="1"/>
  <c r="T99" s="1"/>
  <c r="T100" s="1"/>
  <c r="T101" s="1"/>
  <c r="T102" s="1"/>
  <c r="C95"/>
  <c r="C96" s="1"/>
  <c r="C97" s="1"/>
  <c r="C98" s="1"/>
  <c r="F95"/>
  <c r="O95"/>
  <c r="O96" s="1"/>
  <c r="O97" s="1"/>
  <c r="O98" s="1"/>
  <c r="O99" s="1"/>
  <c r="O100" s="1"/>
  <c r="O101" s="1"/>
  <c r="O102" s="1"/>
  <c r="F96"/>
  <c r="F97" s="1"/>
  <c r="F98" s="1"/>
  <c r="F99" s="1"/>
  <c r="F100" s="1"/>
  <c r="F101" s="1"/>
  <c r="F102" s="1"/>
  <c r="X96"/>
  <c r="X97" s="1"/>
  <c r="X98" s="1"/>
  <c r="X99" s="1"/>
  <c r="X100" s="1"/>
  <c r="X101" s="1"/>
  <c r="X102" s="1"/>
  <c r="K98"/>
  <c r="K99" s="1"/>
  <c r="K100" s="1"/>
  <c r="B99"/>
  <c r="B100" s="1"/>
  <c r="B101" s="1"/>
  <c r="B102" s="1"/>
  <c r="C99"/>
  <c r="C100" s="1"/>
  <c r="C101" s="1"/>
  <c r="C102" s="1"/>
  <c r="P99"/>
  <c r="P100" s="1"/>
  <c r="P101" s="1"/>
  <c r="P102" s="1"/>
  <c r="K101"/>
  <c r="K102"/>
  <c r="B110"/>
  <c r="C110"/>
  <c r="D110"/>
  <c r="E110"/>
  <c r="E111" s="1"/>
  <c r="F110"/>
  <c r="G110"/>
  <c r="H110"/>
  <c r="H111" s="1"/>
  <c r="H112" s="1"/>
  <c r="H113" s="1"/>
  <c r="H114" s="1"/>
  <c r="H115" s="1"/>
  <c r="H116" s="1"/>
  <c r="H117" s="1"/>
  <c r="H118" s="1"/>
  <c r="H119" s="1"/>
  <c r="H120" s="1"/>
  <c r="H121" s="1"/>
  <c r="J110"/>
  <c r="K110"/>
  <c r="L110"/>
  <c r="M110"/>
  <c r="N110"/>
  <c r="N111" s="1"/>
  <c r="N112" s="1"/>
  <c r="N113" s="1"/>
  <c r="O110"/>
  <c r="O111" s="1"/>
  <c r="P110"/>
  <c r="P111" s="1"/>
  <c r="P112" s="1"/>
  <c r="P113" s="1"/>
  <c r="P114" s="1"/>
  <c r="R110"/>
  <c r="R111" s="1"/>
  <c r="S110"/>
  <c r="T110"/>
  <c r="U110"/>
  <c r="V110"/>
  <c r="V111" s="1"/>
  <c r="V112" s="1"/>
  <c r="V113" s="1"/>
  <c r="V114" s="1"/>
  <c r="V115" s="1"/>
  <c r="W110"/>
  <c r="W111" s="1"/>
  <c r="X110"/>
  <c r="AD110"/>
  <c r="AD111" s="1"/>
  <c r="AD112" s="1"/>
  <c r="AD113" s="1"/>
  <c r="AD114" s="1"/>
  <c r="AD115" s="1"/>
  <c r="AD116" s="1"/>
  <c r="AD117" s="1"/>
  <c r="AD118" s="1"/>
  <c r="AD119" s="1"/>
  <c r="AD120" s="1"/>
  <c r="AD121" s="1"/>
  <c r="AF110"/>
  <c r="AF111" s="1"/>
  <c r="AF112" s="1"/>
  <c r="AF113" s="1"/>
  <c r="AF114" s="1"/>
  <c r="AF115" s="1"/>
  <c r="AF116" s="1"/>
  <c r="B111"/>
  <c r="B112" s="1"/>
  <c r="B113" s="1"/>
  <c r="C111"/>
  <c r="C112" s="1"/>
  <c r="C113" s="1"/>
  <c r="D111"/>
  <c r="D112" s="1"/>
  <c r="D113" s="1"/>
  <c r="D114" s="1"/>
  <c r="D115" s="1"/>
  <c r="D116" s="1"/>
  <c r="D117" s="1"/>
  <c r="D118" s="1"/>
  <c r="D119" s="1"/>
  <c r="D120" s="1"/>
  <c r="D121" s="1"/>
  <c r="F111"/>
  <c r="F112" s="1"/>
  <c r="F113" s="1"/>
  <c r="F114" s="1"/>
  <c r="F115" s="1"/>
  <c r="F116" s="1"/>
  <c r="F117" s="1"/>
  <c r="F118" s="1"/>
  <c r="F119" s="1"/>
  <c r="F120" s="1"/>
  <c r="F121" s="1"/>
  <c r="G111"/>
  <c r="G112" s="1"/>
  <c r="G113" s="1"/>
  <c r="G114" s="1"/>
  <c r="G115" s="1"/>
  <c r="K111"/>
  <c r="L111"/>
  <c r="AB111" s="1"/>
  <c r="M111"/>
  <c r="M112" s="1"/>
  <c r="M113" s="1"/>
  <c r="M114" s="1"/>
  <c r="M115" s="1"/>
  <c r="M116" s="1"/>
  <c r="M117" s="1"/>
  <c r="M118" s="1"/>
  <c r="M119" s="1"/>
  <c r="M120" s="1"/>
  <c r="M121" s="1"/>
  <c r="T111"/>
  <c r="U111"/>
  <c r="X111"/>
  <c r="X112" s="1"/>
  <c r="E112"/>
  <c r="E113" s="1"/>
  <c r="E114" s="1"/>
  <c r="E115" s="1"/>
  <c r="E116" s="1"/>
  <c r="E117" s="1"/>
  <c r="E118" s="1"/>
  <c r="E119" s="1"/>
  <c r="E120" s="1"/>
  <c r="E121" s="1"/>
  <c r="K112"/>
  <c r="K113" s="1"/>
  <c r="O112"/>
  <c r="R112"/>
  <c r="R113" s="1"/>
  <c r="T112"/>
  <c r="T113" s="1"/>
  <c r="T114" s="1"/>
  <c r="T115" s="1"/>
  <c r="T116" s="1"/>
  <c r="W112"/>
  <c r="W113" s="1"/>
  <c r="W114" s="1"/>
  <c r="W115" s="1"/>
  <c r="W116" s="1"/>
  <c r="W117" s="1"/>
  <c r="W118" s="1"/>
  <c r="W119" s="1"/>
  <c r="W120" s="1"/>
  <c r="W121" s="1"/>
  <c r="O113"/>
  <c r="O114" s="1"/>
  <c r="O115" s="1"/>
  <c r="O116" s="1"/>
  <c r="O117" s="1"/>
  <c r="X113"/>
  <c r="X114" s="1"/>
  <c r="X115" s="1"/>
  <c r="X116" s="1"/>
  <c r="X117" s="1"/>
  <c r="X118" s="1"/>
  <c r="X119" s="1"/>
  <c r="X120" s="1"/>
  <c r="X121" s="1"/>
  <c r="B114"/>
  <c r="C114"/>
  <c r="C115" s="1"/>
  <c r="C116" s="1"/>
  <c r="C117" s="1"/>
  <c r="C118" s="1"/>
  <c r="C119" s="1"/>
  <c r="C120" s="1"/>
  <c r="C121" s="1"/>
  <c r="K114"/>
  <c r="K115" s="1"/>
  <c r="K116" s="1"/>
  <c r="K117" s="1"/>
  <c r="K118" s="1"/>
  <c r="K119" s="1"/>
  <c r="K120" s="1"/>
  <c r="K121" s="1"/>
  <c r="N114"/>
  <c r="N115" s="1"/>
  <c r="N116" s="1"/>
  <c r="N117" s="1"/>
  <c r="N118" s="1"/>
  <c r="N119" s="1"/>
  <c r="N120" s="1"/>
  <c r="N121" s="1"/>
  <c r="B115"/>
  <c r="B116" s="1"/>
  <c r="B117" s="1"/>
  <c r="B118" s="1"/>
  <c r="B119" s="1"/>
  <c r="B120" s="1"/>
  <c r="B121" s="1"/>
  <c r="P115"/>
  <c r="P116" s="1"/>
  <c r="P117" s="1"/>
  <c r="P118" s="1"/>
  <c r="P119" s="1"/>
  <c r="P120" s="1"/>
  <c r="P121" s="1"/>
  <c r="G116"/>
  <c r="G117" s="1"/>
  <c r="G118" s="1"/>
  <c r="G119" s="1"/>
  <c r="G120" s="1"/>
  <c r="G121" s="1"/>
  <c r="V116"/>
  <c r="V117" s="1"/>
  <c r="V118" s="1"/>
  <c r="V119" s="1"/>
  <c r="V120" s="1"/>
  <c r="V121" s="1"/>
  <c r="T117"/>
  <c r="T118" s="1"/>
  <c r="T119" s="1"/>
  <c r="T120" s="1"/>
  <c r="T121" s="1"/>
  <c r="O118"/>
  <c r="O119" s="1"/>
  <c r="O120"/>
  <c r="O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B137"/>
  <c r="C137"/>
  <c r="D137"/>
  <c r="E137"/>
  <c r="F137"/>
  <c r="G137"/>
  <c r="H137"/>
  <c r="J137"/>
  <c r="K137"/>
  <c r="L137"/>
  <c r="M137"/>
  <c r="N137"/>
  <c r="O137"/>
  <c r="P137"/>
  <c r="R137"/>
  <c r="S137"/>
  <c r="T137"/>
  <c r="U137"/>
  <c r="W137"/>
  <c r="X137"/>
  <c r="B138"/>
  <c r="C138"/>
  <c r="D138"/>
  <c r="E138"/>
  <c r="F138"/>
  <c r="G138"/>
  <c r="H138"/>
  <c r="J138"/>
  <c r="K138"/>
  <c r="L138"/>
  <c r="M138"/>
  <c r="N138"/>
  <c r="O138"/>
  <c r="P138"/>
  <c r="P139" s="1"/>
  <c r="P140" s="1"/>
  <c r="R138"/>
  <c r="S138"/>
  <c r="T138"/>
  <c r="U138"/>
  <c r="W138"/>
  <c r="X138"/>
  <c r="X139" s="1"/>
  <c r="X140" s="1"/>
  <c r="B139"/>
  <c r="C139"/>
  <c r="D139"/>
  <c r="E139"/>
  <c r="F139"/>
  <c r="G139"/>
  <c r="H139"/>
  <c r="H140" s="1"/>
  <c r="J139"/>
  <c r="K139"/>
  <c r="L139"/>
  <c r="M139"/>
  <c r="N139"/>
  <c r="O139"/>
  <c r="R139"/>
  <c r="S139"/>
  <c r="T139"/>
  <c r="U139"/>
  <c r="W139"/>
  <c r="B140"/>
  <c r="C140"/>
  <c r="D140"/>
  <c r="E140"/>
  <c r="F140"/>
  <c r="G140"/>
  <c r="J140"/>
  <c r="K140"/>
  <c r="L140"/>
  <c r="M140"/>
  <c r="N140"/>
  <c r="O140"/>
  <c r="R140"/>
  <c r="S140"/>
  <c r="T140"/>
  <c r="U140"/>
  <c r="W140"/>
  <c r="B148"/>
  <c r="C148"/>
  <c r="C149" s="1"/>
  <c r="D148"/>
  <c r="D149" s="1"/>
  <c r="D150" s="1"/>
  <c r="D151" s="1"/>
  <c r="D152" s="1"/>
  <c r="D153" s="1"/>
  <c r="D154" s="1"/>
  <c r="D155" s="1"/>
  <c r="D156" s="1"/>
  <c r="D157" s="1"/>
  <c r="D158" s="1"/>
  <c r="D159" s="1"/>
  <c r="E148"/>
  <c r="E149" s="1"/>
  <c r="E150" s="1"/>
  <c r="E151" s="1"/>
  <c r="E152" s="1"/>
  <c r="E153" s="1"/>
  <c r="E154" s="1"/>
  <c r="E155" s="1"/>
  <c r="E156" s="1"/>
  <c r="E157" s="1"/>
  <c r="E158" s="1"/>
  <c r="E159" s="1"/>
  <c r="F148"/>
  <c r="F149" s="1"/>
  <c r="F150" s="1"/>
  <c r="F151" s="1"/>
  <c r="F152" s="1"/>
  <c r="G148"/>
  <c r="H148"/>
  <c r="H149" s="1"/>
  <c r="H150" s="1"/>
  <c r="H151" s="1"/>
  <c r="H152" s="1"/>
  <c r="H153" s="1"/>
  <c r="H154" s="1"/>
  <c r="H155" s="1"/>
  <c r="H156" s="1"/>
  <c r="H157" s="1"/>
  <c r="H158" s="1"/>
  <c r="H159" s="1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L150" s="1"/>
  <c r="L151" s="1"/>
  <c r="L152" s="1"/>
  <c r="L153" s="1"/>
  <c r="L154" s="1"/>
  <c r="L155" s="1"/>
  <c r="L156" s="1"/>
  <c r="L157" s="1"/>
  <c r="L158" s="1"/>
  <c r="L159" s="1"/>
  <c r="M148"/>
  <c r="M149" s="1"/>
  <c r="M150" s="1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P149" s="1"/>
  <c r="P150" s="1"/>
  <c r="P151" s="1"/>
  <c r="P152" s="1"/>
  <c r="P153" s="1"/>
  <c r="P154" s="1"/>
  <c r="P155" s="1"/>
  <c r="P156" s="1"/>
  <c r="P157" s="1"/>
  <c r="P158" s="1"/>
  <c r="P159" s="1"/>
  <c r="R148"/>
  <c r="R149" s="1"/>
  <c r="R150" s="1"/>
  <c r="R151" s="1"/>
  <c r="R152" s="1"/>
  <c r="R153" s="1"/>
  <c r="R154" s="1"/>
  <c r="R155" s="1"/>
  <c r="R156" s="1"/>
  <c r="R157" s="1"/>
  <c r="R158" s="1"/>
  <c r="R159" s="1"/>
  <c r="S148"/>
  <c r="S149" s="1"/>
  <c r="T148"/>
  <c r="U148"/>
  <c r="U149" s="1"/>
  <c r="U150" s="1"/>
  <c r="U151" s="1"/>
  <c r="U152" s="1"/>
  <c r="U153" s="1"/>
  <c r="U154" s="1"/>
  <c r="U155" s="1"/>
  <c r="U156" s="1"/>
  <c r="U157" s="1"/>
  <c r="U158" s="1"/>
  <c r="U159" s="1"/>
  <c r="V148"/>
  <c r="V149" s="1"/>
  <c r="V150" s="1"/>
  <c r="V151" s="1"/>
  <c r="V152" s="1"/>
  <c r="V153" s="1"/>
  <c r="V154" s="1"/>
  <c r="V155" s="1"/>
  <c r="V156" s="1"/>
  <c r="V157" s="1"/>
  <c r="V158" s="1"/>
  <c r="V159" s="1"/>
  <c r="W148"/>
  <c r="W149" s="1"/>
  <c r="W150" s="1"/>
  <c r="W151" s="1"/>
  <c r="W152" s="1"/>
  <c r="W153" s="1"/>
  <c r="W154" s="1"/>
  <c r="W155" s="1"/>
  <c r="W156" s="1"/>
  <c r="W157" s="1"/>
  <c r="W158" s="1"/>
  <c r="W159" s="1"/>
  <c r="X148"/>
  <c r="X149" s="1"/>
  <c r="X150" s="1"/>
  <c r="X151" s="1"/>
  <c r="X152" s="1"/>
  <c r="X153" s="1"/>
  <c r="X154" s="1"/>
  <c r="X155" s="1"/>
  <c r="X156" s="1"/>
  <c r="X157" s="1"/>
  <c r="X158" s="1"/>
  <c r="X159" s="1"/>
  <c r="B149"/>
  <c r="G149"/>
  <c r="G150" s="1"/>
  <c r="G151" s="1"/>
  <c r="G152" s="1"/>
  <c r="G153" s="1"/>
  <c r="G154" s="1"/>
  <c r="G155" s="1"/>
  <c r="G156" s="1"/>
  <c r="G157" s="1"/>
  <c r="G158" s="1"/>
  <c r="G159" s="1"/>
  <c r="T149"/>
  <c r="T150" s="1"/>
  <c r="B150"/>
  <c r="B151" s="1"/>
  <c r="B152" s="1"/>
  <c r="B153" s="1"/>
  <c r="B154" s="1"/>
  <c r="B155" s="1"/>
  <c r="B156" s="1"/>
  <c r="B157" s="1"/>
  <c r="B158" s="1"/>
  <c r="B159" s="1"/>
  <c r="C150"/>
  <c r="C151" s="1"/>
  <c r="C152" s="1"/>
  <c r="C153" s="1"/>
  <c r="C154" s="1"/>
  <c r="C155" s="1"/>
  <c r="C156" s="1"/>
  <c r="C157" s="1"/>
  <c r="C158" s="1"/>
  <c r="C159" s="1"/>
  <c r="S150"/>
  <c r="S151" s="1"/>
  <c r="S152" s="1"/>
  <c r="S153" s="1"/>
  <c r="S154" s="1"/>
  <c r="S155" s="1"/>
  <c r="S156" s="1"/>
  <c r="S157" s="1"/>
  <c r="S158" s="1"/>
  <c r="S159" s="1"/>
  <c r="M151"/>
  <c r="M152" s="1"/>
  <c r="M153" s="1"/>
  <c r="M154" s="1"/>
  <c r="M155" s="1"/>
  <c r="M156" s="1"/>
  <c r="M157" s="1"/>
  <c r="M158" s="1"/>
  <c r="M159" s="1"/>
  <c r="T151"/>
  <c r="T152" s="1"/>
  <c r="T153" s="1"/>
  <c r="T154" s="1"/>
  <c r="T155" s="1"/>
  <c r="T156" s="1"/>
  <c r="T157" s="1"/>
  <c r="T158" s="1"/>
  <c r="T159" s="1"/>
  <c r="F153"/>
  <c r="F154"/>
  <c r="F155" s="1"/>
  <c r="F156" s="1"/>
  <c r="F157" s="1"/>
  <c r="F158" s="1"/>
  <c r="F159" s="1"/>
  <c r="B167"/>
  <c r="B206" s="1"/>
  <c r="C167"/>
  <c r="D167"/>
  <c r="D206" s="1"/>
  <c r="D207" s="1"/>
  <c r="E167"/>
  <c r="E206" s="1"/>
  <c r="J167"/>
  <c r="J206" s="1"/>
  <c r="K167"/>
  <c r="L167"/>
  <c r="M167"/>
  <c r="R167"/>
  <c r="S167"/>
  <c r="T167"/>
  <c r="T206" s="1"/>
  <c r="T207" s="1"/>
  <c r="U167"/>
  <c r="U206" s="1"/>
  <c r="Z167"/>
  <c r="AA167"/>
  <c r="AB167"/>
  <c r="AC167"/>
  <c r="AD167"/>
  <c r="AE167"/>
  <c r="B168"/>
  <c r="C168"/>
  <c r="D168"/>
  <c r="E168"/>
  <c r="J168"/>
  <c r="K168"/>
  <c r="L168"/>
  <c r="M168"/>
  <c r="R168"/>
  <c r="Z168" s="1"/>
  <c r="S168"/>
  <c r="T168"/>
  <c r="U168"/>
  <c r="AC168" s="1"/>
  <c r="AA168"/>
  <c r="AB168"/>
  <c r="AD168"/>
  <c r="AE168"/>
  <c r="B169"/>
  <c r="C169"/>
  <c r="D169"/>
  <c r="E169"/>
  <c r="J169"/>
  <c r="K169"/>
  <c r="L169"/>
  <c r="M169"/>
  <c r="R169"/>
  <c r="S169"/>
  <c r="T169"/>
  <c r="AB169" s="1"/>
  <c r="U169"/>
  <c r="AC169" s="1"/>
  <c r="Z169"/>
  <c r="AA169"/>
  <c r="AD169"/>
  <c r="AE169"/>
  <c r="AF169"/>
  <c r="B170"/>
  <c r="C170"/>
  <c r="D170"/>
  <c r="E170"/>
  <c r="J170"/>
  <c r="K170"/>
  <c r="L170"/>
  <c r="M170"/>
  <c r="R170"/>
  <c r="Z170" s="1"/>
  <c r="S170"/>
  <c r="T170"/>
  <c r="AB170" s="1"/>
  <c r="U170"/>
  <c r="AC170" s="1"/>
  <c r="AA170"/>
  <c r="AD170"/>
  <c r="AE170"/>
  <c r="AF170"/>
  <c r="B171"/>
  <c r="C171"/>
  <c r="D171"/>
  <c r="E171"/>
  <c r="J171"/>
  <c r="K171"/>
  <c r="L171"/>
  <c r="M171"/>
  <c r="R171"/>
  <c r="S171"/>
  <c r="T171"/>
  <c r="U171"/>
  <c r="AC171" s="1"/>
  <c r="Z171"/>
  <c r="AA171"/>
  <c r="AB171"/>
  <c r="AD171"/>
  <c r="AE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B173"/>
  <c r="C173"/>
  <c r="D173"/>
  <c r="E173"/>
  <c r="J173"/>
  <c r="K173"/>
  <c r="L173"/>
  <c r="M173"/>
  <c r="R173"/>
  <c r="S173"/>
  <c r="AA173" s="1"/>
  <c r="T173"/>
  <c r="U173"/>
  <c r="AC173" s="1"/>
  <c r="Z173"/>
  <c r="AB173"/>
  <c r="AD173"/>
  <c r="AE173"/>
  <c r="AF173"/>
  <c r="B174"/>
  <c r="C174"/>
  <c r="D174"/>
  <c r="E174"/>
  <c r="J174"/>
  <c r="K174"/>
  <c r="L174"/>
  <c r="M174"/>
  <c r="R174"/>
  <c r="S174"/>
  <c r="T174"/>
  <c r="AB174" s="1"/>
  <c r="U174"/>
  <c r="Z174"/>
  <c r="AA174"/>
  <c r="AC174"/>
  <c r="AD174"/>
  <c r="B175"/>
  <c r="C175"/>
  <c r="D175"/>
  <c r="E175"/>
  <c r="J175"/>
  <c r="K175"/>
  <c r="L175"/>
  <c r="M175"/>
  <c r="R175"/>
  <c r="S175"/>
  <c r="T175"/>
  <c r="U175"/>
  <c r="Z175"/>
  <c r="AA175"/>
  <c r="AB175"/>
  <c r="AC175"/>
  <c r="AD175"/>
  <c r="AE175"/>
  <c r="B176"/>
  <c r="C176"/>
  <c r="D176"/>
  <c r="E176"/>
  <c r="J176"/>
  <c r="K176"/>
  <c r="L176"/>
  <c r="M176"/>
  <c r="R176"/>
  <c r="S176"/>
  <c r="T176"/>
  <c r="U176"/>
  <c r="Z176"/>
  <c r="AA176"/>
  <c r="AB176"/>
  <c r="AC176"/>
  <c r="AD176"/>
  <c r="B177"/>
  <c r="C177"/>
  <c r="D177"/>
  <c r="E177"/>
  <c r="J177"/>
  <c r="K177"/>
  <c r="L177"/>
  <c r="M177"/>
  <c r="R177"/>
  <c r="S177"/>
  <c r="T177"/>
  <c r="U177"/>
  <c r="Z177"/>
  <c r="AA177"/>
  <c r="AB177"/>
  <c r="AC177"/>
  <c r="AD177"/>
  <c r="AE177"/>
  <c r="AF177"/>
  <c r="B178"/>
  <c r="C178"/>
  <c r="D178"/>
  <c r="E178"/>
  <c r="J178"/>
  <c r="K178"/>
  <c r="L178"/>
  <c r="M178"/>
  <c r="R178"/>
  <c r="S178"/>
  <c r="T178"/>
  <c r="U178"/>
  <c r="Z178"/>
  <c r="AA178"/>
  <c r="AB178"/>
  <c r="AC178"/>
  <c r="AD178"/>
  <c r="AE178"/>
  <c r="AF178"/>
  <c r="F179"/>
  <c r="G179"/>
  <c r="N179"/>
  <c r="O179"/>
  <c r="B187"/>
  <c r="B225" s="1"/>
  <c r="B226" s="1"/>
  <c r="B227" s="1"/>
  <c r="B228" s="1"/>
  <c r="C187"/>
  <c r="D187"/>
  <c r="E187"/>
  <c r="E225" s="1"/>
  <c r="F187"/>
  <c r="F225" s="1"/>
  <c r="F226" s="1"/>
  <c r="G187"/>
  <c r="H187"/>
  <c r="H225" s="1"/>
  <c r="J187"/>
  <c r="K187"/>
  <c r="K225" s="1"/>
  <c r="K226" s="1"/>
  <c r="K227" s="1"/>
  <c r="K228" s="1"/>
  <c r="K229" s="1"/>
  <c r="K230" s="1"/>
  <c r="K231" s="1"/>
  <c r="K232" s="1"/>
  <c r="K233" s="1"/>
  <c r="K234" s="1"/>
  <c r="K235" s="1"/>
  <c r="K236" s="1"/>
  <c r="L187"/>
  <c r="M187"/>
  <c r="M225" s="1"/>
  <c r="M226" s="1"/>
  <c r="N187"/>
  <c r="O187"/>
  <c r="O225" s="1"/>
  <c r="O226" s="1"/>
  <c r="O227" s="1"/>
  <c r="P187"/>
  <c r="R187"/>
  <c r="R225" s="1"/>
  <c r="S187"/>
  <c r="S225" s="1"/>
  <c r="T187"/>
  <c r="T225" s="1"/>
  <c r="T226" s="1"/>
  <c r="T227" s="1"/>
  <c r="T228" s="1"/>
  <c r="T229" s="1"/>
  <c r="T230" s="1"/>
  <c r="T231" s="1"/>
  <c r="T232" s="1"/>
  <c r="T233" s="1"/>
  <c r="T234" s="1"/>
  <c r="T235" s="1"/>
  <c r="T236" s="1"/>
  <c r="U187"/>
  <c r="V187"/>
  <c r="W187"/>
  <c r="X187"/>
  <c r="X225" s="1"/>
  <c r="X226" s="1"/>
  <c r="B188"/>
  <c r="C188"/>
  <c r="D188"/>
  <c r="E188"/>
  <c r="F188"/>
  <c r="G188"/>
  <c r="H188"/>
  <c r="J188"/>
  <c r="K188"/>
  <c r="L188"/>
  <c r="M188"/>
  <c r="N188"/>
  <c r="O188"/>
  <c r="P188"/>
  <c r="R188"/>
  <c r="S188"/>
  <c r="S199" s="1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E199"/>
  <c r="C206"/>
  <c r="K206"/>
  <c r="K207" s="1"/>
  <c r="K208" s="1"/>
  <c r="K209" s="1"/>
  <c r="K210" s="1"/>
  <c r="K211" s="1"/>
  <c r="K212" s="1"/>
  <c r="K213" s="1"/>
  <c r="K214" s="1"/>
  <c r="K215" s="1"/>
  <c r="K216" s="1"/>
  <c r="K217" s="1"/>
  <c r="L206"/>
  <c r="L207" s="1"/>
  <c r="L208" s="1"/>
  <c r="L209" s="1"/>
  <c r="L210" s="1"/>
  <c r="L211" s="1"/>
  <c r="L212" s="1"/>
  <c r="L213" s="1"/>
  <c r="L214" s="1"/>
  <c r="L215" s="1"/>
  <c r="L216" s="1"/>
  <c r="L217" s="1"/>
  <c r="S206"/>
  <c r="S207" s="1"/>
  <c r="AD206"/>
  <c r="AE206"/>
  <c r="C225"/>
  <c r="C226" s="1"/>
  <c r="C227" s="1"/>
  <c r="D225"/>
  <c r="D226" s="1"/>
  <c r="D227" s="1"/>
  <c r="D228" s="1"/>
  <c r="D229" s="1"/>
  <c r="D230" s="1"/>
  <c r="D231" s="1"/>
  <c r="D232" s="1"/>
  <c r="D233" s="1"/>
  <c r="D234" s="1"/>
  <c r="D235" s="1"/>
  <c r="D236" s="1"/>
  <c r="G225"/>
  <c r="L225"/>
  <c r="L226" s="1"/>
  <c r="L227" s="1"/>
  <c r="N225"/>
  <c r="P225"/>
  <c r="P226" s="1"/>
  <c r="P227" s="1"/>
  <c r="P228" s="1"/>
  <c r="P229" s="1"/>
  <c r="P230" s="1"/>
  <c r="P231" s="1"/>
  <c r="U225"/>
  <c r="V225"/>
  <c r="V226" s="1"/>
  <c r="W225"/>
  <c r="G226"/>
  <c r="G227" s="1"/>
  <c r="G228" s="1"/>
  <c r="G229" s="1"/>
  <c r="G230" s="1"/>
  <c r="G231" s="1"/>
  <c r="G232" s="1"/>
  <c r="G233" s="1"/>
  <c r="G234" s="1"/>
  <c r="G235" s="1"/>
  <c r="G236" s="1"/>
  <c r="H226"/>
  <c r="R226"/>
  <c r="U226"/>
  <c r="F227"/>
  <c r="F228" s="1"/>
  <c r="F229" s="1"/>
  <c r="F230" s="1"/>
  <c r="F231" s="1"/>
  <c r="F232" s="1"/>
  <c r="F233" s="1"/>
  <c r="F234" s="1"/>
  <c r="F235" s="1"/>
  <c r="F236" s="1"/>
  <c r="U227"/>
  <c r="Z7" i="29"/>
  <c r="AA7"/>
  <c r="AB7"/>
  <c r="AC7"/>
  <c r="AD7"/>
  <c r="AD91" s="1"/>
  <c r="AE7"/>
  <c r="AF7"/>
  <c r="Z8"/>
  <c r="AA8"/>
  <c r="AB8"/>
  <c r="AC8"/>
  <c r="AD8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F19"/>
  <c r="G19"/>
  <c r="H19"/>
  <c r="J19"/>
  <c r="K19"/>
  <c r="L19"/>
  <c r="M19"/>
  <c r="N19"/>
  <c r="O19"/>
  <c r="P19"/>
  <c r="R19"/>
  <c r="S19"/>
  <c r="AA19" s="1"/>
  <c r="C83" s="1"/>
  <c r="T19"/>
  <c r="AB19" s="1"/>
  <c r="D83" s="1"/>
  <c r="U19"/>
  <c r="V19"/>
  <c r="W19"/>
  <c r="X19"/>
  <c r="Z27"/>
  <c r="AA27"/>
  <c r="AB27"/>
  <c r="AC27"/>
  <c r="AD27"/>
  <c r="AE27"/>
  <c r="AE110" s="1"/>
  <c r="AE111" s="1"/>
  <c r="AE112" s="1"/>
  <c r="AE113" s="1"/>
  <c r="AE114" s="1"/>
  <c r="AE115" s="1"/>
  <c r="AE116" s="1"/>
  <c r="AE117" s="1"/>
  <c r="AE118" s="1"/>
  <c r="AE119" s="1"/>
  <c r="AE120" s="1"/>
  <c r="AE121" s="1"/>
  <c r="AF27"/>
  <c r="AF110" s="1"/>
  <c r="Z28"/>
  <c r="AA28"/>
  <c r="AB28"/>
  <c r="AC28"/>
  <c r="AD28"/>
  <c r="AE28"/>
  <c r="AF28"/>
  <c r="Z29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D39"/>
  <c r="E39"/>
  <c r="F39"/>
  <c r="G39"/>
  <c r="H39"/>
  <c r="J39"/>
  <c r="K39"/>
  <c r="L39"/>
  <c r="M39"/>
  <c r="N39"/>
  <c r="O39"/>
  <c r="P39"/>
  <c r="R39"/>
  <c r="S39"/>
  <c r="T39"/>
  <c r="U39"/>
  <c r="V39"/>
  <c r="W39"/>
  <c r="X39"/>
  <c r="AA39"/>
  <c r="C84" s="1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C91"/>
  <c r="C92" s="1"/>
  <c r="C93" s="1"/>
  <c r="C94" s="1"/>
  <c r="C95" s="1"/>
  <c r="C96" s="1"/>
  <c r="C97" s="1"/>
  <c r="C98" s="1"/>
  <c r="C99" s="1"/>
  <c r="C100" s="1"/>
  <c r="C101" s="1"/>
  <c r="C102" s="1"/>
  <c r="D91"/>
  <c r="D92" s="1"/>
  <c r="E91"/>
  <c r="E92" s="1"/>
  <c r="E93" s="1"/>
  <c r="E94" s="1"/>
  <c r="E95" s="1"/>
  <c r="E96" s="1"/>
  <c r="E97" s="1"/>
  <c r="E98" s="1"/>
  <c r="E99" s="1"/>
  <c r="E100" s="1"/>
  <c r="E101" s="1"/>
  <c r="E102" s="1"/>
  <c r="F91"/>
  <c r="G91"/>
  <c r="G92" s="1"/>
  <c r="H91"/>
  <c r="H92" s="1"/>
  <c r="H93" s="1"/>
  <c r="H94" s="1"/>
  <c r="H95" s="1"/>
  <c r="H96" s="1"/>
  <c r="H97" s="1"/>
  <c r="H98" s="1"/>
  <c r="H99" s="1"/>
  <c r="H100" s="1"/>
  <c r="H101" s="1"/>
  <c r="H102" s="1"/>
  <c r="J91"/>
  <c r="K91"/>
  <c r="L91"/>
  <c r="L92" s="1"/>
  <c r="L93" s="1"/>
  <c r="M91"/>
  <c r="M92" s="1"/>
  <c r="N91"/>
  <c r="N92" s="1"/>
  <c r="N93" s="1"/>
  <c r="N94" s="1"/>
  <c r="N95" s="1"/>
  <c r="N96" s="1"/>
  <c r="N97" s="1"/>
  <c r="N98" s="1"/>
  <c r="N99" s="1"/>
  <c r="N100" s="1"/>
  <c r="N101" s="1"/>
  <c r="N102" s="1"/>
  <c r="O91"/>
  <c r="P91"/>
  <c r="R91"/>
  <c r="R92" s="1"/>
  <c r="R93" s="1"/>
  <c r="S91"/>
  <c r="AA91" s="1"/>
  <c r="T91"/>
  <c r="U91"/>
  <c r="U92" s="1"/>
  <c r="U93" s="1"/>
  <c r="U94" s="1"/>
  <c r="U95" s="1"/>
  <c r="U96" s="1"/>
  <c r="U97" s="1"/>
  <c r="U98" s="1"/>
  <c r="U99" s="1"/>
  <c r="U100" s="1"/>
  <c r="U101" s="1"/>
  <c r="U102" s="1"/>
  <c r="V91"/>
  <c r="V92" s="1"/>
  <c r="W91"/>
  <c r="W92" s="1"/>
  <c r="W93" s="1"/>
  <c r="W94" s="1"/>
  <c r="W95" s="1"/>
  <c r="W96" s="1"/>
  <c r="W97" s="1"/>
  <c r="W98" s="1"/>
  <c r="W99" s="1"/>
  <c r="W100" s="1"/>
  <c r="W101" s="1"/>
  <c r="W102" s="1"/>
  <c r="X91"/>
  <c r="AB91"/>
  <c r="AE91"/>
  <c r="AE92" s="1"/>
  <c r="AE93" s="1"/>
  <c r="AE94" s="1"/>
  <c r="AE95" s="1"/>
  <c r="AE96" s="1"/>
  <c r="AE97" s="1"/>
  <c r="AE98" s="1"/>
  <c r="AE99" s="1"/>
  <c r="AE100" s="1"/>
  <c r="AE101" s="1"/>
  <c r="AE102" s="1"/>
  <c r="AF91"/>
  <c r="B92"/>
  <c r="F92"/>
  <c r="F93" s="1"/>
  <c r="F94" s="1"/>
  <c r="F95" s="1"/>
  <c r="F96" s="1"/>
  <c r="F97" s="1"/>
  <c r="F98" s="1"/>
  <c r="F99" s="1"/>
  <c r="F100" s="1"/>
  <c r="F101" s="1"/>
  <c r="F102" s="1"/>
  <c r="J92"/>
  <c r="J93" s="1"/>
  <c r="J94" s="1"/>
  <c r="J95" s="1"/>
  <c r="J96" s="1"/>
  <c r="J97" s="1"/>
  <c r="J98" s="1"/>
  <c r="J99" s="1"/>
  <c r="J100" s="1"/>
  <c r="J101" s="1"/>
  <c r="K92"/>
  <c r="O92"/>
  <c r="P92"/>
  <c r="P93" s="1"/>
  <c r="P94" s="1"/>
  <c r="P95" s="1"/>
  <c r="P96" s="1"/>
  <c r="P97" s="1"/>
  <c r="P98" s="1"/>
  <c r="P99" s="1"/>
  <c r="P100" s="1"/>
  <c r="P101" s="1"/>
  <c r="P102" s="1"/>
  <c r="T92"/>
  <c r="X92"/>
  <c r="B93"/>
  <c r="G93"/>
  <c r="G94" s="1"/>
  <c r="G95" s="1"/>
  <c r="K93"/>
  <c r="K94" s="1"/>
  <c r="M93"/>
  <c r="M94" s="1"/>
  <c r="O93"/>
  <c r="T93"/>
  <c r="T94" s="1"/>
  <c r="V93"/>
  <c r="V94" s="1"/>
  <c r="V95" s="1"/>
  <c r="V96" s="1"/>
  <c r="V97" s="1"/>
  <c r="V98" s="1"/>
  <c r="V99" s="1"/>
  <c r="V100" s="1"/>
  <c r="V101" s="1"/>
  <c r="V102" s="1"/>
  <c r="X93"/>
  <c r="B94"/>
  <c r="B95" s="1"/>
  <c r="B96" s="1"/>
  <c r="B97" s="1"/>
  <c r="B98" s="1"/>
  <c r="L94"/>
  <c r="L95" s="1"/>
  <c r="L96" s="1"/>
  <c r="L97" s="1"/>
  <c r="L98" s="1"/>
  <c r="L99" s="1"/>
  <c r="L100" s="1"/>
  <c r="L101" s="1"/>
  <c r="L102" s="1"/>
  <c r="O94"/>
  <c r="O95" s="1"/>
  <c r="O96" s="1"/>
  <c r="O97" s="1"/>
  <c r="O98" s="1"/>
  <c r="O99" s="1"/>
  <c r="O100" s="1"/>
  <c r="O101" s="1"/>
  <c r="O102" s="1"/>
  <c r="X94"/>
  <c r="X95" s="1"/>
  <c r="X96" s="1"/>
  <c r="K95"/>
  <c r="M95"/>
  <c r="M96" s="1"/>
  <c r="M97" s="1"/>
  <c r="M98" s="1"/>
  <c r="T95"/>
  <c r="G96"/>
  <c r="G97" s="1"/>
  <c r="G98" s="1"/>
  <c r="K96"/>
  <c r="K97" s="1"/>
  <c r="K98" s="1"/>
  <c r="K99" s="1"/>
  <c r="K100" s="1"/>
  <c r="K101" s="1"/>
  <c r="K102" s="1"/>
  <c r="X97"/>
  <c r="X98" s="1"/>
  <c r="X99" s="1"/>
  <c r="X100" s="1"/>
  <c r="X101" s="1"/>
  <c r="X102" s="1"/>
  <c r="B99"/>
  <c r="B100" s="1"/>
  <c r="B101" s="1"/>
  <c r="B102" s="1"/>
  <c r="G99"/>
  <c r="G100" s="1"/>
  <c r="G101" s="1"/>
  <c r="G102" s="1"/>
  <c r="M99"/>
  <c r="M100" s="1"/>
  <c r="M101"/>
  <c r="M102" s="1"/>
  <c r="J102"/>
  <c r="B110"/>
  <c r="B111" s="1"/>
  <c r="B112" s="1"/>
  <c r="B113" s="1"/>
  <c r="B114" s="1"/>
  <c r="B115" s="1"/>
  <c r="B116" s="1"/>
  <c r="B117" s="1"/>
  <c r="B118" s="1"/>
  <c r="B119" s="1"/>
  <c r="B120" s="1"/>
  <c r="B121" s="1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E110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J110"/>
  <c r="J111" s="1"/>
  <c r="J112" s="1"/>
  <c r="J113" s="1"/>
  <c r="J114" s="1"/>
  <c r="J115" s="1"/>
  <c r="J116" s="1"/>
  <c r="J117" s="1"/>
  <c r="J118" s="1"/>
  <c r="J119" s="1"/>
  <c r="J120" s="1"/>
  <c r="J121" s="1"/>
  <c r="K110"/>
  <c r="K111" s="1"/>
  <c r="K112" s="1"/>
  <c r="L110"/>
  <c r="L111" s="1"/>
  <c r="L112" s="1"/>
  <c r="L113" s="1"/>
  <c r="L114" s="1"/>
  <c r="L115" s="1"/>
  <c r="L116" s="1"/>
  <c r="L117" s="1"/>
  <c r="L118" s="1"/>
  <c r="L119" s="1"/>
  <c r="L120" s="1"/>
  <c r="L121" s="1"/>
  <c r="M110"/>
  <c r="N110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P111" s="1"/>
  <c r="P112" s="1"/>
  <c r="P113" s="1"/>
  <c r="P114" s="1"/>
  <c r="P115" s="1"/>
  <c r="P116" s="1"/>
  <c r="P117" s="1"/>
  <c r="P118" s="1"/>
  <c r="P119" s="1"/>
  <c r="P120" s="1"/>
  <c r="P121" s="1"/>
  <c r="R110"/>
  <c r="S110"/>
  <c r="S111" s="1"/>
  <c r="T110"/>
  <c r="U110"/>
  <c r="U111" s="1"/>
  <c r="V110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AD110"/>
  <c r="D111"/>
  <c r="D112" s="1"/>
  <c r="E111"/>
  <c r="E112" s="1"/>
  <c r="E113" s="1"/>
  <c r="E114" s="1"/>
  <c r="E115" s="1"/>
  <c r="E116" s="1"/>
  <c r="E117" s="1"/>
  <c r="E118" s="1"/>
  <c r="E119" s="1"/>
  <c r="E120" s="1"/>
  <c r="E121" s="1"/>
  <c r="H111"/>
  <c r="H112" s="1"/>
  <c r="H113" s="1"/>
  <c r="H114" s="1"/>
  <c r="H115" s="1"/>
  <c r="H116" s="1"/>
  <c r="H117" s="1"/>
  <c r="H118" s="1"/>
  <c r="H119" s="1"/>
  <c r="H120" s="1"/>
  <c r="H121" s="1"/>
  <c r="M111"/>
  <c r="M112" s="1"/>
  <c r="M113" s="1"/>
  <c r="M114" s="1"/>
  <c r="M115" s="1"/>
  <c r="M116" s="1"/>
  <c r="M117" s="1"/>
  <c r="M118" s="1"/>
  <c r="M119" s="1"/>
  <c r="M120" s="1"/>
  <c r="M121" s="1"/>
  <c r="N111"/>
  <c r="N112" s="1"/>
  <c r="N113" s="1"/>
  <c r="N114" s="1"/>
  <c r="N115" s="1"/>
  <c r="N116" s="1"/>
  <c r="N117" s="1"/>
  <c r="N118" s="1"/>
  <c r="N119" s="1"/>
  <c r="N120" s="1"/>
  <c r="N121" s="1"/>
  <c r="R111"/>
  <c r="V111"/>
  <c r="V112" s="1"/>
  <c r="V113" s="1"/>
  <c r="V114" s="1"/>
  <c r="V115" s="1"/>
  <c r="V116" s="1"/>
  <c r="V117" s="1"/>
  <c r="V118" s="1"/>
  <c r="V119" s="1"/>
  <c r="V120" s="1"/>
  <c r="V121" s="1"/>
  <c r="W111"/>
  <c r="W112" s="1"/>
  <c r="W113" s="1"/>
  <c r="W114" s="1"/>
  <c r="W115" s="1"/>
  <c r="W116" s="1"/>
  <c r="W117" s="1"/>
  <c r="W118" s="1"/>
  <c r="W119" s="1"/>
  <c r="W120" s="1"/>
  <c r="W121" s="1"/>
  <c r="U112"/>
  <c r="U113" s="1"/>
  <c r="U114" s="1"/>
  <c r="U115" s="1"/>
  <c r="U116" s="1"/>
  <c r="U117" s="1"/>
  <c r="U118" s="1"/>
  <c r="U119" s="1"/>
  <c r="U120" s="1"/>
  <c r="U121" s="1"/>
  <c r="K113"/>
  <c r="K114" s="1"/>
  <c r="K115" s="1"/>
  <c r="K116" s="1"/>
  <c r="K117" s="1"/>
  <c r="K118" s="1"/>
  <c r="K119" s="1"/>
  <c r="K120" s="1"/>
  <c r="K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X131" s="1"/>
  <c r="X132" s="1"/>
  <c r="X133" s="1"/>
  <c r="X134" s="1"/>
  <c r="X135" s="1"/>
  <c r="X136" s="1"/>
  <c r="X137" s="1"/>
  <c r="X138" s="1"/>
  <c r="X139" s="1"/>
  <c r="X140" s="1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B135"/>
  <c r="C135"/>
  <c r="D135"/>
  <c r="E135"/>
  <c r="E136" s="1"/>
  <c r="E137" s="1"/>
  <c r="E138" s="1"/>
  <c r="E139" s="1"/>
  <c r="E140" s="1"/>
  <c r="F135"/>
  <c r="G135"/>
  <c r="H135"/>
  <c r="H136" s="1"/>
  <c r="J135"/>
  <c r="K135"/>
  <c r="L135"/>
  <c r="M135"/>
  <c r="M136" s="1"/>
  <c r="M137" s="1"/>
  <c r="M138" s="1"/>
  <c r="M139" s="1"/>
  <c r="M140" s="1"/>
  <c r="N135"/>
  <c r="O135"/>
  <c r="P135"/>
  <c r="P136" s="1"/>
  <c r="P137" s="1"/>
  <c r="P138" s="1"/>
  <c r="P139" s="1"/>
  <c r="P140" s="1"/>
  <c r="R135"/>
  <c r="R136" s="1"/>
  <c r="R137" s="1"/>
  <c r="R138" s="1"/>
  <c r="R139" s="1"/>
  <c r="R140" s="1"/>
  <c r="S135"/>
  <c r="T135"/>
  <c r="U135"/>
  <c r="W135"/>
  <c r="W136" s="1"/>
  <c r="B136"/>
  <c r="C136"/>
  <c r="D136"/>
  <c r="D137" s="1"/>
  <c r="D138" s="1"/>
  <c r="D139" s="1"/>
  <c r="D140" s="1"/>
  <c r="F136"/>
  <c r="F137" s="1"/>
  <c r="G136"/>
  <c r="J136"/>
  <c r="J137" s="1"/>
  <c r="J138" s="1"/>
  <c r="J139" s="1"/>
  <c r="J140" s="1"/>
  <c r="K136"/>
  <c r="K137" s="1"/>
  <c r="K138" s="1"/>
  <c r="K139" s="1"/>
  <c r="K140" s="1"/>
  <c r="L136"/>
  <c r="N136"/>
  <c r="N137" s="1"/>
  <c r="N138" s="1"/>
  <c r="N139" s="1"/>
  <c r="N140" s="1"/>
  <c r="O136"/>
  <c r="O137" s="1"/>
  <c r="O138" s="1"/>
  <c r="O139" s="1"/>
  <c r="O140" s="1"/>
  <c r="S136"/>
  <c r="T136"/>
  <c r="T137" s="1"/>
  <c r="T138" s="1"/>
  <c r="T139" s="1"/>
  <c r="T140" s="1"/>
  <c r="U136"/>
  <c r="U137" s="1"/>
  <c r="U138" s="1"/>
  <c r="U139" s="1"/>
  <c r="U140" s="1"/>
  <c r="B137"/>
  <c r="B138" s="1"/>
  <c r="B139" s="1"/>
  <c r="B140" s="1"/>
  <c r="C137"/>
  <c r="C138" s="1"/>
  <c r="C139" s="1"/>
  <c r="C140" s="1"/>
  <c r="G137"/>
  <c r="H137"/>
  <c r="H138" s="1"/>
  <c r="H139" s="1"/>
  <c r="H140" s="1"/>
  <c r="L137"/>
  <c r="S137"/>
  <c r="W137"/>
  <c r="F138"/>
  <c r="G138"/>
  <c r="L138"/>
  <c r="S138"/>
  <c r="S139" s="1"/>
  <c r="S140" s="1"/>
  <c r="W138"/>
  <c r="F139"/>
  <c r="G139"/>
  <c r="L139"/>
  <c r="W139"/>
  <c r="F140"/>
  <c r="G140"/>
  <c r="L140"/>
  <c r="W140"/>
  <c r="B148"/>
  <c r="B149" s="1"/>
  <c r="B150" s="1"/>
  <c r="B151" s="1"/>
  <c r="B152" s="1"/>
  <c r="B153" s="1"/>
  <c r="C148"/>
  <c r="C149" s="1"/>
  <c r="C150" s="1"/>
  <c r="C151" s="1"/>
  <c r="C152" s="1"/>
  <c r="C153" s="1"/>
  <c r="C154" s="1"/>
  <c r="C155" s="1"/>
  <c r="C156" s="1"/>
  <c r="C157" s="1"/>
  <c r="C158" s="1"/>
  <c r="C159" s="1"/>
  <c r="D148"/>
  <c r="E148"/>
  <c r="E149" s="1"/>
  <c r="E150" s="1"/>
  <c r="E151" s="1"/>
  <c r="E152" s="1"/>
  <c r="E153" s="1"/>
  <c r="E154" s="1"/>
  <c r="E155" s="1"/>
  <c r="E156" s="1"/>
  <c r="E157" s="1"/>
  <c r="E158" s="1"/>
  <c r="E159" s="1"/>
  <c r="F148"/>
  <c r="G148"/>
  <c r="H148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L148"/>
  <c r="M148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R148"/>
  <c r="S148"/>
  <c r="S149" s="1"/>
  <c r="S150" s="1"/>
  <c r="S151" s="1"/>
  <c r="S152" s="1"/>
  <c r="S153" s="1"/>
  <c r="S154" s="1"/>
  <c r="S155" s="1"/>
  <c r="S156" s="1"/>
  <c r="S157" s="1"/>
  <c r="S158" s="1"/>
  <c r="S159" s="1"/>
  <c r="T148"/>
  <c r="T149" s="1"/>
  <c r="T150" s="1"/>
  <c r="T151" s="1"/>
  <c r="T152" s="1"/>
  <c r="T153" s="1"/>
  <c r="T154" s="1"/>
  <c r="T155" s="1"/>
  <c r="T156" s="1"/>
  <c r="T157" s="1"/>
  <c r="T158" s="1"/>
  <c r="T159" s="1"/>
  <c r="U148"/>
  <c r="U149" s="1"/>
  <c r="V148"/>
  <c r="W148"/>
  <c r="W149" s="1"/>
  <c r="W150" s="1"/>
  <c r="W151" s="1"/>
  <c r="W152" s="1"/>
  <c r="W153" s="1"/>
  <c r="W154" s="1"/>
  <c r="W155" s="1"/>
  <c r="W156" s="1"/>
  <c r="W157" s="1"/>
  <c r="W158" s="1"/>
  <c r="W159" s="1"/>
  <c r="X148"/>
  <c r="D149"/>
  <c r="D150" s="1"/>
  <c r="D151" s="1"/>
  <c r="D152" s="1"/>
  <c r="D153" s="1"/>
  <c r="D154" s="1"/>
  <c r="D155" s="1"/>
  <c r="D156" s="1"/>
  <c r="D157" s="1"/>
  <c r="D158" s="1"/>
  <c r="D159" s="1"/>
  <c r="F149"/>
  <c r="F150" s="1"/>
  <c r="F151" s="1"/>
  <c r="F152" s="1"/>
  <c r="F153" s="1"/>
  <c r="F154" s="1"/>
  <c r="F155" s="1"/>
  <c r="F156" s="1"/>
  <c r="F157" s="1"/>
  <c r="F158" s="1"/>
  <c r="F159" s="1"/>
  <c r="G149"/>
  <c r="G150" s="1"/>
  <c r="G151" s="1"/>
  <c r="G152" s="1"/>
  <c r="G153" s="1"/>
  <c r="G154" s="1"/>
  <c r="G155" s="1"/>
  <c r="G156" s="1"/>
  <c r="G157" s="1"/>
  <c r="G158" s="1"/>
  <c r="G159" s="1"/>
  <c r="H149"/>
  <c r="H150" s="1"/>
  <c r="H151" s="1"/>
  <c r="K149"/>
  <c r="L149"/>
  <c r="L150" s="1"/>
  <c r="L151" s="1"/>
  <c r="L152" s="1"/>
  <c r="L153" s="1"/>
  <c r="L154" s="1"/>
  <c r="L155" s="1"/>
  <c r="L156" s="1"/>
  <c r="L157" s="1"/>
  <c r="L158" s="1"/>
  <c r="L159" s="1"/>
  <c r="M149"/>
  <c r="M150" s="1"/>
  <c r="M151" s="1"/>
  <c r="P149"/>
  <c r="P150" s="1"/>
  <c r="P151" s="1"/>
  <c r="P152" s="1"/>
  <c r="P153" s="1"/>
  <c r="P154" s="1"/>
  <c r="P155" s="1"/>
  <c r="P156" s="1"/>
  <c r="P157" s="1"/>
  <c r="P158" s="1"/>
  <c r="P159" s="1"/>
  <c r="R149"/>
  <c r="R150" s="1"/>
  <c r="R151" s="1"/>
  <c r="V149"/>
  <c r="V150" s="1"/>
  <c r="V151" s="1"/>
  <c r="V152" s="1"/>
  <c r="V153" s="1"/>
  <c r="V154" s="1"/>
  <c r="V155" s="1"/>
  <c r="V156" s="1"/>
  <c r="V157" s="1"/>
  <c r="V158" s="1"/>
  <c r="V159" s="1"/>
  <c r="X149"/>
  <c r="X150" s="1"/>
  <c r="X151" s="1"/>
  <c r="X152" s="1"/>
  <c r="X153" s="1"/>
  <c r="X154" s="1"/>
  <c r="X155" s="1"/>
  <c r="X156" s="1"/>
  <c r="X157" s="1"/>
  <c r="X158" s="1"/>
  <c r="X159" s="1"/>
  <c r="K150"/>
  <c r="K151" s="1"/>
  <c r="K152" s="1"/>
  <c r="K153" s="1"/>
  <c r="K154" s="1"/>
  <c r="K155" s="1"/>
  <c r="K156" s="1"/>
  <c r="K157" s="1"/>
  <c r="K158" s="1"/>
  <c r="K159" s="1"/>
  <c r="U150"/>
  <c r="U151" s="1"/>
  <c r="U152" s="1"/>
  <c r="U153" s="1"/>
  <c r="U154" s="1"/>
  <c r="U155" s="1"/>
  <c r="U156" s="1"/>
  <c r="U157" s="1"/>
  <c r="U158" s="1"/>
  <c r="U159" s="1"/>
  <c r="H152"/>
  <c r="H153" s="1"/>
  <c r="H154" s="1"/>
  <c r="H155" s="1"/>
  <c r="H156" s="1"/>
  <c r="H157" s="1"/>
  <c r="H158" s="1"/>
  <c r="H159" s="1"/>
  <c r="M152"/>
  <c r="M153" s="1"/>
  <c r="M154" s="1"/>
  <c r="M155" s="1"/>
  <c r="M156" s="1"/>
  <c r="M157" s="1"/>
  <c r="M158" s="1"/>
  <c r="M159" s="1"/>
  <c r="R152"/>
  <c r="R153" s="1"/>
  <c r="R154" s="1"/>
  <c r="R155" s="1"/>
  <c r="R156" s="1"/>
  <c r="R157" s="1"/>
  <c r="R158" s="1"/>
  <c r="R159" s="1"/>
  <c r="B154"/>
  <c r="B155" s="1"/>
  <c r="B156" s="1"/>
  <c r="B157" s="1"/>
  <c r="B158" s="1"/>
  <c r="B159" s="1"/>
  <c r="B167"/>
  <c r="B206" s="1"/>
  <c r="B207" s="1"/>
  <c r="B208" s="1"/>
  <c r="B209" s="1"/>
  <c r="B210" s="1"/>
  <c r="B211" s="1"/>
  <c r="B212" s="1"/>
  <c r="B213" s="1"/>
  <c r="B214" s="1"/>
  <c r="B215" s="1"/>
  <c r="B216" s="1"/>
  <c r="B217" s="1"/>
  <c r="C167"/>
  <c r="C206" s="1"/>
  <c r="D167"/>
  <c r="E167"/>
  <c r="E206" s="1"/>
  <c r="E207" s="1"/>
  <c r="E208" s="1"/>
  <c r="E209" s="1"/>
  <c r="E210" s="1"/>
  <c r="E211" s="1"/>
  <c r="E212" s="1"/>
  <c r="E213" s="1"/>
  <c r="E214" s="1"/>
  <c r="E215" s="1"/>
  <c r="E216" s="1"/>
  <c r="E217" s="1"/>
  <c r="J167"/>
  <c r="J206" s="1"/>
  <c r="J207" s="1"/>
  <c r="J208" s="1"/>
  <c r="J209" s="1"/>
  <c r="K167"/>
  <c r="K206" s="1"/>
  <c r="L167"/>
  <c r="L206" s="1"/>
  <c r="M167"/>
  <c r="M206" s="1"/>
  <c r="M207" s="1"/>
  <c r="M208" s="1"/>
  <c r="M209" s="1"/>
  <c r="M210" s="1"/>
  <c r="M211" s="1"/>
  <c r="M212" s="1"/>
  <c r="M213" s="1"/>
  <c r="M214" s="1"/>
  <c r="M215" s="1"/>
  <c r="M216" s="1"/>
  <c r="M217" s="1"/>
  <c r="R167"/>
  <c r="R206" s="1"/>
  <c r="S167"/>
  <c r="S206" s="1"/>
  <c r="AA206" s="1"/>
  <c r="T167"/>
  <c r="T206" s="1"/>
  <c r="U167"/>
  <c r="Z167"/>
  <c r="AA167"/>
  <c r="AB167"/>
  <c r="AC167"/>
  <c r="AD167"/>
  <c r="AE167"/>
  <c r="B168"/>
  <c r="C168"/>
  <c r="D168"/>
  <c r="E168"/>
  <c r="J168"/>
  <c r="K168"/>
  <c r="L168"/>
  <c r="M168"/>
  <c r="R168"/>
  <c r="S168"/>
  <c r="AA168" s="1"/>
  <c r="T168"/>
  <c r="U168"/>
  <c r="Z168"/>
  <c r="AB168"/>
  <c r="AC168"/>
  <c r="AD168"/>
  <c r="AE168"/>
  <c r="B169"/>
  <c r="C169"/>
  <c r="D169"/>
  <c r="E169"/>
  <c r="J169"/>
  <c r="K169"/>
  <c r="L169"/>
  <c r="M169"/>
  <c r="R169"/>
  <c r="S169"/>
  <c r="T169"/>
  <c r="U169"/>
  <c r="Z169"/>
  <c r="AA169"/>
  <c r="AB169"/>
  <c r="AC169"/>
  <c r="AD169"/>
  <c r="AE169"/>
  <c r="AF169"/>
  <c r="B170"/>
  <c r="C170"/>
  <c r="D170"/>
  <c r="E170"/>
  <c r="J170"/>
  <c r="K170"/>
  <c r="L170"/>
  <c r="M170"/>
  <c r="R170"/>
  <c r="S170"/>
  <c r="T170"/>
  <c r="U170"/>
  <c r="Z170"/>
  <c r="AA170"/>
  <c r="AB170"/>
  <c r="AC170"/>
  <c r="AD170"/>
  <c r="AE170"/>
  <c r="B171"/>
  <c r="C171"/>
  <c r="D171"/>
  <c r="E171"/>
  <c r="J171"/>
  <c r="K171"/>
  <c r="L171"/>
  <c r="M171"/>
  <c r="R171"/>
  <c r="Z171" s="1"/>
  <c r="S171"/>
  <c r="T171"/>
  <c r="U171"/>
  <c r="AA171"/>
  <c r="AB171"/>
  <c r="AC171"/>
  <c r="AD171"/>
  <c r="AE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AE172"/>
  <c r="B173"/>
  <c r="C173"/>
  <c r="D173"/>
  <c r="E173"/>
  <c r="J173"/>
  <c r="K173"/>
  <c r="L173"/>
  <c r="M173"/>
  <c r="R173"/>
  <c r="Z173" s="1"/>
  <c r="S173"/>
  <c r="AA173" s="1"/>
  <c r="T173"/>
  <c r="AB173" s="1"/>
  <c r="U173"/>
  <c r="X173"/>
  <c r="AC173"/>
  <c r="AD173"/>
  <c r="AE173"/>
  <c r="B174"/>
  <c r="C174"/>
  <c r="D174"/>
  <c r="E174"/>
  <c r="J174"/>
  <c r="K174"/>
  <c r="L174"/>
  <c r="M174"/>
  <c r="R174"/>
  <c r="Z174" s="1"/>
  <c r="S174"/>
  <c r="AA174" s="1"/>
  <c r="T174"/>
  <c r="U174"/>
  <c r="X174"/>
  <c r="AF174" s="1"/>
  <c r="AB174"/>
  <c r="AC174"/>
  <c r="AD174"/>
  <c r="AE174"/>
  <c r="B175"/>
  <c r="C175"/>
  <c r="D175"/>
  <c r="E175"/>
  <c r="J175"/>
  <c r="K175"/>
  <c r="L175"/>
  <c r="M175"/>
  <c r="R175"/>
  <c r="Z175" s="1"/>
  <c r="S175"/>
  <c r="AA175" s="1"/>
  <c r="T175"/>
  <c r="U175"/>
  <c r="AC175" s="1"/>
  <c r="X175"/>
  <c r="AF175" s="1"/>
  <c r="AB175"/>
  <c r="AD175"/>
  <c r="AE175"/>
  <c r="B176"/>
  <c r="C176"/>
  <c r="D176"/>
  <c r="E176"/>
  <c r="J176"/>
  <c r="K176"/>
  <c r="L176"/>
  <c r="M176"/>
  <c r="R176"/>
  <c r="Z176" s="1"/>
  <c r="S176"/>
  <c r="AA176" s="1"/>
  <c r="T176"/>
  <c r="AB176" s="1"/>
  <c r="U176"/>
  <c r="X176"/>
  <c r="AF176" s="1"/>
  <c r="AC176"/>
  <c r="AD176"/>
  <c r="B177"/>
  <c r="C177"/>
  <c r="D177"/>
  <c r="E177"/>
  <c r="J177"/>
  <c r="K177"/>
  <c r="L177"/>
  <c r="M177"/>
  <c r="R177"/>
  <c r="Z177" s="1"/>
  <c r="S177"/>
  <c r="AA177" s="1"/>
  <c r="T177"/>
  <c r="U177"/>
  <c r="X177"/>
  <c r="AF177" s="1"/>
  <c r="AB177"/>
  <c r="AC177"/>
  <c r="AD177"/>
  <c r="AE177"/>
  <c r="B178"/>
  <c r="C178"/>
  <c r="D178"/>
  <c r="E178"/>
  <c r="J178"/>
  <c r="K178"/>
  <c r="L178"/>
  <c r="M178"/>
  <c r="R178"/>
  <c r="Z178" s="1"/>
  <c r="S178"/>
  <c r="AA178" s="1"/>
  <c r="T178"/>
  <c r="U178"/>
  <c r="X178"/>
  <c r="AF178" s="1"/>
  <c r="AB178"/>
  <c r="AC178"/>
  <c r="AD178"/>
  <c r="AE178"/>
  <c r="F179"/>
  <c r="N179"/>
  <c r="V179"/>
  <c r="W179"/>
  <c r="B187"/>
  <c r="C187"/>
  <c r="C225" s="1"/>
  <c r="C226" s="1"/>
  <c r="C227" s="1"/>
  <c r="C228" s="1"/>
  <c r="D187"/>
  <c r="D225" s="1"/>
  <c r="D226" s="1"/>
  <c r="E187"/>
  <c r="E225" s="1"/>
  <c r="F187"/>
  <c r="G187"/>
  <c r="H187"/>
  <c r="J187"/>
  <c r="K187"/>
  <c r="L187"/>
  <c r="L225" s="1"/>
  <c r="L226" s="1"/>
  <c r="L227" s="1"/>
  <c r="L228" s="1"/>
  <c r="M187"/>
  <c r="N187"/>
  <c r="O187"/>
  <c r="P187"/>
  <c r="R187"/>
  <c r="R225" s="1"/>
  <c r="R226" s="1"/>
  <c r="S187"/>
  <c r="T187"/>
  <c r="U187"/>
  <c r="U225" s="1"/>
  <c r="U226" s="1"/>
  <c r="U227" s="1"/>
  <c r="U228" s="1"/>
  <c r="V187"/>
  <c r="V225" s="1"/>
  <c r="V226" s="1"/>
  <c r="W187"/>
  <c r="W225" s="1"/>
  <c r="X187"/>
  <c r="X225" s="1"/>
  <c r="B188"/>
  <c r="C188"/>
  <c r="D188"/>
  <c r="E188"/>
  <c r="F188"/>
  <c r="F199" s="1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K199"/>
  <c r="U206"/>
  <c r="U207" s="1"/>
  <c r="AD206"/>
  <c r="AE206"/>
  <c r="K207"/>
  <c r="K208" s="1"/>
  <c r="B225"/>
  <c r="F225"/>
  <c r="F226" s="1"/>
  <c r="F227" s="1"/>
  <c r="F228" s="1"/>
  <c r="F229" s="1"/>
  <c r="F230" s="1"/>
  <c r="F231" s="1"/>
  <c r="F232" s="1"/>
  <c r="F233" s="1"/>
  <c r="F234" s="1"/>
  <c r="F235" s="1"/>
  <c r="F236" s="1"/>
  <c r="H225"/>
  <c r="H226" s="1"/>
  <c r="J225"/>
  <c r="K225"/>
  <c r="M225"/>
  <c r="N225"/>
  <c r="O225"/>
  <c r="S225"/>
  <c r="T225"/>
  <c r="T226" s="1"/>
  <c r="T227" s="1"/>
  <c r="T228" s="1"/>
  <c r="T229" s="1"/>
  <c r="T230" s="1"/>
  <c r="T231" s="1"/>
  <c r="T232" s="1"/>
  <c r="T233" s="1"/>
  <c r="T234" s="1"/>
  <c r="T235" s="1"/>
  <c r="T236" s="1"/>
  <c r="J226"/>
  <c r="M226"/>
  <c r="S226"/>
  <c r="S227" s="1"/>
  <c r="S228" s="1"/>
  <c r="S229" s="1"/>
  <c r="S230" s="1"/>
  <c r="S231" s="1"/>
  <c r="S232" s="1"/>
  <c r="S233" s="1"/>
  <c r="S234" s="1"/>
  <c r="S235" s="1"/>
  <c r="S236" s="1"/>
  <c r="Z7" i="28"/>
  <c r="AA7"/>
  <c r="AB7"/>
  <c r="AC7"/>
  <c r="AD7"/>
  <c r="AE7"/>
  <c r="AF7"/>
  <c r="Z8"/>
  <c r="AA8"/>
  <c r="AB8"/>
  <c r="AC8"/>
  <c r="AD8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F19"/>
  <c r="G19"/>
  <c r="H19"/>
  <c r="J19"/>
  <c r="K19"/>
  <c r="L19"/>
  <c r="M19"/>
  <c r="N19"/>
  <c r="O19"/>
  <c r="P19"/>
  <c r="R19"/>
  <c r="S19"/>
  <c r="T19"/>
  <c r="U19"/>
  <c r="AC19" s="1"/>
  <c r="E83" s="1"/>
  <c r="V19"/>
  <c r="W19"/>
  <c r="X19"/>
  <c r="Z19"/>
  <c r="B83" s="1"/>
  <c r="Z27"/>
  <c r="AA27"/>
  <c r="AB27"/>
  <c r="AC27"/>
  <c r="AD27"/>
  <c r="AD110" s="1"/>
  <c r="AE27"/>
  <c r="AF27"/>
  <c r="Z28"/>
  <c r="AA28"/>
  <c r="AB28"/>
  <c r="AC28"/>
  <c r="AD28"/>
  <c r="AE28"/>
  <c r="AF28"/>
  <c r="Z29"/>
  <c r="Z39" s="1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D39"/>
  <c r="E39"/>
  <c r="F39"/>
  <c r="G39"/>
  <c r="H39"/>
  <c r="J39"/>
  <c r="K39"/>
  <c r="L39"/>
  <c r="M39"/>
  <c r="N39"/>
  <c r="O39"/>
  <c r="P39"/>
  <c r="R39"/>
  <c r="S39"/>
  <c r="T39"/>
  <c r="U39"/>
  <c r="V39"/>
  <c r="W39"/>
  <c r="X39"/>
  <c r="AD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B92" s="1"/>
  <c r="B93" s="1"/>
  <c r="B94" s="1"/>
  <c r="B95" s="1"/>
  <c r="B96" s="1"/>
  <c r="B97" s="1"/>
  <c r="B98" s="1"/>
  <c r="B99" s="1"/>
  <c r="B100" s="1"/>
  <c r="B101" s="1"/>
  <c r="B102" s="1"/>
  <c r="C91"/>
  <c r="C92" s="1"/>
  <c r="C93" s="1"/>
  <c r="C94" s="1"/>
  <c r="C95" s="1"/>
  <c r="C96" s="1"/>
  <c r="C97" s="1"/>
  <c r="C98" s="1"/>
  <c r="C99" s="1"/>
  <c r="C100" s="1"/>
  <c r="C101" s="1"/>
  <c r="C102" s="1"/>
  <c r="D91"/>
  <c r="E91"/>
  <c r="F91"/>
  <c r="F92" s="1"/>
  <c r="F93" s="1"/>
  <c r="F94" s="1"/>
  <c r="F95" s="1"/>
  <c r="F96" s="1"/>
  <c r="F97" s="1"/>
  <c r="F98" s="1"/>
  <c r="F99" s="1"/>
  <c r="F100" s="1"/>
  <c r="F101" s="1"/>
  <c r="F102" s="1"/>
  <c r="G91"/>
  <c r="G92" s="1"/>
  <c r="G93" s="1"/>
  <c r="G94" s="1"/>
  <c r="G95" s="1"/>
  <c r="G96" s="1"/>
  <c r="G97" s="1"/>
  <c r="G98" s="1"/>
  <c r="G99" s="1"/>
  <c r="G100" s="1"/>
  <c r="G101" s="1"/>
  <c r="G102" s="1"/>
  <c r="H91"/>
  <c r="H92" s="1"/>
  <c r="H93" s="1"/>
  <c r="H94" s="1"/>
  <c r="H95" s="1"/>
  <c r="H96" s="1"/>
  <c r="H97" s="1"/>
  <c r="H98" s="1"/>
  <c r="H99" s="1"/>
  <c r="H100" s="1"/>
  <c r="H101" s="1"/>
  <c r="H102" s="1"/>
  <c r="J91"/>
  <c r="K91"/>
  <c r="K92" s="1"/>
  <c r="K93" s="1"/>
  <c r="K94" s="1"/>
  <c r="K95" s="1"/>
  <c r="K96" s="1"/>
  <c r="K97" s="1"/>
  <c r="K98" s="1"/>
  <c r="K99" s="1"/>
  <c r="K100" s="1"/>
  <c r="K101" s="1"/>
  <c r="K102" s="1"/>
  <c r="L91"/>
  <c r="M91"/>
  <c r="N91"/>
  <c r="O91"/>
  <c r="O92" s="1"/>
  <c r="O93" s="1"/>
  <c r="O94" s="1"/>
  <c r="O95" s="1"/>
  <c r="O96" s="1"/>
  <c r="O97" s="1"/>
  <c r="O98" s="1"/>
  <c r="O99" s="1"/>
  <c r="O100" s="1"/>
  <c r="O101" s="1"/>
  <c r="O102" s="1"/>
  <c r="P91"/>
  <c r="R91"/>
  <c r="S91"/>
  <c r="T91"/>
  <c r="U91"/>
  <c r="U92" s="1"/>
  <c r="V91"/>
  <c r="W91"/>
  <c r="X91"/>
  <c r="X92" s="1"/>
  <c r="X93" s="1"/>
  <c r="X94" s="1"/>
  <c r="X95" s="1"/>
  <c r="X96" s="1"/>
  <c r="X97" s="1"/>
  <c r="X98" s="1"/>
  <c r="X99" s="1"/>
  <c r="X100" s="1"/>
  <c r="X101" s="1"/>
  <c r="X102" s="1"/>
  <c r="AC91"/>
  <c r="AF91"/>
  <c r="D92"/>
  <c r="E92"/>
  <c r="J92"/>
  <c r="J93" s="1"/>
  <c r="J94" s="1"/>
  <c r="J95" s="1"/>
  <c r="J96" s="1"/>
  <c r="J97" s="1"/>
  <c r="J98" s="1"/>
  <c r="J99" s="1"/>
  <c r="J100" s="1"/>
  <c r="J101" s="1"/>
  <c r="J102" s="1"/>
  <c r="L92"/>
  <c r="L93" s="1"/>
  <c r="L94" s="1"/>
  <c r="L95" s="1"/>
  <c r="L96" s="1"/>
  <c r="L97" s="1"/>
  <c r="L98" s="1"/>
  <c r="L99" s="1"/>
  <c r="L100" s="1"/>
  <c r="L101" s="1"/>
  <c r="L102" s="1"/>
  <c r="M92"/>
  <c r="N92"/>
  <c r="P92"/>
  <c r="P93" s="1"/>
  <c r="P94" s="1"/>
  <c r="P95" s="1"/>
  <c r="P96" s="1"/>
  <c r="P97" s="1"/>
  <c r="P98" s="1"/>
  <c r="P99" s="1"/>
  <c r="P100" s="1"/>
  <c r="P101" s="1"/>
  <c r="P102" s="1"/>
  <c r="R92"/>
  <c r="R93" s="1"/>
  <c r="R94" s="1"/>
  <c r="R95" s="1"/>
  <c r="R96" s="1"/>
  <c r="R97" s="1"/>
  <c r="R98" s="1"/>
  <c r="R99" s="1"/>
  <c r="R100" s="1"/>
  <c r="R101" s="1"/>
  <c r="R102" s="1"/>
  <c r="S92"/>
  <c r="V92"/>
  <c r="W92"/>
  <c r="W93" s="1"/>
  <c r="W94" s="1"/>
  <c r="W95" s="1"/>
  <c r="W96" s="1"/>
  <c r="W97" s="1"/>
  <c r="W98" s="1"/>
  <c r="W99" s="1"/>
  <c r="W100" s="1"/>
  <c r="W101" s="1"/>
  <c r="W102" s="1"/>
  <c r="D93"/>
  <c r="D94" s="1"/>
  <c r="D95" s="1"/>
  <c r="D96" s="1"/>
  <c r="D97" s="1"/>
  <c r="D98" s="1"/>
  <c r="D99" s="1"/>
  <c r="D100" s="1"/>
  <c r="D101" s="1"/>
  <c r="D102" s="1"/>
  <c r="E93"/>
  <c r="M93"/>
  <c r="N93"/>
  <c r="S93"/>
  <c r="V93"/>
  <c r="E94"/>
  <c r="E95" s="1"/>
  <c r="E96" s="1"/>
  <c r="E97" s="1"/>
  <c r="E98" s="1"/>
  <c r="E99" s="1"/>
  <c r="E100" s="1"/>
  <c r="E101" s="1"/>
  <c r="E102" s="1"/>
  <c r="M94"/>
  <c r="N94"/>
  <c r="S94"/>
  <c r="V94"/>
  <c r="V95" s="1"/>
  <c r="V96" s="1"/>
  <c r="V97" s="1"/>
  <c r="V98" s="1"/>
  <c r="V99" s="1"/>
  <c r="V100" s="1"/>
  <c r="V101" s="1"/>
  <c r="V102" s="1"/>
  <c r="M95"/>
  <c r="N95"/>
  <c r="S95"/>
  <c r="M96"/>
  <c r="N96"/>
  <c r="S96"/>
  <c r="M97"/>
  <c r="N97"/>
  <c r="S97"/>
  <c r="M98"/>
  <c r="N98"/>
  <c r="S98"/>
  <c r="M99"/>
  <c r="N99"/>
  <c r="S99"/>
  <c r="M100"/>
  <c r="N100"/>
  <c r="S100"/>
  <c r="M101"/>
  <c r="N101"/>
  <c r="S101"/>
  <c r="M102"/>
  <c r="N102"/>
  <c r="S102"/>
  <c r="B110"/>
  <c r="B111" s="1"/>
  <c r="B112" s="1"/>
  <c r="B113" s="1"/>
  <c r="B114" s="1"/>
  <c r="B115" s="1"/>
  <c r="B116" s="1"/>
  <c r="B117" s="1"/>
  <c r="B118" s="1"/>
  <c r="B119" s="1"/>
  <c r="B120" s="1"/>
  <c r="B121" s="1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D111" s="1"/>
  <c r="D112" s="1"/>
  <c r="D113" s="1"/>
  <c r="D114" s="1"/>
  <c r="D115" s="1"/>
  <c r="D116" s="1"/>
  <c r="D117" s="1"/>
  <c r="D118" s="1"/>
  <c r="D119" s="1"/>
  <c r="D120" s="1"/>
  <c r="D121" s="1"/>
  <c r="E110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H111" s="1"/>
  <c r="H112" s="1"/>
  <c r="H113" s="1"/>
  <c r="H114" s="1"/>
  <c r="H115" s="1"/>
  <c r="H116" s="1"/>
  <c r="H117" s="1"/>
  <c r="H118" s="1"/>
  <c r="H119" s="1"/>
  <c r="H120" s="1"/>
  <c r="H121" s="1"/>
  <c r="J110"/>
  <c r="J111" s="1"/>
  <c r="J112" s="1"/>
  <c r="J113" s="1"/>
  <c r="J114" s="1"/>
  <c r="J115" s="1"/>
  <c r="J116" s="1"/>
  <c r="J117" s="1"/>
  <c r="J118" s="1"/>
  <c r="J119" s="1"/>
  <c r="J120" s="1"/>
  <c r="J121" s="1"/>
  <c r="K110"/>
  <c r="K111" s="1"/>
  <c r="K112" s="1"/>
  <c r="K113" s="1"/>
  <c r="K114" s="1"/>
  <c r="K115" s="1"/>
  <c r="K116" s="1"/>
  <c r="K117" s="1"/>
  <c r="K118" s="1"/>
  <c r="K119" s="1"/>
  <c r="K120" s="1"/>
  <c r="K121" s="1"/>
  <c r="L110"/>
  <c r="M110"/>
  <c r="AC110" s="1"/>
  <c r="N110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P111" s="1"/>
  <c r="P112" s="1"/>
  <c r="P113" s="1"/>
  <c r="P114" s="1"/>
  <c r="P115" s="1"/>
  <c r="P116" s="1"/>
  <c r="P117" s="1"/>
  <c r="P118" s="1"/>
  <c r="P119" s="1"/>
  <c r="P120" s="1"/>
  <c r="P121" s="1"/>
  <c r="R110"/>
  <c r="R111" s="1"/>
  <c r="R112" s="1"/>
  <c r="R113" s="1"/>
  <c r="R114" s="1"/>
  <c r="R115" s="1"/>
  <c r="R116" s="1"/>
  <c r="R117" s="1"/>
  <c r="R118" s="1"/>
  <c r="R119" s="1"/>
  <c r="R120" s="1"/>
  <c r="R121" s="1"/>
  <c r="S110"/>
  <c r="T110"/>
  <c r="U110"/>
  <c r="U111" s="1"/>
  <c r="U112" s="1"/>
  <c r="U113" s="1"/>
  <c r="U114" s="1"/>
  <c r="U115" s="1"/>
  <c r="U116" s="1"/>
  <c r="U117" s="1"/>
  <c r="U118" s="1"/>
  <c r="U119" s="1"/>
  <c r="U120" s="1"/>
  <c r="U121" s="1"/>
  <c r="V110"/>
  <c r="V111" s="1"/>
  <c r="V112" s="1"/>
  <c r="V113" s="1"/>
  <c r="V114" s="1"/>
  <c r="V115" s="1"/>
  <c r="V116" s="1"/>
  <c r="V117" s="1"/>
  <c r="V118" s="1"/>
  <c r="V119" s="1"/>
  <c r="V120" s="1"/>
  <c r="V121" s="1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AF110"/>
  <c r="E111"/>
  <c r="E112" s="1"/>
  <c r="E113" s="1"/>
  <c r="E114" s="1"/>
  <c r="E115" s="1"/>
  <c r="E116" s="1"/>
  <c r="E117" s="1"/>
  <c r="E118" s="1"/>
  <c r="E119" s="1"/>
  <c r="E120" s="1"/>
  <c r="E121" s="1"/>
  <c r="L111"/>
  <c r="M111"/>
  <c r="AC111" s="1"/>
  <c r="N111"/>
  <c r="S111"/>
  <c r="W111"/>
  <c r="W112" s="1"/>
  <c r="W113" s="1"/>
  <c r="W114" s="1"/>
  <c r="W115" s="1"/>
  <c r="W116" s="1"/>
  <c r="W117" s="1"/>
  <c r="W118" s="1"/>
  <c r="W119" s="1"/>
  <c r="W120" s="1"/>
  <c r="W121" s="1"/>
  <c r="L112"/>
  <c r="L113" s="1"/>
  <c r="L114" s="1"/>
  <c r="L115" s="1"/>
  <c r="L116" s="1"/>
  <c r="L117" s="1"/>
  <c r="L118" s="1"/>
  <c r="L119" s="1"/>
  <c r="L120" s="1"/>
  <c r="L121" s="1"/>
  <c r="N112"/>
  <c r="S112"/>
  <c r="S113" s="1"/>
  <c r="S114" s="1"/>
  <c r="S115" s="1"/>
  <c r="S116" s="1"/>
  <c r="S117" s="1"/>
  <c r="S118" s="1"/>
  <c r="S119" s="1"/>
  <c r="S120" s="1"/>
  <c r="S121" s="1"/>
  <c r="N113"/>
  <c r="N114"/>
  <c r="N115"/>
  <c r="N116"/>
  <c r="N117"/>
  <c r="N118"/>
  <c r="N119"/>
  <c r="N120"/>
  <c r="N12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P137" s="1"/>
  <c r="P138" s="1"/>
  <c r="P139" s="1"/>
  <c r="P140" s="1"/>
  <c r="R136"/>
  <c r="R137" s="1"/>
  <c r="S136"/>
  <c r="T136"/>
  <c r="U136"/>
  <c r="W136"/>
  <c r="W137" s="1"/>
  <c r="X136"/>
  <c r="X137" s="1"/>
  <c r="X138" s="1"/>
  <c r="X139" s="1"/>
  <c r="X140" s="1"/>
  <c r="B137"/>
  <c r="C137"/>
  <c r="D137"/>
  <c r="D138" s="1"/>
  <c r="E137"/>
  <c r="E138" s="1"/>
  <c r="F137"/>
  <c r="G137"/>
  <c r="H137"/>
  <c r="H138" s="1"/>
  <c r="J137"/>
  <c r="J138" s="1"/>
  <c r="K137"/>
  <c r="L137"/>
  <c r="M137"/>
  <c r="M138" s="1"/>
  <c r="N137"/>
  <c r="N138" s="1"/>
  <c r="O137"/>
  <c r="S137"/>
  <c r="S138" s="1"/>
  <c r="T137"/>
  <c r="T138" s="1"/>
  <c r="U137"/>
  <c r="B138"/>
  <c r="B139" s="1"/>
  <c r="B140" s="1"/>
  <c r="C138"/>
  <c r="C139" s="1"/>
  <c r="C140" s="1"/>
  <c r="F138"/>
  <c r="F139" s="1"/>
  <c r="G138"/>
  <c r="G139" s="1"/>
  <c r="K138"/>
  <c r="K139" s="1"/>
  <c r="K140" s="1"/>
  <c r="L138"/>
  <c r="L139" s="1"/>
  <c r="L140" s="1"/>
  <c r="O138"/>
  <c r="O139" s="1"/>
  <c r="R138"/>
  <c r="R139" s="1"/>
  <c r="U138"/>
  <c r="U139" s="1"/>
  <c r="U140" s="1"/>
  <c r="W138"/>
  <c r="W139" s="1"/>
  <c r="W140" s="1"/>
  <c r="D139"/>
  <c r="D140" s="1"/>
  <c r="E139"/>
  <c r="E140" s="1"/>
  <c r="H139"/>
  <c r="H140" s="1"/>
  <c r="J139"/>
  <c r="J140" s="1"/>
  <c r="M139"/>
  <c r="M140" s="1"/>
  <c r="N139"/>
  <c r="N140" s="1"/>
  <c r="S139"/>
  <c r="S140" s="1"/>
  <c r="T139"/>
  <c r="T140" s="1"/>
  <c r="F140"/>
  <c r="G140"/>
  <c r="O140"/>
  <c r="R140"/>
  <c r="B148"/>
  <c r="B149" s="1"/>
  <c r="B150" s="1"/>
  <c r="B151" s="1"/>
  <c r="B152" s="1"/>
  <c r="B153" s="1"/>
  <c r="B154" s="1"/>
  <c r="B155" s="1"/>
  <c r="B156" s="1"/>
  <c r="B157" s="1"/>
  <c r="B158" s="1"/>
  <c r="B159" s="1"/>
  <c r="C148"/>
  <c r="D148"/>
  <c r="E148"/>
  <c r="F148"/>
  <c r="F149" s="1"/>
  <c r="F150" s="1"/>
  <c r="G148"/>
  <c r="H148"/>
  <c r="H149" s="1"/>
  <c r="H150" s="1"/>
  <c r="H151" s="1"/>
  <c r="H152" s="1"/>
  <c r="H153" s="1"/>
  <c r="H154" s="1"/>
  <c r="H155" s="1"/>
  <c r="H156" s="1"/>
  <c r="J148"/>
  <c r="K148"/>
  <c r="K149" s="1"/>
  <c r="K150" s="1"/>
  <c r="L148"/>
  <c r="M148"/>
  <c r="M149" s="1"/>
  <c r="M150" s="1"/>
  <c r="M151" s="1"/>
  <c r="M152" s="1"/>
  <c r="M153" s="1"/>
  <c r="M154" s="1"/>
  <c r="M155" s="1"/>
  <c r="M156" s="1"/>
  <c r="M157" s="1"/>
  <c r="M158" s="1"/>
  <c r="M159" s="1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O149" s="1"/>
  <c r="O150" s="1"/>
  <c r="O151" s="1"/>
  <c r="O152" s="1"/>
  <c r="O153" s="1"/>
  <c r="O154" s="1"/>
  <c r="O155" s="1"/>
  <c r="O156" s="1"/>
  <c r="O157" s="1"/>
  <c r="O158" s="1"/>
  <c r="O159" s="1"/>
  <c r="P148"/>
  <c r="R148"/>
  <c r="S148"/>
  <c r="T148"/>
  <c r="T149" s="1"/>
  <c r="T150" s="1"/>
  <c r="T151" s="1"/>
  <c r="T152" s="1"/>
  <c r="T153" s="1"/>
  <c r="T154" s="1"/>
  <c r="T155" s="1"/>
  <c r="T156" s="1"/>
  <c r="T157" s="1"/>
  <c r="T158" s="1"/>
  <c r="T159" s="1"/>
  <c r="U148"/>
  <c r="V148"/>
  <c r="V149" s="1"/>
  <c r="V150" s="1"/>
  <c r="V151" s="1"/>
  <c r="V152" s="1"/>
  <c r="W148"/>
  <c r="X148"/>
  <c r="X149" s="1"/>
  <c r="X150" s="1"/>
  <c r="C149"/>
  <c r="D149"/>
  <c r="D150" s="1"/>
  <c r="D151" s="1"/>
  <c r="D152" s="1"/>
  <c r="D153" s="1"/>
  <c r="D154" s="1"/>
  <c r="D155" s="1"/>
  <c r="D156" s="1"/>
  <c r="D157" s="1"/>
  <c r="D158" s="1"/>
  <c r="D159" s="1"/>
  <c r="E149"/>
  <c r="E150" s="1"/>
  <c r="E151" s="1"/>
  <c r="E152" s="1"/>
  <c r="E153" s="1"/>
  <c r="E154" s="1"/>
  <c r="E155" s="1"/>
  <c r="E156" s="1"/>
  <c r="E157" s="1"/>
  <c r="E158" s="1"/>
  <c r="E159" s="1"/>
  <c r="G149"/>
  <c r="J149"/>
  <c r="J150" s="1"/>
  <c r="J151" s="1"/>
  <c r="J152" s="1"/>
  <c r="J153" s="1"/>
  <c r="J154" s="1"/>
  <c r="J155" s="1"/>
  <c r="J156" s="1"/>
  <c r="J157" s="1"/>
  <c r="J158" s="1"/>
  <c r="J159" s="1"/>
  <c r="L149"/>
  <c r="P149"/>
  <c r="R149"/>
  <c r="R150" s="1"/>
  <c r="R151" s="1"/>
  <c r="R152" s="1"/>
  <c r="R153" s="1"/>
  <c r="R154" s="1"/>
  <c r="R155" s="1"/>
  <c r="R156" s="1"/>
  <c r="R157" s="1"/>
  <c r="R158" s="1"/>
  <c r="R159" s="1"/>
  <c r="S149"/>
  <c r="S150" s="1"/>
  <c r="S151" s="1"/>
  <c r="S152" s="1"/>
  <c r="S153" s="1"/>
  <c r="S154" s="1"/>
  <c r="S155" s="1"/>
  <c r="S156" s="1"/>
  <c r="S157" s="1"/>
  <c r="S158" s="1"/>
  <c r="S159" s="1"/>
  <c r="U149"/>
  <c r="U150" s="1"/>
  <c r="U151" s="1"/>
  <c r="U152" s="1"/>
  <c r="U153" s="1"/>
  <c r="W149"/>
  <c r="W150" s="1"/>
  <c r="W151" s="1"/>
  <c r="C150"/>
  <c r="C151" s="1"/>
  <c r="C152" s="1"/>
  <c r="C153" s="1"/>
  <c r="C154" s="1"/>
  <c r="C155" s="1"/>
  <c r="C156" s="1"/>
  <c r="C157" s="1"/>
  <c r="C158" s="1"/>
  <c r="C159" s="1"/>
  <c r="G150"/>
  <c r="G151" s="1"/>
  <c r="G152" s="1"/>
  <c r="G153" s="1"/>
  <c r="L150"/>
  <c r="L151" s="1"/>
  <c r="L152" s="1"/>
  <c r="L153" s="1"/>
  <c r="L154" s="1"/>
  <c r="L155" s="1"/>
  <c r="L156" s="1"/>
  <c r="L157" s="1"/>
  <c r="L158" s="1"/>
  <c r="L159" s="1"/>
  <c r="P150"/>
  <c r="P151" s="1"/>
  <c r="P152" s="1"/>
  <c r="P153" s="1"/>
  <c r="P154" s="1"/>
  <c r="P155" s="1"/>
  <c r="P156" s="1"/>
  <c r="P157" s="1"/>
  <c r="P158" s="1"/>
  <c r="P159" s="1"/>
  <c r="F151"/>
  <c r="F152" s="1"/>
  <c r="F153" s="1"/>
  <c r="F154" s="1"/>
  <c r="F155" s="1"/>
  <c r="F156" s="1"/>
  <c r="F157" s="1"/>
  <c r="F158" s="1"/>
  <c r="F159" s="1"/>
  <c r="K151"/>
  <c r="K152" s="1"/>
  <c r="K153" s="1"/>
  <c r="K154" s="1"/>
  <c r="K155" s="1"/>
  <c r="K156" s="1"/>
  <c r="K157" s="1"/>
  <c r="K158" s="1"/>
  <c r="K159" s="1"/>
  <c r="X151"/>
  <c r="X152" s="1"/>
  <c r="X153" s="1"/>
  <c r="X154" s="1"/>
  <c r="X155" s="1"/>
  <c r="X156" s="1"/>
  <c r="X157" s="1"/>
  <c r="X158" s="1"/>
  <c r="X159" s="1"/>
  <c r="W152"/>
  <c r="W153" s="1"/>
  <c r="W154" s="1"/>
  <c r="W155" s="1"/>
  <c r="W156" s="1"/>
  <c r="W157" s="1"/>
  <c r="W158" s="1"/>
  <c r="W159" s="1"/>
  <c r="V153"/>
  <c r="V154" s="1"/>
  <c r="V155" s="1"/>
  <c r="V156" s="1"/>
  <c r="V157" s="1"/>
  <c r="V158" s="1"/>
  <c r="V159" s="1"/>
  <c r="G154"/>
  <c r="G155" s="1"/>
  <c r="G156" s="1"/>
  <c r="G157" s="1"/>
  <c r="G158" s="1"/>
  <c r="G159" s="1"/>
  <c r="U154"/>
  <c r="U155" s="1"/>
  <c r="U156" s="1"/>
  <c r="U157" s="1"/>
  <c r="U158" s="1"/>
  <c r="U159" s="1"/>
  <c r="H157"/>
  <c r="H158" s="1"/>
  <c r="H159" s="1"/>
  <c r="B167"/>
  <c r="B206" s="1"/>
  <c r="C167"/>
  <c r="D167"/>
  <c r="E167"/>
  <c r="J167"/>
  <c r="K167"/>
  <c r="K206" s="1"/>
  <c r="K207" s="1"/>
  <c r="K208" s="1"/>
  <c r="K209" s="1"/>
  <c r="L167"/>
  <c r="M167"/>
  <c r="R167"/>
  <c r="S167"/>
  <c r="T167"/>
  <c r="U167"/>
  <c r="Z167"/>
  <c r="AA167"/>
  <c r="AB167"/>
  <c r="AC167"/>
  <c r="AD167"/>
  <c r="AE167"/>
  <c r="B168"/>
  <c r="C168"/>
  <c r="D168"/>
  <c r="E168"/>
  <c r="E179" s="1"/>
  <c r="J168"/>
  <c r="K168"/>
  <c r="L168"/>
  <c r="M168"/>
  <c r="R168"/>
  <c r="S168"/>
  <c r="T168"/>
  <c r="U168"/>
  <c r="Z168"/>
  <c r="AA168"/>
  <c r="AB168"/>
  <c r="AC168"/>
  <c r="AD168"/>
  <c r="AE168"/>
  <c r="AF168"/>
  <c r="B169"/>
  <c r="C169"/>
  <c r="D169"/>
  <c r="E169"/>
  <c r="J169"/>
  <c r="K169"/>
  <c r="L169"/>
  <c r="M169"/>
  <c r="R169"/>
  <c r="S169"/>
  <c r="T169"/>
  <c r="U169"/>
  <c r="Z169"/>
  <c r="AA169"/>
  <c r="AB169"/>
  <c r="AC169"/>
  <c r="AD169"/>
  <c r="AE169"/>
  <c r="B170"/>
  <c r="C170"/>
  <c r="D170"/>
  <c r="E170"/>
  <c r="J170"/>
  <c r="K170"/>
  <c r="L170"/>
  <c r="M170"/>
  <c r="R170"/>
  <c r="S170"/>
  <c r="T170"/>
  <c r="U170"/>
  <c r="Z170"/>
  <c r="AA170"/>
  <c r="AB170"/>
  <c r="AC170"/>
  <c r="AD170"/>
  <c r="AE170"/>
  <c r="AF170"/>
  <c r="B171"/>
  <c r="C171"/>
  <c r="D171"/>
  <c r="E171"/>
  <c r="J171"/>
  <c r="K171"/>
  <c r="L171"/>
  <c r="M171"/>
  <c r="R171"/>
  <c r="S171"/>
  <c r="T171"/>
  <c r="U171"/>
  <c r="Z171"/>
  <c r="AA171"/>
  <c r="AB171"/>
  <c r="AC171"/>
  <c r="AD171"/>
  <c r="AE171"/>
  <c r="B172"/>
  <c r="C172"/>
  <c r="D172"/>
  <c r="E172"/>
  <c r="J172"/>
  <c r="K172"/>
  <c r="L172"/>
  <c r="M172"/>
  <c r="R172"/>
  <c r="S172"/>
  <c r="T172"/>
  <c r="U172"/>
  <c r="Z172"/>
  <c r="AA172"/>
  <c r="AB172"/>
  <c r="AC172"/>
  <c r="AD172"/>
  <c r="AE172"/>
  <c r="AF172"/>
  <c r="B173"/>
  <c r="C173"/>
  <c r="D173"/>
  <c r="E173"/>
  <c r="J173"/>
  <c r="K173"/>
  <c r="L173"/>
  <c r="M173"/>
  <c r="R173"/>
  <c r="S173"/>
  <c r="T173"/>
  <c r="U173"/>
  <c r="Z173"/>
  <c r="AA173"/>
  <c r="AB173"/>
  <c r="AC173"/>
  <c r="AD173"/>
  <c r="AE173"/>
  <c r="B174"/>
  <c r="C174"/>
  <c r="D174"/>
  <c r="E174"/>
  <c r="J174"/>
  <c r="K174"/>
  <c r="L174"/>
  <c r="M174"/>
  <c r="R174"/>
  <c r="S174"/>
  <c r="T174"/>
  <c r="U174"/>
  <c r="Z174"/>
  <c r="AA174"/>
  <c r="AB174"/>
  <c r="AC174"/>
  <c r="AD174"/>
  <c r="AE174"/>
  <c r="B175"/>
  <c r="C175"/>
  <c r="D175"/>
  <c r="E175"/>
  <c r="J175"/>
  <c r="K175"/>
  <c r="L175"/>
  <c r="M175"/>
  <c r="R175"/>
  <c r="S175"/>
  <c r="T175"/>
  <c r="U175"/>
  <c r="Z175"/>
  <c r="AA175"/>
  <c r="AB175"/>
  <c r="AC175"/>
  <c r="AD175"/>
  <c r="AE175"/>
  <c r="AF175"/>
  <c r="B176"/>
  <c r="C176"/>
  <c r="D176"/>
  <c r="E176"/>
  <c r="J176"/>
  <c r="K176"/>
  <c r="L176"/>
  <c r="M176"/>
  <c r="R176"/>
  <c r="S176"/>
  <c r="T176"/>
  <c r="U176"/>
  <c r="Z176"/>
  <c r="AA176"/>
  <c r="AB176"/>
  <c r="AC176"/>
  <c r="AD176"/>
  <c r="AE176"/>
  <c r="B177"/>
  <c r="C177"/>
  <c r="D177"/>
  <c r="E177"/>
  <c r="J177"/>
  <c r="K177"/>
  <c r="L177"/>
  <c r="M177"/>
  <c r="R177"/>
  <c r="S177"/>
  <c r="T177"/>
  <c r="U177"/>
  <c r="Z177"/>
  <c r="AA177"/>
  <c r="AB177"/>
  <c r="AC177"/>
  <c r="AD177"/>
  <c r="AE177"/>
  <c r="B178"/>
  <c r="C178"/>
  <c r="D178"/>
  <c r="E178"/>
  <c r="J178"/>
  <c r="K178"/>
  <c r="L178"/>
  <c r="M178"/>
  <c r="R178"/>
  <c r="S178"/>
  <c r="T178"/>
  <c r="U178"/>
  <c r="Z178"/>
  <c r="AA178"/>
  <c r="AB178"/>
  <c r="AC178"/>
  <c r="AD178"/>
  <c r="AE178"/>
  <c r="AF178"/>
  <c r="F179"/>
  <c r="G179"/>
  <c r="N179"/>
  <c r="O179"/>
  <c r="V179"/>
  <c r="W179"/>
  <c r="X179"/>
  <c r="B187"/>
  <c r="C187"/>
  <c r="D187"/>
  <c r="D225" s="1"/>
  <c r="E187"/>
  <c r="E225" s="1"/>
  <c r="E226" s="1"/>
  <c r="E227" s="1"/>
  <c r="E228" s="1"/>
  <c r="E229" s="1"/>
  <c r="E230" s="1"/>
  <c r="E231" s="1"/>
  <c r="E232" s="1"/>
  <c r="E233" s="1"/>
  <c r="E234" s="1"/>
  <c r="E235" s="1"/>
  <c r="E236" s="1"/>
  <c r="F187"/>
  <c r="G187"/>
  <c r="G225" s="1"/>
  <c r="H187"/>
  <c r="H225" s="1"/>
  <c r="J187"/>
  <c r="J225" s="1"/>
  <c r="J226" s="1"/>
  <c r="K187"/>
  <c r="L187"/>
  <c r="M187"/>
  <c r="M225" s="1"/>
  <c r="N187"/>
  <c r="N225" s="1"/>
  <c r="N226" s="1"/>
  <c r="O187"/>
  <c r="P187"/>
  <c r="P225" s="1"/>
  <c r="R187"/>
  <c r="R225" s="1"/>
  <c r="S187"/>
  <c r="S225" s="1"/>
  <c r="S226" s="1"/>
  <c r="T187"/>
  <c r="U187"/>
  <c r="V187"/>
  <c r="V225" s="1"/>
  <c r="W187"/>
  <c r="W225" s="1"/>
  <c r="X187"/>
  <c r="B188"/>
  <c r="C188"/>
  <c r="D188"/>
  <c r="E188"/>
  <c r="F188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C206"/>
  <c r="C207" s="1"/>
  <c r="C208" s="1"/>
  <c r="C209" s="1"/>
  <c r="C210" s="1"/>
  <c r="C211" s="1"/>
  <c r="C212" s="1"/>
  <c r="C213" s="1"/>
  <c r="C214" s="1"/>
  <c r="C215" s="1"/>
  <c r="C216" s="1"/>
  <c r="C217" s="1"/>
  <c r="D206"/>
  <c r="E206"/>
  <c r="E207" s="1"/>
  <c r="L206"/>
  <c r="L207" s="1"/>
  <c r="L208" s="1"/>
  <c r="L209" s="1"/>
  <c r="L210" s="1"/>
  <c r="L211" s="1"/>
  <c r="L212" s="1"/>
  <c r="L213" s="1"/>
  <c r="L214" s="1"/>
  <c r="L215" s="1"/>
  <c r="L216" s="1"/>
  <c r="L217" s="1"/>
  <c r="S206"/>
  <c r="S207" s="1"/>
  <c r="T206"/>
  <c r="U206"/>
  <c r="AA206"/>
  <c r="AD206"/>
  <c r="U207"/>
  <c r="U208" s="1"/>
  <c r="U209" s="1"/>
  <c r="U210" s="1"/>
  <c r="B225"/>
  <c r="B226" s="1"/>
  <c r="B227" s="1"/>
  <c r="C225"/>
  <c r="F225"/>
  <c r="K225"/>
  <c r="K226" s="1"/>
  <c r="K227" s="1"/>
  <c r="L225"/>
  <c r="L226" s="1"/>
  <c r="O225"/>
  <c r="T225"/>
  <c r="T226" s="1"/>
  <c r="T227" s="1"/>
  <c r="U225"/>
  <c r="U226" s="1"/>
  <c r="X225"/>
  <c r="W226"/>
  <c r="W227" s="1"/>
  <c r="Z7" i="27"/>
  <c r="AA7"/>
  <c r="AB7"/>
  <c r="AC7"/>
  <c r="AD7"/>
  <c r="AE7"/>
  <c r="AF7"/>
  <c r="AF91" s="1"/>
  <c r="Z8"/>
  <c r="AA8"/>
  <c r="AB8"/>
  <c r="AC8"/>
  <c r="AD8"/>
  <c r="AE8"/>
  <c r="AF8"/>
  <c r="Z9"/>
  <c r="AA9"/>
  <c r="AB9"/>
  <c r="AC9"/>
  <c r="AD9"/>
  <c r="AE9"/>
  <c r="AF9"/>
  <c r="Z10"/>
  <c r="AA10"/>
  <c r="AB10"/>
  <c r="AC10"/>
  <c r="AD10"/>
  <c r="AE10"/>
  <c r="AF10"/>
  <c r="Z11"/>
  <c r="AA11"/>
  <c r="AB11"/>
  <c r="AC11"/>
  <c r="AD11"/>
  <c r="AE11"/>
  <c r="AF11"/>
  <c r="Z12"/>
  <c r="AA12"/>
  <c r="AB12"/>
  <c r="AC12"/>
  <c r="AD12"/>
  <c r="AE12"/>
  <c r="AF12"/>
  <c r="Z13"/>
  <c r="AA13"/>
  <c r="AB13"/>
  <c r="AC13"/>
  <c r="AD13"/>
  <c r="AE13"/>
  <c r="AF13"/>
  <c r="Z14"/>
  <c r="AA14"/>
  <c r="AB14"/>
  <c r="AC14"/>
  <c r="AD14"/>
  <c r="AE14"/>
  <c r="AF14"/>
  <c r="Z15"/>
  <c r="AA15"/>
  <c r="AB15"/>
  <c r="AC15"/>
  <c r="AD15"/>
  <c r="AE15"/>
  <c r="AF15"/>
  <c r="Z16"/>
  <c r="AA16"/>
  <c r="AB16"/>
  <c r="AC16"/>
  <c r="AD16"/>
  <c r="AE16"/>
  <c r="AF16"/>
  <c r="Z17"/>
  <c r="AA17"/>
  <c r="AB17"/>
  <c r="AC17"/>
  <c r="AD17"/>
  <c r="AE17"/>
  <c r="AF17"/>
  <c r="Z18"/>
  <c r="AA18"/>
  <c r="AB18"/>
  <c r="AC18"/>
  <c r="AD18"/>
  <c r="AE18"/>
  <c r="AF18"/>
  <c r="B19"/>
  <c r="C19"/>
  <c r="D19"/>
  <c r="E19"/>
  <c r="F19"/>
  <c r="G19"/>
  <c r="H19"/>
  <c r="J19"/>
  <c r="K19"/>
  <c r="L19"/>
  <c r="M19"/>
  <c r="N19"/>
  <c r="O19"/>
  <c r="P19"/>
  <c r="R19"/>
  <c r="S19"/>
  <c r="T19"/>
  <c r="U19"/>
  <c r="V19"/>
  <c r="W19"/>
  <c r="X19"/>
  <c r="Z27"/>
  <c r="AA27"/>
  <c r="AB27"/>
  <c r="AC27"/>
  <c r="AD27"/>
  <c r="AE27"/>
  <c r="AF27"/>
  <c r="AF110" s="1"/>
  <c r="Z28"/>
  <c r="AA28"/>
  <c r="AB28"/>
  <c r="AC28"/>
  <c r="AD28"/>
  <c r="AE28"/>
  <c r="AF28"/>
  <c r="Z29"/>
  <c r="AA29"/>
  <c r="AB29"/>
  <c r="AC29"/>
  <c r="AD29"/>
  <c r="AE29"/>
  <c r="AF29"/>
  <c r="Z30"/>
  <c r="AA30"/>
  <c r="AB30"/>
  <c r="AC30"/>
  <c r="AD30"/>
  <c r="AE30"/>
  <c r="AF30"/>
  <c r="Z31"/>
  <c r="AA31"/>
  <c r="AB31"/>
  <c r="AC31"/>
  <c r="AD31"/>
  <c r="AE31"/>
  <c r="AF31"/>
  <c r="Z32"/>
  <c r="AA32"/>
  <c r="AB32"/>
  <c r="AC32"/>
  <c r="AD32"/>
  <c r="AE32"/>
  <c r="AF32"/>
  <c r="Z33"/>
  <c r="AA33"/>
  <c r="AB33"/>
  <c r="AC33"/>
  <c r="AD33"/>
  <c r="AE33"/>
  <c r="AF33"/>
  <c r="Z34"/>
  <c r="AA34"/>
  <c r="AB34"/>
  <c r="AC34"/>
  <c r="AD34"/>
  <c r="AE34"/>
  <c r="AF34"/>
  <c r="Z35"/>
  <c r="AA35"/>
  <c r="AB35"/>
  <c r="AC35"/>
  <c r="AD35"/>
  <c r="AE35"/>
  <c r="AF35"/>
  <c r="Z36"/>
  <c r="AA36"/>
  <c r="AB36"/>
  <c r="AC36"/>
  <c r="AD36"/>
  <c r="AE36"/>
  <c r="AF36"/>
  <c r="Z37"/>
  <c r="AA37"/>
  <c r="AB37"/>
  <c r="AC37"/>
  <c r="AD37"/>
  <c r="AE37"/>
  <c r="AF37"/>
  <c r="Z38"/>
  <c r="AA38"/>
  <c r="AB38"/>
  <c r="AC38"/>
  <c r="AD38"/>
  <c r="AE38"/>
  <c r="AF38"/>
  <c r="B39"/>
  <c r="C39"/>
  <c r="D39"/>
  <c r="E39"/>
  <c r="F39"/>
  <c r="G39"/>
  <c r="H39"/>
  <c r="J39"/>
  <c r="K39"/>
  <c r="L39"/>
  <c r="M39"/>
  <c r="N39"/>
  <c r="O39"/>
  <c r="P39"/>
  <c r="R39"/>
  <c r="S39"/>
  <c r="T39"/>
  <c r="U39"/>
  <c r="V39"/>
  <c r="W39"/>
  <c r="X39"/>
  <c r="B59"/>
  <c r="C59"/>
  <c r="D59"/>
  <c r="E59"/>
  <c r="F59"/>
  <c r="G59"/>
  <c r="H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G79"/>
  <c r="H79"/>
  <c r="J79"/>
  <c r="K79"/>
  <c r="L79"/>
  <c r="M79"/>
  <c r="N79"/>
  <c r="O79"/>
  <c r="P79"/>
  <c r="R79"/>
  <c r="S79"/>
  <c r="T79"/>
  <c r="U79"/>
  <c r="V79"/>
  <c r="W79"/>
  <c r="X79"/>
  <c r="B91"/>
  <c r="C91"/>
  <c r="C92" s="1"/>
  <c r="C93" s="1"/>
  <c r="C94" s="1"/>
  <c r="C95" s="1"/>
  <c r="C96" s="1"/>
  <c r="C97" s="1"/>
  <c r="C98" s="1"/>
  <c r="C99" s="1"/>
  <c r="C100" s="1"/>
  <c r="C101" s="1"/>
  <c r="C102" s="1"/>
  <c r="D91"/>
  <c r="D92" s="1"/>
  <c r="D93" s="1"/>
  <c r="D94" s="1"/>
  <c r="D95" s="1"/>
  <c r="D96" s="1"/>
  <c r="D97" s="1"/>
  <c r="D98" s="1"/>
  <c r="D99" s="1"/>
  <c r="D100" s="1"/>
  <c r="D101" s="1"/>
  <c r="D102" s="1"/>
  <c r="E91"/>
  <c r="F91"/>
  <c r="F92" s="1"/>
  <c r="F93" s="1"/>
  <c r="F94" s="1"/>
  <c r="F95" s="1"/>
  <c r="F96" s="1"/>
  <c r="F97" s="1"/>
  <c r="F98" s="1"/>
  <c r="F99" s="1"/>
  <c r="F100" s="1"/>
  <c r="F101" s="1"/>
  <c r="F102" s="1"/>
  <c r="G91"/>
  <c r="G92" s="1"/>
  <c r="G93" s="1"/>
  <c r="G94" s="1"/>
  <c r="G95" s="1"/>
  <c r="G96" s="1"/>
  <c r="G97" s="1"/>
  <c r="G98" s="1"/>
  <c r="G99" s="1"/>
  <c r="G100" s="1"/>
  <c r="G101" s="1"/>
  <c r="G102" s="1"/>
  <c r="H91"/>
  <c r="H92" s="1"/>
  <c r="J91"/>
  <c r="J92" s="1"/>
  <c r="K91"/>
  <c r="L91"/>
  <c r="L92" s="1"/>
  <c r="L93" s="1"/>
  <c r="L94" s="1"/>
  <c r="L95" s="1"/>
  <c r="L96" s="1"/>
  <c r="L97" s="1"/>
  <c r="L98" s="1"/>
  <c r="L99" s="1"/>
  <c r="L100" s="1"/>
  <c r="L101" s="1"/>
  <c r="L102" s="1"/>
  <c r="M91"/>
  <c r="M92" s="1"/>
  <c r="M93" s="1"/>
  <c r="M94" s="1"/>
  <c r="M95" s="1"/>
  <c r="M96" s="1"/>
  <c r="M97" s="1"/>
  <c r="M98" s="1"/>
  <c r="M99" s="1"/>
  <c r="M100" s="1"/>
  <c r="M101" s="1"/>
  <c r="M102" s="1"/>
  <c r="N91"/>
  <c r="O91"/>
  <c r="P91"/>
  <c r="P92" s="1"/>
  <c r="P93" s="1"/>
  <c r="P94" s="1"/>
  <c r="P95" s="1"/>
  <c r="P96" s="1"/>
  <c r="P97" s="1"/>
  <c r="P98" s="1"/>
  <c r="P99" s="1"/>
  <c r="P100" s="1"/>
  <c r="P101" s="1"/>
  <c r="P102" s="1"/>
  <c r="R91"/>
  <c r="R92" s="1"/>
  <c r="R93" s="1"/>
  <c r="R94" s="1"/>
  <c r="R95" s="1"/>
  <c r="R96" s="1"/>
  <c r="R97" s="1"/>
  <c r="R98" s="1"/>
  <c r="R99" s="1"/>
  <c r="R100" s="1"/>
  <c r="R101" s="1"/>
  <c r="R102" s="1"/>
  <c r="S91"/>
  <c r="T91"/>
  <c r="U91"/>
  <c r="AC91" s="1"/>
  <c r="V91"/>
  <c r="V92" s="1"/>
  <c r="V93" s="1"/>
  <c r="V94" s="1"/>
  <c r="V95" s="1"/>
  <c r="V96" s="1"/>
  <c r="V97" s="1"/>
  <c r="V98" s="1"/>
  <c r="V99" s="1"/>
  <c r="V100" s="1"/>
  <c r="V101" s="1"/>
  <c r="V102" s="1"/>
  <c r="W91"/>
  <c r="X91"/>
  <c r="X92" s="1"/>
  <c r="X93" s="1"/>
  <c r="X94" s="1"/>
  <c r="X95" s="1"/>
  <c r="X96" s="1"/>
  <c r="X97" s="1"/>
  <c r="X98" s="1"/>
  <c r="X99" s="1"/>
  <c r="X100" s="1"/>
  <c r="X101" s="1"/>
  <c r="X102" s="1"/>
  <c r="AB91"/>
  <c r="AD91"/>
  <c r="AD92" s="1"/>
  <c r="AD93" s="1"/>
  <c r="B92"/>
  <c r="E92"/>
  <c r="E93" s="1"/>
  <c r="E94" s="1"/>
  <c r="E95" s="1"/>
  <c r="E96" s="1"/>
  <c r="E97" s="1"/>
  <c r="E98" s="1"/>
  <c r="E99" s="1"/>
  <c r="E100" s="1"/>
  <c r="E101" s="1"/>
  <c r="E102" s="1"/>
  <c r="K92"/>
  <c r="N92"/>
  <c r="N93" s="1"/>
  <c r="N94" s="1"/>
  <c r="N95" s="1"/>
  <c r="N96" s="1"/>
  <c r="N97" s="1"/>
  <c r="N98" s="1"/>
  <c r="N99" s="1"/>
  <c r="N100" s="1"/>
  <c r="N101" s="1"/>
  <c r="N102" s="1"/>
  <c r="O92"/>
  <c r="O93" s="1"/>
  <c r="O94" s="1"/>
  <c r="O95" s="1"/>
  <c r="O96" s="1"/>
  <c r="O97" s="1"/>
  <c r="O98" s="1"/>
  <c r="O99" s="1"/>
  <c r="O100" s="1"/>
  <c r="O101" s="1"/>
  <c r="O102" s="1"/>
  <c r="S92"/>
  <c r="S93" s="1"/>
  <c r="T92"/>
  <c r="T93" s="1"/>
  <c r="W92"/>
  <c r="W93" s="1"/>
  <c r="W94" s="1"/>
  <c r="W95" s="1"/>
  <c r="W96" s="1"/>
  <c r="W97" s="1"/>
  <c r="W98" s="1"/>
  <c r="W99" s="1"/>
  <c r="W100" s="1"/>
  <c r="W101" s="1"/>
  <c r="W102" s="1"/>
  <c r="B93"/>
  <c r="B94" s="1"/>
  <c r="B95" s="1"/>
  <c r="B96" s="1"/>
  <c r="B97" s="1"/>
  <c r="B98" s="1"/>
  <c r="B99" s="1"/>
  <c r="B100" s="1"/>
  <c r="B101" s="1"/>
  <c r="B102" s="1"/>
  <c r="H93"/>
  <c r="H94" s="1"/>
  <c r="H95" s="1"/>
  <c r="H96" s="1"/>
  <c r="H97" s="1"/>
  <c r="H98" s="1"/>
  <c r="H99" s="1"/>
  <c r="H100" s="1"/>
  <c r="H101" s="1"/>
  <c r="H102" s="1"/>
  <c r="K93"/>
  <c r="K94" s="1"/>
  <c r="K95" s="1"/>
  <c r="K96" s="1"/>
  <c r="K97" s="1"/>
  <c r="K98" s="1"/>
  <c r="K99" s="1"/>
  <c r="K100" s="1"/>
  <c r="K101" s="1"/>
  <c r="K102" s="1"/>
  <c r="B110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E110"/>
  <c r="E111" s="1"/>
  <c r="E112" s="1"/>
  <c r="E113" s="1"/>
  <c r="E114" s="1"/>
  <c r="E115" s="1"/>
  <c r="E116" s="1"/>
  <c r="E117" s="1"/>
  <c r="E118" s="1"/>
  <c r="E119" s="1"/>
  <c r="E120" s="1"/>
  <c r="E121" s="1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J110"/>
  <c r="K110"/>
  <c r="K111" s="1"/>
  <c r="K112" s="1"/>
  <c r="K113" s="1"/>
  <c r="K114" s="1"/>
  <c r="K115" s="1"/>
  <c r="K116" s="1"/>
  <c r="K117" s="1"/>
  <c r="K118" s="1"/>
  <c r="K119" s="1"/>
  <c r="K120" s="1"/>
  <c r="K121" s="1"/>
  <c r="L110"/>
  <c r="L111" s="1"/>
  <c r="L112" s="1"/>
  <c r="L113" s="1"/>
  <c r="L114" s="1"/>
  <c r="L115" s="1"/>
  <c r="L116" s="1"/>
  <c r="L117" s="1"/>
  <c r="L118" s="1"/>
  <c r="L119" s="1"/>
  <c r="L120" s="1"/>
  <c r="L121" s="1"/>
  <c r="M110"/>
  <c r="N110"/>
  <c r="N111" s="1"/>
  <c r="N112" s="1"/>
  <c r="N113" s="1"/>
  <c r="N114" s="1"/>
  <c r="N115" s="1"/>
  <c r="N116" s="1"/>
  <c r="N117" s="1"/>
  <c r="N118" s="1"/>
  <c r="N119" s="1"/>
  <c r="N120" s="1"/>
  <c r="N121" s="1"/>
  <c r="O110"/>
  <c r="O111" s="1"/>
  <c r="O112" s="1"/>
  <c r="O113" s="1"/>
  <c r="O114" s="1"/>
  <c r="O115" s="1"/>
  <c r="O116" s="1"/>
  <c r="O117" s="1"/>
  <c r="O118" s="1"/>
  <c r="O119" s="1"/>
  <c r="O120" s="1"/>
  <c r="O121" s="1"/>
  <c r="P110"/>
  <c r="P111" s="1"/>
  <c r="P112" s="1"/>
  <c r="P113" s="1"/>
  <c r="P114" s="1"/>
  <c r="P115" s="1"/>
  <c r="P116" s="1"/>
  <c r="P117" s="1"/>
  <c r="P118" s="1"/>
  <c r="P119" s="1"/>
  <c r="P120" s="1"/>
  <c r="P121" s="1"/>
  <c r="R110"/>
  <c r="S110"/>
  <c r="T110"/>
  <c r="T111" s="1"/>
  <c r="T112" s="1"/>
  <c r="T113" s="1"/>
  <c r="U110"/>
  <c r="AC110" s="1"/>
  <c r="V110"/>
  <c r="V111" s="1"/>
  <c r="W110"/>
  <c r="X110"/>
  <c r="X111" s="1"/>
  <c r="X112" s="1"/>
  <c r="X113" s="1"/>
  <c r="X114" s="1"/>
  <c r="X115" s="1"/>
  <c r="X116" s="1"/>
  <c r="X117" s="1"/>
  <c r="X118" s="1"/>
  <c r="X119" s="1"/>
  <c r="X120" s="1"/>
  <c r="X121" s="1"/>
  <c r="D111"/>
  <c r="D112" s="1"/>
  <c r="D113" s="1"/>
  <c r="D114" s="1"/>
  <c r="H111"/>
  <c r="H112" s="1"/>
  <c r="H113" s="1"/>
  <c r="H114" s="1"/>
  <c r="H115" s="1"/>
  <c r="H116" s="1"/>
  <c r="H117" s="1"/>
  <c r="H118" s="1"/>
  <c r="H119" s="1"/>
  <c r="H120" s="1"/>
  <c r="H121" s="1"/>
  <c r="J111"/>
  <c r="M111"/>
  <c r="M112" s="1"/>
  <c r="M113" s="1"/>
  <c r="M114" s="1"/>
  <c r="M115" s="1"/>
  <c r="M116" s="1"/>
  <c r="M117" s="1"/>
  <c r="M118" s="1"/>
  <c r="M119" s="1"/>
  <c r="M120" s="1"/>
  <c r="M121" s="1"/>
  <c r="R111"/>
  <c r="R112" s="1"/>
  <c r="R113" s="1"/>
  <c r="R114" s="1"/>
  <c r="R115" s="1"/>
  <c r="R116" s="1"/>
  <c r="R117" s="1"/>
  <c r="R118" s="1"/>
  <c r="R119" s="1"/>
  <c r="R120" s="1"/>
  <c r="R121" s="1"/>
  <c r="S111"/>
  <c r="S112" s="1"/>
  <c r="W111"/>
  <c r="W112" s="1"/>
  <c r="W113" s="1"/>
  <c r="W114" s="1"/>
  <c r="W115" s="1"/>
  <c r="W116" s="1"/>
  <c r="W117" s="1"/>
  <c r="W118" s="1"/>
  <c r="W119" s="1"/>
  <c r="W120" s="1"/>
  <c r="W121" s="1"/>
  <c r="V112"/>
  <c r="V113" s="1"/>
  <c r="V114" s="1"/>
  <c r="D115"/>
  <c r="D116" s="1"/>
  <c r="D117" s="1"/>
  <c r="D118" s="1"/>
  <c r="D119" s="1"/>
  <c r="D120" s="1"/>
  <c r="D121" s="1"/>
  <c r="V115"/>
  <c r="V116" s="1"/>
  <c r="V117" s="1"/>
  <c r="V118" s="1"/>
  <c r="V119" s="1"/>
  <c r="V120" s="1"/>
  <c r="V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J136"/>
  <c r="K136"/>
  <c r="L136"/>
  <c r="M136"/>
  <c r="N136"/>
  <c r="O136"/>
  <c r="P136"/>
  <c r="R136"/>
  <c r="S136"/>
  <c r="T136"/>
  <c r="U136"/>
  <c r="W136"/>
  <c r="X136"/>
  <c r="B137"/>
  <c r="C137"/>
  <c r="D137"/>
  <c r="E137"/>
  <c r="F137"/>
  <c r="G137"/>
  <c r="H137"/>
  <c r="J137"/>
  <c r="K137"/>
  <c r="L137"/>
  <c r="M137"/>
  <c r="N137"/>
  <c r="O137"/>
  <c r="P137"/>
  <c r="R137"/>
  <c r="S137"/>
  <c r="T137"/>
  <c r="U137"/>
  <c r="W137"/>
  <c r="X137"/>
  <c r="X138" s="1"/>
  <c r="X139" s="1"/>
  <c r="X140" s="1"/>
  <c r="B138"/>
  <c r="B139" s="1"/>
  <c r="B140" s="1"/>
  <c r="C138"/>
  <c r="C139" s="1"/>
  <c r="C140" s="1"/>
  <c r="D138"/>
  <c r="E138"/>
  <c r="F138"/>
  <c r="F139" s="1"/>
  <c r="F140" s="1"/>
  <c r="G138"/>
  <c r="G139" s="1"/>
  <c r="G140" s="1"/>
  <c r="H138"/>
  <c r="H139" s="1"/>
  <c r="H140" s="1"/>
  <c r="J138"/>
  <c r="K138"/>
  <c r="L138"/>
  <c r="L139" s="1"/>
  <c r="L140" s="1"/>
  <c r="M138"/>
  <c r="M139" s="1"/>
  <c r="M140" s="1"/>
  <c r="N138"/>
  <c r="O138"/>
  <c r="P138"/>
  <c r="P139" s="1"/>
  <c r="P140" s="1"/>
  <c r="R138"/>
  <c r="R139" s="1"/>
  <c r="R140" s="1"/>
  <c r="S138"/>
  <c r="T138"/>
  <c r="U138"/>
  <c r="U139" s="1"/>
  <c r="U140" s="1"/>
  <c r="W138"/>
  <c r="W139" s="1"/>
  <c r="W140" s="1"/>
  <c r="D139"/>
  <c r="D140" s="1"/>
  <c r="E139"/>
  <c r="E140" s="1"/>
  <c r="J139"/>
  <c r="J140" s="1"/>
  <c r="K139"/>
  <c r="K140" s="1"/>
  <c r="N139"/>
  <c r="N140" s="1"/>
  <c r="O139"/>
  <c r="O140" s="1"/>
  <c r="S139"/>
  <c r="S140" s="1"/>
  <c r="T139"/>
  <c r="T140" s="1"/>
  <c r="B148"/>
  <c r="B149" s="1"/>
  <c r="B150" s="1"/>
  <c r="B151" s="1"/>
  <c r="B152" s="1"/>
  <c r="B153" s="1"/>
  <c r="B154" s="1"/>
  <c r="B155" s="1"/>
  <c r="B156" s="1"/>
  <c r="B157" s="1"/>
  <c r="B158" s="1"/>
  <c r="B159" s="1"/>
  <c r="C148"/>
  <c r="C149" s="1"/>
  <c r="D148"/>
  <c r="D149" s="1"/>
  <c r="D150" s="1"/>
  <c r="D151" s="1"/>
  <c r="D152" s="1"/>
  <c r="D153" s="1"/>
  <c r="D154" s="1"/>
  <c r="D155" s="1"/>
  <c r="D156" s="1"/>
  <c r="D157" s="1"/>
  <c r="D158" s="1"/>
  <c r="D159" s="1"/>
  <c r="E148"/>
  <c r="E149" s="1"/>
  <c r="E150" s="1"/>
  <c r="E151" s="1"/>
  <c r="E152" s="1"/>
  <c r="E153" s="1"/>
  <c r="E154" s="1"/>
  <c r="E155" s="1"/>
  <c r="E156" s="1"/>
  <c r="E157" s="1"/>
  <c r="E158" s="1"/>
  <c r="E159" s="1"/>
  <c r="F148"/>
  <c r="F149" s="1"/>
  <c r="F150" s="1"/>
  <c r="F151" s="1"/>
  <c r="F152" s="1"/>
  <c r="F153" s="1"/>
  <c r="F154" s="1"/>
  <c r="F155" s="1"/>
  <c r="F156" s="1"/>
  <c r="F157" s="1"/>
  <c r="F158" s="1"/>
  <c r="F159" s="1"/>
  <c r="G148"/>
  <c r="G149" s="1"/>
  <c r="G150" s="1"/>
  <c r="G151" s="1"/>
  <c r="G152" s="1"/>
  <c r="G153" s="1"/>
  <c r="G154" s="1"/>
  <c r="G155" s="1"/>
  <c r="G156" s="1"/>
  <c r="G157" s="1"/>
  <c r="G158" s="1"/>
  <c r="G159" s="1"/>
  <c r="H148"/>
  <c r="H149" s="1"/>
  <c r="H150" s="1"/>
  <c r="H151" s="1"/>
  <c r="H152" s="1"/>
  <c r="H153" s="1"/>
  <c r="H154" s="1"/>
  <c r="H155" s="1"/>
  <c r="H156" s="1"/>
  <c r="H157" s="1"/>
  <c r="H158" s="1"/>
  <c r="H159" s="1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K149" s="1"/>
  <c r="K150" s="1"/>
  <c r="K151" s="1"/>
  <c r="K152" s="1"/>
  <c r="K153" s="1"/>
  <c r="K154" s="1"/>
  <c r="K155" s="1"/>
  <c r="K156" s="1"/>
  <c r="K157" s="1"/>
  <c r="K158" s="1"/>
  <c r="K159" s="1"/>
  <c r="L148"/>
  <c r="L149" s="1"/>
  <c r="L150" s="1"/>
  <c r="L151" s="1"/>
  <c r="L152" s="1"/>
  <c r="L153" s="1"/>
  <c r="M148"/>
  <c r="N148"/>
  <c r="O148"/>
  <c r="P148"/>
  <c r="P149" s="1"/>
  <c r="R148"/>
  <c r="R149" s="1"/>
  <c r="R150" s="1"/>
  <c r="R151" s="1"/>
  <c r="R152" s="1"/>
  <c r="R153" s="1"/>
  <c r="R154" s="1"/>
  <c r="R155" s="1"/>
  <c r="R156" s="1"/>
  <c r="R157" s="1"/>
  <c r="R158" s="1"/>
  <c r="R159" s="1"/>
  <c r="S148"/>
  <c r="S149" s="1"/>
  <c r="S150" s="1"/>
  <c r="S151" s="1"/>
  <c r="S152" s="1"/>
  <c r="S153" s="1"/>
  <c r="S154" s="1"/>
  <c r="S155" s="1"/>
  <c r="S156" s="1"/>
  <c r="S157" s="1"/>
  <c r="S158" s="1"/>
  <c r="S159" s="1"/>
  <c r="T148"/>
  <c r="T149" s="1"/>
  <c r="T150" s="1"/>
  <c r="U148"/>
  <c r="U149" s="1"/>
  <c r="U150" s="1"/>
  <c r="V148"/>
  <c r="W148"/>
  <c r="X148"/>
  <c r="M149"/>
  <c r="M150" s="1"/>
  <c r="M151" s="1"/>
  <c r="M152" s="1"/>
  <c r="M153" s="1"/>
  <c r="M154" s="1"/>
  <c r="M155" s="1"/>
  <c r="M156" s="1"/>
  <c r="M157" s="1"/>
  <c r="M158" s="1"/>
  <c r="M159" s="1"/>
  <c r="N149"/>
  <c r="N150" s="1"/>
  <c r="N151" s="1"/>
  <c r="N152" s="1"/>
  <c r="N153" s="1"/>
  <c r="N154" s="1"/>
  <c r="N155" s="1"/>
  <c r="N156" s="1"/>
  <c r="N157" s="1"/>
  <c r="N158" s="1"/>
  <c r="N159" s="1"/>
  <c r="O149"/>
  <c r="O150" s="1"/>
  <c r="O151" s="1"/>
  <c r="O152" s="1"/>
  <c r="O153" s="1"/>
  <c r="O154" s="1"/>
  <c r="V149"/>
  <c r="V150" s="1"/>
  <c r="V151" s="1"/>
  <c r="V152" s="1"/>
  <c r="V153" s="1"/>
  <c r="V154" s="1"/>
  <c r="V155" s="1"/>
  <c r="V156" s="1"/>
  <c r="V157" s="1"/>
  <c r="V158" s="1"/>
  <c r="V159" s="1"/>
  <c r="W149"/>
  <c r="W150" s="1"/>
  <c r="W151" s="1"/>
  <c r="W152" s="1"/>
  <c r="W153" s="1"/>
  <c r="W154" s="1"/>
  <c r="W155" s="1"/>
  <c r="W156" s="1"/>
  <c r="W157" s="1"/>
  <c r="W158" s="1"/>
  <c r="W159" s="1"/>
  <c r="X149"/>
  <c r="X150" s="1"/>
  <c r="X151" s="1"/>
  <c r="X152" s="1"/>
  <c r="X153" s="1"/>
  <c r="X154" s="1"/>
  <c r="X155" s="1"/>
  <c r="X156" s="1"/>
  <c r="X157" s="1"/>
  <c r="X158" s="1"/>
  <c r="X159" s="1"/>
  <c r="C150"/>
  <c r="C151" s="1"/>
  <c r="C152" s="1"/>
  <c r="C153" s="1"/>
  <c r="C154" s="1"/>
  <c r="C155" s="1"/>
  <c r="C156" s="1"/>
  <c r="C157" s="1"/>
  <c r="C158" s="1"/>
  <c r="C159" s="1"/>
  <c r="P150"/>
  <c r="P151" s="1"/>
  <c r="P152" s="1"/>
  <c r="P153" s="1"/>
  <c r="P154" s="1"/>
  <c r="P155" s="1"/>
  <c r="P156" s="1"/>
  <c r="P157" s="1"/>
  <c r="P158" s="1"/>
  <c r="P159" s="1"/>
  <c r="T151"/>
  <c r="T152" s="1"/>
  <c r="T153" s="1"/>
  <c r="T154" s="1"/>
  <c r="T155" s="1"/>
  <c r="T156" s="1"/>
  <c r="T157" s="1"/>
  <c r="T158" s="1"/>
  <c r="T159" s="1"/>
  <c r="U151"/>
  <c r="U152" s="1"/>
  <c r="U153" s="1"/>
  <c r="U154" s="1"/>
  <c r="U155" s="1"/>
  <c r="U156" s="1"/>
  <c r="U157" s="1"/>
  <c r="U158" s="1"/>
  <c r="U159" s="1"/>
  <c r="L154"/>
  <c r="L155" s="1"/>
  <c r="L156" s="1"/>
  <c r="L157" s="1"/>
  <c r="L158" s="1"/>
  <c r="L159" s="1"/>
  <c r="O155"/>
  <c r="O156" s="1"/>
  <c r="O157" s="1"/>
  <c r="O158" s="1"/>
  <c r="O159" s="1"/>
  <c r="B167"/>
  <c r="B206" s="1"/>
  <c r="C167"/>
  <c r="C206" s="1"/>
  <c r="D167"/>
  <c r="D206" s="1"/>
  <c r="D207" s="1"/>
  <c r="E167"/>
  <c r="J167"/>
  <c r="K167"/>
  <c r="K206" s="1"/>
  <c r="L167"/>
  <c r="M167"/>
  <c r="R167"/>
  <c r="S167"/>
  <c r="S206" s="1"/>
  <c r="AA206" s="1"/>
  <c r="T167"/>
  <c r="T206" s="1"/>
  <c r="U167"/>
  <c r="Z167"/>
  <c r="AB167"/>
  <c r="AC167"/>
  <c r="AE167"/>
  <c r="B168"/>
  <c r="B179" s="1"/>
  <c r="C168"/>
  <c r="D168"/>
  <c r="E168"/>
  <c r="E207" s="1"/>
  <c r="E208" s="1"/>
  <c r="E209" s="1"/>
  <c r="E210" s="1"/>
  <c r="E211" s="1"/>
  <c r="E212" s="1"/>
  <c r="E213" s="1"/>
  <c r="E214" s="1"/>
  <c r="E215" s="1"/>
  <c r="E216" s="1"/>
  <c r="E217" s="1"/>
  <c r="J168"/>
  <c r="K168"/>
  <c r="L168"/>
  <c r="M168"/>
  <c r="R168"/>
  <c r="S168"/>
  <c r="T168"/>
  <c r="U168"/>
  <c r="AC168" s="1"/>
  <c r="Z168"/>
  <c r="AA168"/>
  <c r="AB168"/>
  <c r="AD168"/>
  <c r="AE168"/>
  <c r="B169"/>
  <c r="C169"/>
  <c r="D169"/>
  <c r="E169"/>
  <c r="J169"/>
  <c r="K169"/>
  <c r="L169"/>
  <c r="M169"/>
  <c r="R169"/>
  <c r="S169"/>
  <c r="T169"/>
  <c r="U169"/>
  <c r="Z169"/>
  <c r="AA169"/>
  <c r="AB169"/>
  <c r="AC169"/>
  <c r="AE169"/>
  <c r="B170"/>
  <c r="C170"/>
  <c r="D170"/>
  <c r="E170"/>
  <c r="J170"/>
  <c r="K170"/>
  <c r="L170"/>
  <c r="M170"/>
  <c r="R170"/>
  <c r="S170"/>
  <c r="AA170" s="1"/>
  <c r="T170"/>
  <c r="U170"/>
  <c r="AC170" s="1"/>
  <c r="Z170"/>
  <c r="AB170"/>
  <c r="AE170"/>
  <c r="B171"/>
  <c r="C171"/>
  <c r="D171"/>
  <c r="E171"/>
  <c r="J171"/>
  <c r="K171"/>
  <c r="L171"/>
  <c r="M171"/>
  <c r="R171"/>
  <c r="Z171" s="1"/>
  <c r="S171"/>
  <c r="T171"/>
  <c r="AB171" s="1"/>
  <c r="U171"/>
  <c r="AC171" s="1"/>
  <c r="AA171"/>
  <c r="AD171"/>
  <c r="AE171"/>
  <c r="B172"/>
  <c r="C172"/>
  <c r="D172"/>
  <c r="E172"/>
  <c r="J172"/>
  <c r="K172"/>
  <c r="L172"/>
  <c r="M172"/>
  <c r="R172"/>
  <c r="S172"/>
  <c r="T172"/>
  <c r="AB172" s="1"/>
  <c r="U172"/>
  <c r="Z172"/>
  <c r="AC172"/>
  <c r="AD172"/>
  <c r="AE172"/>
  <c r="B173"/>
  <c r="C173"/>
  <c r="D173"/>
  <c r="E173"/>
  <c r="J173"/>
  <c r="K173"/>
  <c r="L173"/>
  <c r="M173"/>
  <c r="R173"/>
  <c r="S173"/>
  <c r="T173"/>
  <c r="AB173" s="1"/>
  <c r="U173"/>
  <c r="Z173"/>
  <c r="AA173"/>
  <c r="AC173"/>
  <c r="AD173"/>
  <c r="AE173"/>
  <c r="B174"/>
  <c r="C174"/>
  <c r="D174"/>
  <c r="E174"/>
  <c r="J174"/>
  <c r="K174"/>
  <c r="L174"/>
  <c r="M174"/>
  <c r="R174"/>
  <c r="S174"/>
  <c r="T174"/>
  <c r="AB174" s="1"/>
  <c r="U174"/>
  <c r="Z174"/>
  <c r="AA174"/>
  <c r="AC174"/>
  <c r="B175"/>
  <c r="C175"/>
  <c r="D175"/>
  <c r="E175"/>
  <c r="J175"/>
  <c r="K175"/>
  <c r="L175"/>
  <c r="M175"/>
  <c r="R175"/>
  <c r="Z175" s="1"/>
  <c r="S175"/>
  <c r="T175"/>
  <c r="U175"/>
  <c r="AA175"/>
  <c r="AB175"/>
  <c r="AC175"/>
  <c r="AD175"/>
  <c r="AE175"/>
  <c r="B176"/>
  <c r="C176"/>
  <c r="D176"/>
  <c r="E176"/>
  <c r="J176"/>
  <c r="K176"/>
  <c r="L176"/>
  <c r="M176"/>
  <c r="R176"/>
  <c r="S176"/>
  <c r="T176"/>
  <c r="U176"/>
  <c r="AC176" s="1"/>
  <c r="Z176"/>
  <c r="AA176"/>
  <c r="AB176"/>
  <c r="AD176"/>
  <c r="AE176"/>
  <c r="B177"/>
  <c r="C177"/>
  <c r="D177"/>
  <c r="E177"/>
  <c r="J177"/>
  <c r="K177"/>
  <c r="L177"/>
  <c r="M177"/>
  <c r="R177"/>
  <c r="Z177" s="1"/>
  <c r="S177"/>
  <c r="T177"/>
  <c r="AB177" s="1"/>
  <c r="U177"/>
  <c r="AC177" s="1"/>
  <c r="AA177"/>
  <c r="AE177"/>
  <c r="AF177"/>
  <c r="B178"/>
  <c r="C178"/>
  <c r="D178"/>
  <c r="E178"/>
  <c r="J178"/>
  <c r="K178"/>
  <c r="L178"/>
  <c r="M178"/>
  <c r="R178"/>
  <c r="Z178" s="1"/>
  <c r="S178"/>
  <c r="T178"/>
  <c r="U178"/>
  <c r="AC178" s="1"/>
  <c r="AA178"/>
  <c r="AB178"/>
  <c r="AD178"/>
  <c r="G179"/>
  <c r="V179"/>
  <c r="B187"/>
  <c r="B225" s="1"/>
  <c r="C187"/>
  <c r="D187"/>
  <c r="D225" s="1"/>
  <c r="D226" s="1"/>
  <c r="E187"/>
  <c r="F187"/>
  <c r="F225" s="1"/>
  <c r="G187"/>
  <c r="H187"/>
  <c r="H225" s="1"/>
  <c r="H226" s="1"/>
  <c r="J187"/>
  <c r="J225" s="1"/>
  <c r="K187"/>
  <c r="K225" s="1"/>
  <c r="L187"/>
  <c r="L225" s="1"/>
  <c r="M187"/>
  <c r="M225" s="1"/>
  <c r="N187"/>
  <c r="O187"/>
  <c r="O225" s="1"/>
  <c r="P187"/>
  <c r="P225" s="1"/>
  <c r="R187"/>
  <c r="S187"/>
  <c r="S225" s="1"/>
  <c r="T187"/>
  <c r="T225" s="1"/>
  <c r="U187"/>
  <c r="U225" s="1"/>
  <c r="V187"/>
  <c r="V225" s="1"/>
  <c r="W187"/>
  <c r="W225" s="1"/>
  <c r="X187"/>
  <c r="X225" s="1"/>
  <c r="B188"/>
  <c r="C188"/>
  <c r="D188"/>
  <c r="E188"/>
  <c r="F188"/>
  <c r="G188"/>
  <c r="H188"/>
  <c r="J188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P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P198"/>
  <c r="R198"/>
  <c r="S198"/>
  <c r="T198"/>
  <c r="U198"/>
  <c r="V198"/>
  <c r="W198"/>
  <c r="X198"/>
  <c r="E206"/>
  <c r="J206"/>
  <c r="J207" s="1"/>
  <c r="J208" s="1"/>
  <c r="J209" s="1"/>
  <c r="J210" s="1"/>
  <c r="J211" s="1"/>
  <c r="J212" s="1"/>
  <c r="J213" s="1"/>
  <c r="J214" s="1"/>
  <c r="J215" s="1"/>
  <c r="J216" s="1"/>
  <c r="J217" s="1"/>
  <c r="L206"/>
  <c r="L207" s="1"/>
  <c r="M206"/>
  <c r="U206"/>
  <c r="AD206"/>
  <c r="M207"/>
  <c r="M208" s="1"/>
  <c r="C225"/>
  <c r="R225"/>
  <c r="R226" s="1"/>
  <c r="R227" s="1"/>
  <c r="R228" s="1"/>
  <c r="R229" s="1"/>
  <c r="R230" s="1"/>
  <c r="R231" s="1"/>
  <c r="R232" s="1"/>
  <c r="R233" s="1"/>
  <c r="R234" s="1"/>
  <c r="R235" s="1"/>
  <c r="R236" s="1"/>
  <c r="F226"/>
  <c r="H59" i="26"/>
  <c r="H91"/>
  <c r="H92" s="1"/>
  <c r="H93" s="1"/>
  <c r="H94" s="1"/>
  <c r="H95" s="1"/>
  <c r="H96" s="1"/>
  <c r="H97" s="1"/>
  <c r="H98" s="1"/>
  <c r="H99" s="1"/>
  <c r="H100" s="1"/>
  <c r="H101" s="1"/>
  <c r="H102" s="1"/>
  <c r="G91"/>
  <c r="G92" s="1"/>
  <c r="G93" s="1"/>
  <c r="G94" s="1"/>
  <c r="G95" s="1"/>
  <c r="G96" s="1"/>
  <c r="G97" s="1"/>
  <c r="G98" s="1"/>
  <c r="G99" s="1"/>
  <c r="G100" s="1"/>
  <c r="G101" s="1"/>
  <c r="G102" s="1"/>
  <c r="Z7"/>
  <c r="AA7"/>
  <c r="AB7"/>
  <c r="AC7"/>
  <c r="AD7"/>
  <c r="AE7"/>
  <c r="AE91" s="1"/>
  <c r="AE92" s="1"/>
  <c r="AE93" s="1"/>
  <c r="AE94" s="1"/>
  <c r="AE95" s="1"/>
  <c r="AE96" s="1"/>
  <c r="AE97" s="1"/>
  <c r="AE98" s="1"/>
  <c r="AE99" s="1"/>
  <c r="AE100" s="1"/>
  <c r="AE101" s="1"/>
  <c r="AE102" s="1"/>
  <c r="Z8"/>
  <c r="AA8"/>
  <c r="AB8"/>
  <c r="AC8"/>
  <c r="AD8"/>
  <c r="AD92" s="1"/>
  <c r="AD93" s="1"/>
  <c r="AD94" s="1"/>
  <c r="AD95" s="1"/>
  <c r="AD96" s="1"/>
  <c r="AD97" s="1"/>
  <c r="AD98" s="1"/>
  <c r="AD99" s="1"/>
  <c r="AD100" s="1"/>
  <c r="AD101" s="1"/>
  <c r="AD102" s="1"/>
  <c r="AE8"/>
  <c r="Z9"/>
  <c r="AA9"/>
  <c r="AB9"/>
  <c r="AC9"/>
  <c r="AD9"/>
  <c r="AE9"/>
  <c r="Z10"/>
  <c r="AA10"/>
  <c r="AB10"/>
  <c r="AC10"/>
  <c r="AD10"/>
  <c r="AE10"/>
  <c r="Z11"/>
  <c r="AA11"/>
  <c r="AB11"/>
  <c r="AC11"/>
  <c r="AD11"/>
  <c r="AE11"/>
  <c r="Z12"/>
  <c r="AA12"/>
  <c r="AB12"/>
  <c r="AC12"/>
  <c r="AD12"/>
  <c r="AE12"/>
  <c r="Z13"/>
  <c r="AA13"/>
  <c r="AB13"/>
  <c r="AC13"/>
  <c r="AD13"/>
  <c r="AE13"/>
  <c r="Z14"/>
  <c r="AA14"/>
  <c r="AB14"/>
  <c r="AC14"/>
  <c r="AD14"/>
  <c r="AE14"/>
  <c r="Z15"/>
  <c r="AA15"/>
  <c r="AB15"/>
  <c r="AC15"/>
  <c r="AD15"/>
  <c r="AE15"/>
  <c r="Z16"/>
  <c r="AA16"/>
  <c r="AB16"/>
  <c r="AC16"/>
  <c r="AD16"/>
  <c r="AE16"/>
  <c r="Z17"/>
  <c r="AA17"/>
  <c r="AB17"/>
  <c r="AC17"/>
  <c r="AD17"/>
  <c r="AE17"/>
  <c r="Z18"/>
  <c r="AA18"/>
  <c r="AB18"/>
  <c r="AC18"/>
  <c r="AD18"/>
  <c r="AE18"/>
  <c r="B19"/>
  <c r="C19"/>
  <c r="D19"/>
  <c r="E19"/>
  <c r="F19"/>
  <c r="G19"/>
  <c r="H19"/>
  <c r="J19"/>
  <c r="K19"/>
  <c r="L19"/>
  <c r="M19"/>
  <c r="N19"/>
  <c r="O19"/>
  <c r="P19"/>
  <c r="R19"/>
  <c r="S19"/>
  <c r="T19"/>
  <c r="U19"/>
  <c r="AC19" s="1"/>
  <c r="E83" s="1"/>
  <c r="V19"/>
  <c r="W19"/>
  <c r="X19"/>
  <c r="Z27"/>
  <c r="AA27"/>
  <c r="AB27"/>
  <c r="AC27"/>
  <c r="AD27"/>
  <c r="AD110" s="1"/>
  <c r="AE27"/>
  <c r="Z28"/>
  <c r="AA28"/>
  <c r="AB28"/>
  <c r="AC28"/>
  <c r="AD28"/>
  <c r="AD39" s="1"/>
  <c r="F84" s="1"/>
  <c r="AE28"/>
  <c r="Z29"/>
  <c r="AA29"/>
  <c r="AB29"/>
  <c r="AC29"/>
  <c r="AD29"/>
  <c r="AE29"/>
  <c r="Z30"/>
  <c r="AA30"/>
  <c r="AB30"/>
  <c r="AC30"/>
  <c r="AD30"/>
  <c r="AE30"/>
  <c r="Z31"/>
  <c r="AA31"/>
  <c r="AB31"/>
  <c r="AC31"/>
  <c r="AD31"/>
  <c r="AE31"/>
  <c r="Z32"/>
  <c r="AA32"/>
  <c r="AB32"/>
  <c r="AC32"/>
  <c r="AD32"/>
  <c r="AE32"/>
  <c r="Z33"/>
  <c r="AA33"/>
  <c r="AB33"/>
  <c r="AC33"/>
  <c r="AD33"/>
  <c r="AE33"/>
  <c r="Z34"/>
  <c r="AA34"/>
  <c r="AB34"/>
  <c r="AC34"/>
  <c r="AD34"/>
  <c r="AE34"/>
  <c r="Z35"/>
  <c r="AA35"/>
  <c r="AB35"/>
  <c r="AC35"/>
  <c r="AD35"/>
  <c r="AE35"/>
  <c r="Z36"/>
  <c r="AA36"/>
  <c r="AB36"/>
  <c r="AC36"/>
  <c r="AD36"/>
  <c r="AE36"/>
  <c r="Z37"/>
  <c r="AA37"/>
  <c r="AB37"/>
  <c r="AC37"/>
  <c r="AD37"/>
  <c r="AE37"/>
  <c r="Z38"/>
  <c r="AA38"/>
  <c r="AB38"/>
  <c r="AC38"/>
  <c r="AD38"/>
  <c r="AE38"/>
  <c r="B39"/>
  <c r="C39"/>
  <c r="D39"/>
  <c r="E39"/>
  <c r="F39"/>
  <c r="G39"/>
  <c r="H39"/>
  <c r="J39"/>
  <c r="K39"/>
  <c r="L39"/>
  <c r="M39"/>
  <c r="AC39" s="1"/>
  <c r="E84" s="1"/>
  <c r="N39"/>
  <c r="O39"/>
  <c r="R39"/>
  <c r="S39"/>
  <c r="AA39" s="1"/>
  <c r="T39"/>
  <c r="U39"/>
  <c r="V39"/>
  <c r="W39"/>
  <c r="B59"/>
  <c r="C59"/>
  <c r="D59"/>
  <c r="E59"/>
  <c r="F59"/>
  <c r="G59"/>
  <c r="J59"/>
  <c r="K59"/>
  <c r="L59"/>
  <c r="M59"/>
  <c r="N59"/>
  <c r="O59"/>
  <c r="P59"/>
  <c r="R59"/>
  <c r="S59"/>
  <c r="T59"/>
  <c r="U59"/>
  <c r="V59"/>
  <c r="W59"/>
  <c r="X59"/>
  <c r="B79"/>
  <c r="C79"/>
  <c r="D79"/>
  <c r="E79"/>
  <c r="F79"/>
  <c r="J79"/>
  <c r="K79"/>
  <c r="L79"/>
  <c r="M79"/>
  <c r="N79"/>
  <c r="O79"/>
  <c r="P79"/>
  <c r="R79"/>
  <c r="S79"/>
  <c r="T79"/>
  <c r="U79"/>
  <c r="V79"/>
  <c r="W79"/>
  <c r="X79"/>
  <c r="B91"/>
  <c r="C91"/>
  <c r="C92" s="1"/>
  <c r="C93" s="1"/>
  <c r="C94" s="1"/>
  <c r="C95" s="1"/>
  <c r="C96" s="1"/>
  <c r="C97" s="1"/>
  <c r="C98" s="1"/>
  <c r="C99" s="1"/>
  <c r="C100" s="1"/>
  <c r="C101" s="1"/>
  <c r="C102" s="1"/>
  <c r="D91"/>
  <c r="D92" s="1"/>
  <c r="E91"/>
  <c r="E92" s="1"/>
  <c r="E93" s="1"/>
  <c r="E94" s="1"/>
  <c r="E95" s="1"/>
  <c r="E96" s="1"/>
  <c r="E97" s="1"/>
  <c r="E98" s="1"/>
  <c r="E99" s="1"/>
  <c r="E100" s="1"/>
  <c r="E101" s="1"/>
  <c r="E102" s="1"/>
  <c r="F91"/>
  <c r="J91"/>
  <c r="K91"/>
  <c r="K92" s="1"/>
  <c r="K93" s="1"/>
  <c r="K94" s="1"/>
  <c r="K95" s="1"/>
  <c r="K96" s="1"/>
  <c r="K97" s="1"/>
  <c r="K98" s="1"/>
  <c r="K99" s="1"/>
  <c r="K100" s="1"/>
  <c r="K101" s="1"/>
  <c r="K102" s="1"/>
  <c r="L91"/>
  <c r="L92" s="1"/>
  <c r="L93" s="1"/>
  <c r="L94" s="1"/>
  <c r="L95" s="1"/>
  <c r="L96" s="1"/>
  <c r="L97" s="1"/>
  <c r="L98" s="1"/>
  <c r="L99" s="1"/>
  <c r="L100" s="1"/>
  <c r="L101" s="1"/>
  <c r="L102" s="1"/>
  <c r="M91"/>
  <c r="N91"/>
  <c r="N92" s="1"/>
  <c r="N93" s="1"/>
  <c r="N94" s="1"/>
  <c r="N95" s="1"/>
  <c r="N96" s="1"/>
  <c r="N97" s="1"/>
  <c r="N98" s="1"/>
  <c r="N99" s="1"/>
  <c r="N100" s="1"/>
  <c r="N101" s="1"/>
  <c r="N102" s="1"/>
  <c r="O91"/>
  <c r="O92" s="1"/>
  <c r="O93" s="1"/>
  <c r="O94" s="1"/>
  <c r="O95" s="1"/>
  <c r="O96" s="1"/>
  <c r="O97" s="1"/>
  <c r="O98" s="1"/>
  <c r="O99" s="1"/>
  <c r="O100" s="1"/>
  <c r="O101" s="1"/>
  <c r="O102" s="1"/>
  <c r="P91"/>
  <c r="P92" s="1"/>
  <c r="P93" s="1"/>
  <c r="P94" s="1"/>
  <c r="P95" s="1"/>
  <c r="P96" s="1"/>
  <c r="P97" s="1"/>
  <c r="P98" s="1"/>
  <c r="P99" s="1"/>
  <c r="P100" s="1"/>
  <c r="R91"/>
  <c r="S91"/>
  <c r="T91"/>
  <c r="T92" s="1"/>
  <c r="AB92" s="1"/>
  <c r="U91"/>
  <c r="AC91" s="1"/>
  <c r="V91"/>
  <c r="W91"/>
  <c r="X91"/>
  <c r="X92" s="1"/>
  <c r="X93" s="1"/>
  <c r="X94" s="1"/>
  <c r="X95" s="1"/>
  <c r="X96" s="1"/>
  <c r="X97" s="1"/>
  <c r="X98" s="1"/>
  <c r="X99" s="1"/>
  <c r="X100" s="1"/>
  <c r="X101" s="1"/>
  <c r="Z91"/>
  <c r="AD91"/>
  <c r="AF91"/>
  <c r="AF92" s="1"/>
  <c r="AF93" s="1"/>
  <c r="AF94" s="1"/>
  <c r="AF95" s="1"/>
  <c r="B92"/>
  <c r="B93" s="1"/>
  <c r="B94" s="1"/>
  <c r="B95" s="1"/>
  <c r="B96" s="1"/>
  <c r="B97" s="1"/>
  <c r="B98" s="1"/>
  <c r="B99" s="1"/>
  <c r="B100" s="1"/>
  <c r="B101" s="1"/>
  <c r="B102" s="1"/>
  <c r="F92"/>
  <c r="F93" s="1"/>
  <c r="F94" s="1"/>
  <c r="F95" s="1"/>
  <c r="F96" s="1"/>
  <c r="F97" s="1"/>
  <c r="F98" s="1"/>
  <c r="F99" s="1"/>
  <c r="F100" s="1"/>
  <c r="F101" s="1"/>
  <c r="F102" s="1"/>
  <c r="J92"/>
  <c r="J93" s="1"/>
  <c r="J94" s="1"/>
  <c r="J95" s="1"/>
  <c r="J96" s="1"/>
  <c r="J97" s="1"/>
  <c r="J98" s="1"/>
  <c r="J99" s="1"/>
  <c r="J100" s="1"/>
  <c r="J101" s="1"/>
  <c r="J102" s="1"/>
  <c r="M92"/>
  <c r="M93" s="1"/>
  <c r="M94" s="1"/>
  <c r="M95" s="1"/>
  <c r="M96" s="1"/>
  <c r="M97" s="1"/>
  <c r="M98" s="1"/>
  <c r="M99" s="1"/>
  <c r="M100" s="1"/>
  <c r="M101" s="1"/>
  <c r="M102" s="1"/>
  <c r="R92"/>
  <c r="R93" s="1"/>
  <c r="R94" s="1"/>
  <c r="S92"/>
  <c r="V92"/>
  <c r="V93" s="1"/>
  <c r="V94" s="1"/>
  <c r="V95" s="1"/>
  <c r="V96" s="1"/>
  <c r="V97" s="1"/>
  <c r="V98" s="1"/>
  <c r="V99" s="1"/>
  <c r="V100" s="1"/>
  <c r="V101" s="1"/>
  <c r="V102" s="1"/>
  <c r="W92"/>
  <c r="W93" s="1"/>
  <c r="W94" s="1"/>
  <c r="W95" s="1"/>
  <c r="W96" s="1"/>
  <c r="W97" s="1"/>
  <c r="W98" s="1"/>
  <c r="W99" s="1"/>
  <c r="W100" s="1"/>
  <c r="W101" s="1"/>
  <c r="W102" s="1"/>
  <c r="D93"/>
  <c r="D94" s="1"/>
  <c r="D95" s="1"/>
  <c r="D96" s="1"/>
  <c r="D97" s="1"/>
  <c r="D98" s="1"/>
  <c r="D99" s="1"/>
  <c r="D100" s="1"/>
  <c r="D101" s="1"/>
  <c r="D102" s="1"/>
  <c r="B110"/>
  <c r="C110"/>
  <c r="C111" s="1"/>
  <c r="C112" s="1"/>
  <c r="C113" s="1"/>
  <c r="C114" s="1"/>
  <c r="C115" s="1"/>
  <c r="C116" s="1"/>
  <c r="C117" s="1"/>
  <c r="C118" s="1"/>
  <c r="C119" s="1"/>
  <c r="C120" s="1"/>
  <c r="C121" s="1"/>
  <c r="D110"/>
  <c r="D111" s="1"/>
  <c r="D112" s="1"/>
  <c r="D113" s="1"/>
  <c r="D114" s="1"/>
  <c r="D115" s="1"/>
  <c r="D116" s="1"/>
  <c r="D117" s="1"/>
  <c r="D118" s="1"/>
  <c r="D119" s="1"/>
  <c r="D120" s="1"/>
  <c r="D121" s="1"/>
  <c r="E110"/>
  <c r="E111" s="1"/>
  <c r="E112" s="1"/>
  <c r="E113" s="1"/>
  <c r="E114" s="1"/>
  <c r="E115" s="1"/>
  <c r="E116" s="1"/>
  <c r="E117" s="1"/>
  <c r="E118" s="1"/>
  <c r="E119" s="1"/>
  <c r="E120" s="1"/>
  <c r="E121" s="1"/>
  <c r="F110"/>
  <c r="F111" s="1"/>
  <c r="F112" s="1"/>
  <c r="F113" s="1"/>
  <c r="F114" s="1"/>
  <c r="F115" s="1"/>
  <c r="F116" s="1"/>
  <c r="F117" s="1"/>
  <c r="F118" s="1"/>
  <c r="F119" s="1"/>
  <c r="F120" s="1"/>
  <c r="F121" s="1"/>
  <c r="G110"/>
  <c r="G111" s="1"/>
  <c r="G112" s="1"/>
  <c r="G113" s="1"/>
  <c r="G114" s="1"/>
  <c r="G115" s="1"/>
  <c r="G116" s="1"/>
  <c r="G117" s="1"/>
  <c r="G118" s="1"/>
  <c r="G119" s="1"/>
  <c r="G120" s="1"/>
  <c r="G121" s="1"/>
  <c r="H110"/>
  <c r="H111" s="1"/>
  <c r="H112" s="1"/>
  <c r="H113" s="1"/>
  <c r="H114" s="1"/>
  <c r="H115" s="1"/>
  <c r="H116" s="1"/>
  <c r="H117" s="1"/>
  <c r="H118" s="1"/>
  <c r="H119" s="1"/>
  <c r="H120" s="1"/>
  <c r="J110"/>
  <c r="J111" s="1"/>
  <c r="J112" s="1"/>
  <c r="J113" s="1"/>
  <c r="J114" s="1"/>
  <c r="J115" s="1"/>
  <c r="J116" s="1"/>
  <c r="J117" s="1"/>
  <c r="J118" s="1"/>
  <c r="J119" s="1"/>
  <c r="J120" s="1"/>
  <c r="J121" s="1"/>
  <c r="K110"/>
  <c r="L110"/>
  <c r="L111" s="1"/>
  <c r="M110"/>
  <c r="M111" s="1"/>
  <c r="M112" s="1"/>
  <c r="M113" s="1"/>
  <c r="M114" s="1"/>
  <c r="M115" s="1"/>
  <c r="M116" s="1"/>
  <c r="M117" s="1"/>
  <c r="M118" s="1"/>
  <c r="M119" s="1"/>
  <c r="M120" s="1"/>
  <c r="M121" s="1"/>
  <c r="N110"/>
  <c r="N111" s="1"/>
  <c r="N112" s="1"/>
  <c r="N113" s="1"/>
  <c r="N114" s="1"/>
  <c r="N115" s="1"/>
  <c r="N116" s="1"/>
  <c r="N117" s="1"/>
  <c r="N118" s="1"/>
  <c r="N119" s="1"/>
  <c r="N120" s="1"/>
  <c r="N121" s="1"/>
  <c r="O110"/>
  <c r="O111" s="1"/>
  <c r="O112" s="1"/>
  <c r="P110"/>
  <c r="P111" s="1"/>
  <c r="P112" s="1"/>
  <c r="P113" s="1"/>
  <c r="P114" s="1"/>
  <c r="P115" s="1"/>
  <c r="P116" s="1"/>
  <c r="P117" s="1"/>
  <c r="P118" s="1"/>
  <c r="P119" s="1"/>
  <c r="P120" s="1"/>
  <c r="R110"/>
  <c r="S110"/>
  <c r="AA110" s="1"/>
  <c r="T110"/>
  <c r="T111" s="1"/>
  <c r="T112" s="1"/>
  <c r="T113" s="1"/>
  <c r="T114" s="1"/>
  <c r="T115" s="1"/>
  <c r="T116" s="1"/>
  <c r="T117" s="1"/>
  <c r="T118" s="1"/>
  <c r="T119" s="1"/>
  <c r="T120" s="1"/>
  <c r="T121" s="1"/>
  <c r="U110"/>
  <c r="U111" s="1"/>
  <c r="V110"/>
  <c r="V111" s="1"/>
  <c r="V112" s="1"/>
  <c r="V113" s="1"/>
  <c r="V114" s="1"/>
  <c r="V115" s="1"/>
  <c r="V116" s="1"/>
  <c r="V117" s="1"/>
  <c r="V118" s="1"/>
  <c r="V119" s="1"/>
  <c r="V120" s="1"/>
  <c r="V121" s="1"/>
  <c r="W110"/>
  <c r="X110"/>
  <c r="X111" s="1"/>
  <c r="X112" s="1"/>
  <c r="X113" s="1"/>
  <c r="X114" s="1"/>
  <c r="X115" s="1"/>
  <c r="X116" s="1"/>
  <c r="X117" s="1"/>
  <c r="X118" s="1"/>
  <c r="X119" s="1"/>
  <c r="X120" s="1"/>
  <c r="AE110"/>
  <c r="B111"/>
  <c r="B112" s="1"/>
  <c r="B113" s="1"/>
  <c r="B114" s="1"/>
  <c r="B115" s="1"/>
  <c r="B116" s="1"/>
  <c r="B117" s="1"/>
  <c r="B118" s="1"/>
  <c r="B119" s="1"/>
  <c r="B120" s="1"/>
  <c r="B121" s="1"/>
  <c r="K111"/>
  <c r="K112" s="1"/>
  <c r="K113" s="1"/>
  <c r="K114" s="1"/>
  <c r="K115" s="1"/>
  <c r="K116" s="1"/>
  <c r="K117" s="1"/>
  <c r="K118" s="1"/>
  <c r="K119" s="1"/>
  <c r="K120" s="1"/>
  <c r="K121" s="1"/>
  <c r="W111"/>
  <c r="W112" s="1"/>
  <c r="W113" s="1"/>
  <c r="W114" s="1"/>
  <c r="W115" s="1"/>
  <c r="W116" s="1"/>
  <c r="W117" s="1"/>
  <c r="W118" s="1"/>
  <c r="W119" s="1"/>
  <c r="W120" s="1"/>
  <c r="W121" s="1"/>
  <c r="O113"/>
  <c r="O114" s="1"/>
  <c r="O115" s="1"/>
  <c r="O116" s="1"/>
  <c r="O117" s="1"/>
  <c r="O118" s="1"/>
  <c r="O119" s="1"/>
  <c r="O120" s="1"/>
  <c r="O121" s="1"/>
  <c r="B129"/>
  <c r="C129"/>
  <c r="D129"/>
  <c r="E129"/>
  <c r="F129"/>
  <c r="G129"/>
  <c r="H129"/>
  <c r="J129"/>
  <c r="K129"/>
  <c r="L129"/>
  <c r="M129"/>
  <c r="N129"/>
  <c r="O129"/>
  <c r="P129"/>
  <c r="R129"/>
  <c r="S129"/>
  <c r="T129"/>
  <c r="U129"/>
  <c r="W129"/>
  <c r="X129"/>
  <c r="B130"/>
  <c r="C130"/>
  <c r="D130"/>
  <c r="E130"/>
  <c r="F130"/>
  <c r="G130"/>
  <c r="H130"/>
  <c r="J130"/>
  <c r="K130"/>
  <c r="L130"/>
  <c r="M130"/>
  <c r="N130"/>
  <c r="O130"/>
  <c r="P130"/>
  <c r="R130"/>
  <c r="S130"/>
  <c r="T130"/>
  <c r="U130"/>
  <c r="W130"/>
  <c r="X130"/>
  <c r="B131"/>
  <c r="C131"/>
  <c r="D131"/>
  <c r="E131"/>
  <c r="F131"/>
  <c r="G131"/>
  <c r="H131"/>
  <c r="J131"/>
  <c r="K131"/>
  <c r="L131"/>
  <c r="M131"/>
  <c r="N131"/>
  <c r="O131"/>
  <c r="P131"/>
  <c r="R131"/>
  <c r="S131"/>
  <c r="T131"/>
  <c r="U131"/>
  <c r="W131"/>
  <c r="X131"/>
  <c r="B132"/>
  <c r="C132"/>
  <c r="D132"/>
  <c r="E132"/>
  <c r="F132"/>
  <c r="G132"/>
  <c r="H132"/>
  <c r="J132"/>
  <c r="K132"/>
  <c r="L132"/>
  <c r="M132"/>
  <c r="N132"/>
  <c r="O132"/>
  <c r="P132"/>
  <c r="R132"/>
  <c r="S132"/>
  <c r="T132"/>
  <c r="U132"/>
  <c r="W132"/>
  <c r="X132"/>
  <c r="B133"/>
  <c r="C133"/>
  <c r="D133"/>
  <c r="E133"/>
  <c r="F133"/>
  <c r="G133"/>
  <c r="H133"/>
  <c r="J133"/>
  <c r="K133"/>
  <c r="L133"/>
  <c r="M133"/>
  <c r="N133"/>
  <c r="O133"/>
  <c r="P133"/>
  <c r="R133"/>
  <c r="S133"/>
  <c r="T133"/>
  <c r="U133"/>
  <c r="W133"/>
  <c r="X133"/>
  <c r="B134"/>
  <c r="C134"/>
  <c r="D134"/>
  <c r="E134"/>
  <c r="F134"/>
  <c r="G134"/>
  <c r="H134"/>
  <c r="J134"/>
  <c r="K134"/>
  <c r="L134"/>
  <c r="M134"/>
  <c r="N134"/>
  <c r="O134"/>
  <c r="P134"/>
  <c r="R134"/>
  <c r="S134"/>
  <c r="T134"/>
  <c r="U134"/>
  <c r="W134"/>
  <c r="X134"/>
  <c r="B135"/>
  <c r="C135"/>
  <c r="D135"/>
  <c r="E135"/>
  <c r="F135"/>
  <c r="G135"/>
  <c r="H135"/>
  <c r="J135"/>
  <c r="K135"/>
  <c r="L135"/>
  <c r="M135"/>
  <c r="N135"/>
  <c r="O135"/>
  <c r="P135"/>
  <c r="R135"/>
  <c r="S135"/>
  <c r="T135"/>
  <c r="U135"/>
  <c r="W135"/>
  <c r="X135"/>
  <c r="B136"/>
  <c r="C136"/>
  <c r="D136"/>
  <c r="E136"/>
  <c r="F136"/>
  <c r="G136"/>
  <c r="H136"/>
  <c r="H137" s="1"/>
  <c r="H138" s="1"/>
  <c r="H139" s="1"/>
  <c r="H140" s="1"/>
  <c r="J136"/>
  <c r="J137" s="1"/>
  <c r="K136"/>
  <c r="K137" s="1"/>
  <c r="K138" s="1"/>
  <c r="K139" s="1"/>
  <c r="K140" s="1"/>
  <c r="L136"/>
  <c r="L137" s="1"/>
  <c r="L138" s="1"/>
  <c r="L139" s="1"/>
  <c r="L140" s="1"/>
  <c r="M136"/>
  <c r="N136"/>
  <c r="N137" s="1"/>
  <c r="O136"/>
  <c r="O137" s="1"/>
  <c r="O138" s="1"/>
  <c r="O139" s="1"/>
  <c r="O140" s="1"/>
  <c r="P136"/>
  <c r="P137" s="1"/>
  <c r="P138" s="1"/>
  <c r="P139" s="1"/>
  <c r="P140" s="1"/>
  <c r="R136"/>
  <c r="S136"/>
  <c r="S137" s="1"/>
  <c r="T136"/>
  <c r="U136"/>
  <c r="W136"/>
  <c r="X136"/>
  <c r="X137" s="1"/>
  <c r="X138" s="1"/>
  <c r="X139" s="1"/>
  <c r="X140" s="1"/>
  <c r="B137"/>
  <c r="B138" s="1"/>
  <c r="B139" s="1"/>
  <c r="B140" s="1"/>
  <c r="C137"/>
  <c r="D137"/>
  <c r="E137"/>
  <c r="E138" s="1"/>
  <c r="E139" s="1"/>
  <c r="E140" s="1"/>
  <c r="F137"/>
  <c r="F138" s="1"/>
  <c r="F139" s="1"/>
  <c r="F140" s="1"/>
  <c r="G137"/>
  <c r="G138" s="1"/>
  <c r="G139" s="1"/>
  <c r="G140" s="1"/>
  <c r="M137"/>
  <c r="M138" s="1"/>
  <c r="M139" s="1"/>
  <c r="M140" s="1"/>
  <c r="R137"/>
  <c r="T137"/>
  <c r="T138" s="1"/>
  <c r="T139" s="1"/>
  <c r="T140" s="1"/>
  <c r="U137"/>
  <c r="U138" s="1"/>
  <c r="U139" s="1"/>
  <c r="U140" s="1"/>
  <c r="W137"/>
  <c r="C138"/>
  <c r="C139" s="1"/>
  <c r="C140" s="1"/>
  <c r="D138"/>
  <c r="D139" s="1"/>
  <c r="D140" s="1"/>
  <c r="J138"/>
  <c r="J139" s="1"/>
  <c r="J140" s="1"/>
  <c r="N138"/>
  <c r="N139" s="1"/>
  <c r="R138"/>
  <c r="R139" s="1"/>
  <c r="R140" s="1"/>
  <c r="S138"/>
  <c r="S139" s="1"/>
  <c r="S140" s="1"/>
  <c r="W138"/>
  <c r="W139"/>
  <c r="W140" s="1"/>
  <c r="N140"/>
  <c r="B148"/>
  <c r="C148"/>
  <c r="D148"/>
  <c r="D149" s="1"/>
  <c r="D150" s="1"/>
  <c r="D151" s="1"/>
  <c r="D152" s="1"/>
  <c r="D153" s="1"/>
  <c r="D154" s="1"/>
  <c r="D155" s="1"/>
  <c r="D156" s="1"/>
  <c r="D157" s="1"/>
  <c r="D158" s="1"/>
  <c r="D159" s="1"/>
  <c r="E148"/>
  <c r="E149" s="1"/>
  <c r="F148"/>
  <c r="G148"/>
  <c r="G149" s="1"/>
  <c r="G150" s="1"/>
  <c r="G151" s="1"/>
  <c r="G152" s="1"/>
  <c r="G153" s="1"/>
  <c r="G154" s="1"/>
  <c r="G155" s="1"/>
  <c r="G156" s="1"/>
  <c r="G157" s="1"/>
  <c r="G158" s="1"/>
  <c r="G159" s="1"/>
  <c r="H148"/>
  <c r="H149" s="1"/>
  <c r="H150" s="1"/>
  <c r="H151" s="1"/>
  <c r="H152" s="1"/>
  <c r="H153" s="1"/>
  <c r="H154" s="1"/>
  <c r="H155" s="1"/>
  <c r="H156" s="1"/>
  <c r="H157" s="1"/>
  <c r="H158" s="1"/>
  <c r="H159" s="1"/>
  <c r="J148"/>
  <c r="J149" s="1"/>
  <c r="J150" s="1"/>
  <c r="J151" s="1"/>
  <c r="J152" s="1"/>
  <c r="J153" s="1"/>
  <c r="J154" s="1"/>
  <c r="J155" s="1"/>
  <c r="J156" s="1"/>
  <c r="J157" s="1"/>
  <c r="J158" s="1"/>
  <c r="J159" s="1"/>
  <c r="K148"/>
  <c r="L148"/>
  <c r="L149" s="1"/>
  <c r="L150" s="1"/>
  <c r="L151" s="1"/>
  <c r="L152" s="1"/>
  <c r="L153" s="1"/>
  <c r="L154" s="1"/>
  <c r="L155" s="1"/>
  <c r="L156" s="1"/>
  <c r="L157" s="1"/>
  <c r="L158" s="1"/>
  <c r="L159" s="1"/>
  <c r="M148"/>
  <c r="M149" s="1"/>
  <c r="M150" s="1"/>
  <c r="M151" s="1"/>
  <c r="M152" s="1"/>
  <c r="M153" s="1"/>
  <c r="M154" s="1"/>
  <c r="M155" s="1"/>
  <c r="M156" s="1"/>
  <c r="M157" s="1"/>
  <c r="M158" s="1"/>
  <c r="M159" s="1"/>
  <c r="N148"/>
  <c r="N149" s="1"/>
  <c r="N150" s="1"/>
  <c r="N151" s="1"/>
  <c r="N152" s="1"/>
  <c r="N153" s="1"/>
  <c r="N154" s="1"/>
  <c r="N155" s="1"/>
  <c r="N156" s="1"/>
  <c r="N157" s="1"/>
  <c r="N158" s="1"/>
  <c r="N159" s="1"/>
  <c r="O148"/>
  <c r="P148"/>
  <c r="P149" s="1"/>
  <c r="P150" s="1"/>
  <c r="P151" s="1"/>
  <c r="P152" s="1"/>
  <c r="P153" s="1"/>
  <c r="R148"/>
  <c r="R149" s="1"/>
  <c r="R150" s="1"/>
  <c r="R151" s="1"/>
  <c r="R152" s="1"/>
  <c r="R153" s="1"/>
  <c r="R154" s="1"/>
  <c r="R155" s="1"/>
  <c r="R156" s="1"/>
  <c r="R157" s="1"/>
  <c r="R158" s="1"/>
  <c r="R159" s="1"/>
  <c r="S148"/>
  <c r="S149" s="1"/>
  <c r="S150" s="1"/>
  <c r="S151" s="1"/>
  <c r="S152" s="1"/>
  <c r="S153" s="1"/>
  <c r="S154" s="1"/>
  <c r="S155" s="1"/>
  <c r="S156" s="1"/>
  <c r="S157" s="1"/>
  <c r="S158" s="1"/>
  <c r="S159" s="1"/>
  <c r="T148"/>
  <c r="U148"/>
  <c r="U149" s="1"/>
  <c r="U150" s="1"/>
  <c r="U151" s="1"/>
  <c r="U152" s="1"/>
  <c r="U153" s="1"/>
  <c r="U154" s="1"/>
  <c r="U155" s="1"/>
  <c r="U156" s="1"/>
  <c r="U157" s="1"/>
  <c r="U158" s="1"/>
  <c r="U159" s="1"/>
  <c r="V148"/>
  <c r="V149" s="1"/>
  <c r="V150" s="1"/>
  <c r="V151" s="1"/>
  <c r="V152" s="1"/>
  <c r="V153" s="1"/>
  <c r="V154" s="1"/>
  <c r="V155" s="1"/>
  <c r="V156" s="1"/>
  <c r="V157" s="1"/>
  <c r="V158" s="1"/>
  <c r="V159" s="1"/>
  <c r="W148"/>
  <c r="W149" s="1"/>
  <c r="X148"/>
  <c r="B149"/>
  <c r="B150" s="1"/>
  <c r="C149"/>
  <c r="F149"/>
  <c r="F150" s="1"/>
  <c r="F151" s="1"/>
  <c r="F152" s="1"/>
  <c r="F153" s="1"/>
  <c r="F154" s="1"/>
  <c r="F155" s="1"/>
  <c r="F156" s="1"/>
  <c r="F157" s="1"/>
  <c r="F158" s="1"/>
  <c r="F159" s="1"/>
  <c r="K149"/>
  <c r="O149"/>
  <c r="O150" s="1"/>
  <c r="O151" s="1"/>
  <c r="O152" s="1"/>
  <c r="O153" s="1"/>
  <c r="O154" s="1"/>
  <c r="O155" s="1"/>
  <c r="O156" s="1"/>
  <c r="O157" s="1"/>
  <c r="O158" s="1"/>
  <c r="O159" s="1"/>
  <c r="T149"/>
  <c r="T150" s="1"/>
  <c r="T151" s="1"/>
  <c r="T152" s="1"/>
  <c r="T153" s="1"/>
  <c r="T154" s="1"/>
  <c r="T155" s="1"/>
  <c r="T156" s="1"/>
  <c r="T157" s="1"/>
  <c r="T158" s="1"/>
  <c r="T159" s="1"/>
  <c r="X149"/>
  <c r="X150" s="1"/>
  <c r="C150"/>
  <c r="C151" s="1"/>
  <c r="C152" s="1"/>
  <c r="C153" s="1"/>
  <c r="C154" s="1"/>
  <c r="C155" s="1"/>
  <c r="C156" s="1"/>
  <c r="C157" s="1"/>
  <c r="C158" s="1"/>
  <c r="C159" s="1"/>
  <c r="E150"/>
  <c r="E151" s="1"/>
  <c r="E152" s="1"/>
  <c r="E153" s="1"/>
  <c r="E154" s="1"/>
  <c r="E155" s="1"/>
  <c r="E156" s="1"/>
  <c r="E157" s="1"/>
  <c r="E158" s="1"/>
  <c r="E159" s="1"/>
  <c r="K150"/>
  <c r="W150"/>
  <c r="W151" s="1"/>
  <c r="W152" s="1"/>
  <c r="W153" s="1"/>
  <c r="W154" s="1"/>
  <c r="W155" s="1"/>
  <c r="W156" s="1"/>
  <c r="W157" s="1"/>
  <c r="W158" s="1"/>
  <c r="W159" s="1"/>
  <c r="B151"/>
  <c r="B152" s="1"/>
  <c r="B153" s="1"/>
  <c r="B154" s="1"/>
  <c r="B155" s="1"/>
  <c r="B156" s="1"/>
  <c r="B157" s="1"/>
  <c r="B158" s="1"/>
  <c r="B159" s="1"/>
  <c r="K151"/>
  <c r="K152" s="1"/>
  <c r="X151"/>
  <c r="X152" s="1"/>
  <c r="K153"/>
  <c r="K154" s="1"/>
  <c r="X153"/>
  <c r="X154" s="1"/>
  <c r="X155" s="1"/>
  <c r="X156" s="1"/>
  <c r="X157" s="1"/>
  <c r="X158" s="1"/>
  <c r="X159" s="1"/>
  <c r="P154"/>
  <c r="P155" s="1"/>
  <c r="P156" s="1"/>
  <c r="P157" s="1"/>
  <c r="P158" s="1"/>
  <c r="P159" s="1"/>
  <c r="K155"/>
  <c r="K156" s="1"/>
  <c r="K157" s="1"/>
  <c r="K158" s="1"/>
  <c r="K159" s="1"/>
  <c r="B167"/>
  <c r="C167"/>
  <c r="C206" s="1"/>
  <c r="C207" s="1"/>
  <c r="C208" s="1"/>
  <c r="D167"/>
  <c r="E167"/>
  <c r="E206" s="1"/>
  <c r="F167"/>
  <c r="J167"/>
  <c r="Z167" s="1"/>
  <c r="K167"/>
  <c r="K206" s="1"/>
  <c r="L167"/>
  <c r="L206" s="1"/>
  <c r="M167"/>
  <c r="N167"/>
  <c r="N206" s="1"/>
  <c r="R167"/>
  <c r="S167"/>
  <c r="T167"/>
  <c r="U167"/>
  <c r="U206" s="1"/>
  <c r="U207" s="1"/>
  <c r="U208" s="1"/>
  <c r="V167"/>
  <c r="AE167"/>
  <c r="B168"/>
  <c r="C168"/>
  <c r="D168"/>
  <c r="D207" s="1"/>
  <c r="D208" s="1"/>
  <c r="D209" s="1"/>
  <c r="D210" s="1"/>
  <c r="D211" s="1"/>
  <c r="D212" s="1"/>
  <c r="D213" s="1"/>
  <c r="D214" s="1"/>
  <c r="D215" s="1"/>
  <c r="D216" s="1"/>
  <c r="D217" s="1"/>
  <c r="E168"/>
  <c r="F168"/>
  <c r="J168"/>
  <c r="K168"/>
  <c r="L168"/>
  <c r="M168"/>
  <c r="N168"/>
  <c r="R168"/>
  <c r="R179" s="1"/>
  <c r="S168"/>
  <c r="T168"/>
  <c r="U168"/>
  <c r="V168"/>
  <c r="AD168" s="1"/>
  <c r="AE168"/>
  <c r="B169"/>
  <c r="C169"/>
  <c r="D169"/>
  <c r="E169"/>
  <c r="F169"/>
  <c r="J169"/>
  <c r="K169"/>
  <c r="L169"/>
  <c r="M169"/>
  <c r="N169"/>
  <c r="R169"/>
  <c r="S169"/>
  <c r="T169"/>
  <c r="U169"/>
  <c r="V169"/>
  <c r="AC169"/>
  <c r="AE169"/>
  <c r="B170"/>
  <c r="C170"/>
  <c r="D170"/>
  <c r="E170"/>
  <c r="F170"/>
  <c r="J170"/>
  <c r="Z170" s="1"/>
  <c r="K170"/>
  <c r="AA170" s="1"/>
  <c r="L170"/>
  <c r="M170"/>
  <c r="N170"/>
  <c r="AD170" s="1"/>
  <c r="R170"/>
  <c r="S170"/>
  <c r="T170"/>
  <c r="U170"/>
  <c r="V170"/>
  <c r="AE170"/>
  <c r="B171"/>
  <c r="C171"/>
  <c r="D171"/>
  <c r="E171"/>
  <c r="AC171" s="1"/>
  <c r="F171"/>
  <c r="J171"/>
  <c r="K171"/>
  <c r="L171"/>
  <c r="AB171" s="1"/>
  <c r="M171"/>
  <c r="N171"/>
  <c r="R171"/>
  <c r="S171"/>
  <c r="AA171" s="1"/>
  <c r="T171"/>
  <c r="U171"/>
  <c r="V171"/>
  <c r="Z171"/>
  <c r="AD171"/>
  <c r="AE171"/>
  <c r="AF171"/>
  <c r="B172"/>
  <c r="C172"/>
  <c r="D172"/>
  <c r="E172"/>
  <c r="F172"/>
  <c r="J172"/>
  <c r="K172"/>
  <c r="L172"/>
  <c r="M172"/>
  <c r="M179" s="1"/>
  <c r="N172"/>
  <c r="AD172" s="1"/>
  <c r="R172"/>
  <c r="S172"/>
  <c r="T172"/>
  <c r="U172"/>
  <c r="V172"/>
  <c r="AE172"/>
  <c r="B173"/>
  <c r="C173"/>
  <c r="D173"/>
  <c r="AB173" s="1"/>
  <c r="E173"/>
  <c r="F173"/>
  <c r="J173"/>
  <c r="K173"/>
  <c r="L173"/>
  <c r="M173"/>
  <c r="N173"/>
  <c r="R173"/>
  <c r="Z173" s="1"/>
  <c r="S173"/>
  <c r="T173"/>
  <c r="U173"/>
  <c r="V173"/>
  <c r="AE173"/>
  <c r="B174"/>
  <c r="C174"/>
  <c r="D174"/>
  <c r="E174"/>
  <c r="F174"/>
  <c r="J174"/>
  <c r="Z174" s="1"/>
  <c r="K174"/>
  <c r="L174"/>
  <c r="M174"/>
  <c r="N174"/>
  <c r="AD174" s="1"/>
  <c r="R174"/>
  <c r="S174"/>
  <c r="T174"/>
  <c r="U174"/>
  <c r="V174"/>
  <c r="AE174"/>
  <c r="B175"/>
  <c r="C175"/>
  <c r="D175"/>
  <c r="E175"/>
  <c r="F175"/>
  <c r="J175"/>
  <c r="Z175" s="1"/>
  <c r="K175"/>
  <c r="L175"/>
  <c r="M175"/>
  <c r="N175"/>
  <c r="AD175" s="1"/>
  <c r="R175"/>
  <c r="S175"/>
  <c r="T175"/>
  <c r="U175"/>
  <c r="V175"/>
  <c r="AE175"/>
  <c r="B176"/>
  <c r="C176"/>
  <c r="D176"/>
  <c r="E176"/>
  <c r="F176"/>
  <c r="J176"/>
  <c r="K176"/>
  <c r="L176"/>
  <c r="M176"/>
  <c r="N176"/>
  <c r="R176"/>
  <c r="Z176" s="1"/>
  <c r="S176"/>
  <c r="T176"/>
  <c r="U176"/>
  <c r="V176"/>
  <c r="AD176" s="1"/>
  <c r="AE176"/>
  <c r="B177"/>
  <c r="C177"/>
  <c r="D177"/>
  <c r="E177"/>
  <c r="F177"/>
  <c r="J177"/>
  <c r="K177"/>
  <c r="L177"/>
  <c r="M177"/>
  <c r="N177"/>
  <c r="AD177" s="1"/>
  <c r="R177"/>
  <c r="S177"/>
  <c r="T177"/>
  <c r="U177"/>
  <c r="AC177" s="1"/>
  <c r="V177"/>
  <c r="AE177"/>
  <c r="B178"/>
  <c r="C178"/>
  <c r="D178"/>
  <c r="E178"/>
  <c r="F178"/>
  <c r="J178"/>
  <c r="Z178" s="1"/>
  <c r="K178"/>
  <c r="L178"/>
  <c r="M178"/>
  <c r="N178"/>
  <c r="AD178" s="1"/>
  <c r="R178"/>
  <c r="S178"/>
  <c r="T178"/>
  <c r="U178"/>
  <c r="V178"/>
  <c r="AA178"/>
  <c r="AE178"/>
  <c r="G179"/>
  <c r="O179"/>
  <c r="W179"/>
  <c r="B187"/>
  <c r="C187"/>
  <c r="C225" s="1"/>
  <c r="D187"/>
  <c r="D199" s="1"/>
  <c r="E187"/>
  <c r="F187"/>
  <c r="F225" s="1"/>
  <c r="G187"/>
  <c r="G225" s="1"/>
  <c r="H187"/>
  <c r="H225" s="1"/>
  <c r="J187"/>
  <c r="K187"/>
  <c r="K225" s="1"/>
  <c r="K226" s="1"/>
  <c r="L187"/>
  <c r="L225" s="1"/>
  <c r="M187"/>
  <c r="M225" s="1"/>
  <c r="N187"/>
  <c r="O187"/>
  <c r="P187"/>
  <c r="P225" s="1"/>
  <c r="R187"/>
  <c r="R225" s="1"/>
  <c r="S187"/>
  <c r="S225" s="1"/>
  <c r="T187"/>
  <c r="U187"/>
  <c r="U225" s="1"/>
  <c r="V187"/>
  <c r="V225" s="1"/>
  <c r="V226" s="1"/>
  <c r="V227" s="1"/>
  <c r="V228" s="1"/>
  <c r="V229" s="1"/>
  <c r="V230" s="1"/>
  <c r="V231" s="1"/>
  <c r="V232" s="1"/>
  <c r="V233" s="1"/>
  <c r="V234" s="1"/>
  <c r="V235" s="1"/>
  <c r="V236" s="1"/>
  <c r="W187"/>
  <c r="X187"/>
  <c r="X225" s="1"/>
  <c r="B188"/>
  <c r="C188"/>
  <c r="D188"/>
  <c r="E188"/>
  <c r="F188"/>
  <c r="G188"/>
  <c r="H188"/>
  <c r="J188"/>
  <c r="J199" s="1"/>
  <c r="K188"/>
  <c r="L188"/>
  <c r="M188"/>
  <c r="N188"/>
  <c r="O188"/>
  <c r="P188"/>
  <c r="R188"/>
  <c r="S188"/>
  <c r="T188"/>
  <c r="U188"/>
  <c r="V188"/>
  <c r="W188"/>
  <c r="X188"/>
  <c r="B189"/>
  <c r="C189"/>
  <c r="D189"/>
  <c r="E189"/>
  <c r="F189"/>
  <c r="G189"/>
  <c r="H189"/>
  <c r="J189"/>
  <c r="K189"/>
  <c r="L189"/>
  <c r="M189"/>
  <c r="N189"/>
  <c r="O189"/>
  <c r="P189"/>
  <c r="R189"/>
  <c r="R227" s="1"/>
  <c r="R228" s="1"/>
  <c r="R229" s="1"/>
  <c r="R230" s="1"/>
  <c r="R231" s="1"/>
  <c r="R232" s="1"/>
  <c r="R233" s="1"/>
  <c r="R234" s="1"/>
  <c r="R235" s="1"/>
  <c r="R236" s="1"/>
  <c r="S189"/>
  <c r="T189"/>
  <c r="U189"/>
  <c r="V189"/>
  <c r="W189"/>
  <c r="X189"/>
  <c r="B190"/>
  <c r="C190"/>
  <c r="D190"/>
  <c r="E190"/>
  <c r="F190"/>
  <c r="G190"/>
  <c r="H190"/>
  <c r="J190"/>
  <c r="K190"/>
  <c r="L190"/>
  <c r="M190"/>
  <c r="N190"/>
  <c r="O190"/>
  <c r="P190"/>
  <c r="R190"/>
  <c r="S190"/>
  <c r="T190"/>
  <c r="U190"/>
  <c r="V190"/>
  <c r="W190"/>
  <c r="X190"/>
  <c r="B191"/>
  <c r="C191"/>
  <c r="D191"/>
  <c r="E191"/>
  <c r="F191"/>
  <c r="G191"/>
  <c r="H191"/>
  <c r="J191"/>
  <c r="K191"/>
  <c r="L191"/>
  <c r="M191"/>
  <c r="N191"/>
  <c r="O191"/>
  <c r="P191"/>
  <c r="R191"/>
  <c r="S191"/>
  <c r="T191"/>
  <c r="U191"/>
  <c r="V191"/>
  <c r="W191"/>
  <c r="X191"/>
  <c r="B192"/>
  <c r="C192"/>
  <c r="D192"/>
  <c r="E192"/>
  <c r="F192"/>
  <c r="G192"/>
  <c r="H192"/>
  <c r="J192"/>
  <c r="K192"/>
  <c r="L192"/>
  <c r="M192"/>
  <c r="N192"/>
  <c r="O192"/>
  <c r="P192"/>
  <c r="R192"/>
  <c r="S192"/>
  <c r="T192"/>
  <c r="U192"/>
  <c r="V192"/>
  <c r="W192"/>
  <c r="X192"/>
  <c r="B193"/>
  <c r="C193"/>
  <c r="D193"/>
  <c r="E193"/>
  <c r="F193"/>
  <c r="G193"/>
  <c r="H193"/>
  <c r="J193"/>
  <c r="K193"/>
  <c r="L193"/>
  <c r="M193"/>
  <c r="N193"/>
  <c r="O193"/>
  <c r="P193"/>
  <c r="R193"/>
  <c r="S193"/>
  <c r="T193"/>
  <c r="U193"/>
  <c r="V193"/>
  <c r="W193"/>
  <c r="X193"/>
  <c r="B194"/>
  <c r="C194"/>
  <c r="D194"/>
  <c r="E194"/>
  <c r="F194"/>
  <c r="G194"/>
  <c r="H194"/>
  <c r="J194"/>
  <c r="K194"/>
  <c r="L194"/>
  <c r="M194"/>
  <c r="N194"/>
  <c r="O194"/>
  <c r="P194"/>
  <c r="R194"/>
  <c r="S194"/>
  <c r="T194"/>
  <c r="U194"/>
  <c r="V194"/>
  <c r="W194"/>
  <c r="X194"/>
  <c r="B195"/>
  <c r="C195"/>
  <c r="D195"/>
  <c r="E195"/>
  <c r="F195"/>
  <c r="G195"/>
  <c r="H195"/>
  <c r="J195"/>
  <c r="K195"/>
  <c r="L195"/>
  <c r="M195"/>
  <c r="N195"/>
  <c r="O195"/>
  <c r="P195"/>
  <c r="R195"/>
  <c r="S195"/>
  <c r="T195"/>
  <c r="U195"/>
  <c r="V195"/>
  <c r="W195"/>
  <c r="X195"/>
  <c r="B196"/>
  <c r="C196"/>
  <c r="D196"/>
  <c r="E196"/>
  <c r="F196"/>
  <c r="G196"/>
  <c r="H196"/>
  <c r="J196"/>
  <c r="K196"/>
  <c r="L196"/>
  <c r="M196"/>
  <c r="N196"/>
  <c r="O196"/>
  <c r="P196"/>
  <c r="R196"/>
  <c r="S196"/>
  <c r="T196"/>
  <c r="U196"/>
  <c r="V196"/>
  <c r="W196"/>
  <c r="X196"/>
  <c r="B197"/>
  <c r="C197"/>
  <c r="D197"/>
  <c r="E197"/>
  <c r="F197"/>
  <c r="G197"/>
  <c r="H197"/>
  <c r="J197"/>
  <c r="K197"/>
  <c r="L197"/>
  <c r="M197"/>
  <c r="N197"/>
  <c r="O197"/>
  <c r="R197"/>
  <c r="S197"/>
  <c r="T197"/>
  <c r="U197"/>
  <c r="V197"/>
  <c r="W197"/>
  <c r="X197"/>
  <c r="B198"/>
  <c r="C198"/>
  <c r="D198"/>
  <c r="E198"/>
  <c r="F198"/>
  <c r="G198"/>
  <c r="H198"/>
  <c r="J198"/>
  <c r="K198"/>
  <c r="L198"/>
  <c r="M198"/>
  <c r="N198"/>
  <c r="O198"/>
  <c r="R198"/>
  <c r="S198"/>
  <c r="T198"/>
  <c r="U198"/>
  <c r="V198"/>
  <c r="W198"/>
  <c r="X198"/>
  <c r="C199"/>
  <c r="U199"/>
  <c r="V199"/>
  <c r="B206"/>
  <c r="D206"/>
  <c r="F206"/>
  <c r="J206"/>
  <c r="J207" s="1"/>
  <c r="M206"/>
  <c r="M207" s="1"/>
  <c r="R206"/>
  <c r="Z206" s="1"/>
  <c r="T206"/>
  <c r="AB206"/>
  <c r="AE206"/>
  <c r="B207"/>
  <c r="F207"/>
  <c r="F208" s="1"/>
  <c r="F209" s="1"/>
  <c r="F210" s="1"/>
  <c r="F211" s="1"/>
  <c r="F212" s="1"/>
  <c r="F213" s="1"/>
  <c r="F214" s="1"/>
  <c r="F215" s="1"/>
  <c r="F216" s="1"/>
  <c r="F217" s="1"/>
  <c r="B225"/>
  <c r="D225"/>
  <c r="E225"/>
  <c r="J225"/>
  <c r="J226" s="1"/>
  <c r="J227" s="1"/>
  <c r="J228" s="1"/>
  <c r="J229" s="1"/>
  <c r="J230" s="1"/>
  <c r="J231" s="1"/>
  <c r="J232" s="1"/>
  <c r="J233" s="1"/>
  <c r="J234" s="1"/>
  <c r="J235" s="1"/>
  <c r="J236" s="1"/>
  <c r="N225"/>
  <c r="O225"/>
  <c r="O226" s="1"/>
  <c r="O227" s="1"/>
  <c r="O228" s="1"/>
  <c r="O229" s="1"/>
  <c r="O230" s="1"/>
  <c r="O231" s="1"/>
  <c r="O232" s="1"/>
  <c r="O233" s="1"/>
  <c r="O234" s="1"/>
  <c r="O235" s="1"/>
  <c r="O236" s="1"/>
  <c r="T225"/>
  <c r="W225"/>
  <c r="D226"/>
  <c r="D227" s="1"/>
  <c r="D228" s="1"/>
  <c r="D229" s="1"/>
  <c r="D230" s="1"/>
  <c r="D231" s="1"/>
  <c r="D232" s="1"/>
  <c r="D233" s="1"/>
  <c r="D234" s="1"/>
  <c r="D235" s="1"/>
  <c r="D236" s="1"/>
  <c r="E226"/>
  <c r="E227" s="1"/>
  <c r="L226"/>
  <c r="L227" s="1"/>
  <c r="L228" s="1"/>
  <c r="L229" s="1"/>
  <c r="L230" s="1"/>
  <c r="L231" s="1"/>
  <c r="L232" s="1"/>
  <c r="L233" s="1"/>
  <c r="L234" s="1"/>
  <c r="L235" s="1"/>
  <c r="L236" s="1"/>
  <c r="N226"/>
  <c r="R226"/>
  <c r="W226"/>
  <c r="W227" s="1"/>
  <c r="K227"/>
  <c r="K228" s="1"/>
  <c r="K229" s="1"/>
  <c r="K230" s="1"/>
  <c r="K231" s="1"/>
  <c r="K232" s="1"/>
  <c r="K233" s="1"/>
  <c r="K234" s="1"/>
  <c r="K235" s="1"/>
  <c r="K236" s="1"/>
  <c r="E228"/>
  <c r="E229" s="1"/>
  <c r="E230" s="1"/>
  <c r="E231" s="1"/>
  <c r="E232" s="1"/>
  <c r="E233" s="1"/>
  <c r="E234" s="1"/>
  <c r="E235" s="1"/>
  <c r="E236" s="1"/>
  <c r="W228"/>
  <c r="W229" s="1"/>
  <c r="W230" s="1"/>
  <c r="W231" s="1"/>
  <c r="W232" s="1"/>
  <c r="W233" s="1"/>
  <c r="W234" s="1"/>
  <c r="W235" s="1"/>
  <c r="W236" s="1"/>
  <c r="X187" i="5"/>
  <c r="X188"/>
  <c r="X189"/>
  <c r="X190"/>
  <c r="X191"/>
  <c r="X192"/>
  <c r="X193"/>
  <c r="X194"/>
  <c r="X195"/>
  <c r="X196"/>
  <c r="X197"/>
  <c r="X198"/>
  <c r="P187"/>
  <c r="P225" s="1"/>
  <c r="P226" s="1"/>
  <c r="P188"/>
  <c r="P189"/>
  <c r="P190"/>
  <c r="P191"/>
  <c r="P192"/>
  <c r="P193"/>
  <c r="P194"/>
  <c r="P195"/>
  <c r="P196"/>
  <c r="H187"/>
  <c r="H225" s="1"/>
  <c r="H188"/>
  <c r="H189"/>
  <c r="H190"/>
  <c r="H191"/>
  <c r="H192"/>
  <c r="H193"/>
  <c r="H194"/>
  <c r="H195"/>
  <c r="H196"/>
  <c r="H197"/>
  <c r="H198"/>
  <c r="H19"/>
  <c r="G19"/>
  <c r="F19"/>
  <c r="E19"/>
  <c r="AC19" s="1"/>
  <c r="D19"/>
  <c r="C19"/>
  <c r="W39"/>
  <c r="V39"/>
  <c r="U39"/>
  <c r="T39"/>
  <c r="S39"/>
  <c r="R39"/>
  <c r="O39"/>
  <c r="N39"/>
  <c r="M39"/>
  <c r="L39"/>
  <c r="K39"/>
  <c r="AA39" s="1"/>
  <c r="J39"/>
  <c r="G39"/>
  <c r="F39"/>
  <c r="E39"/>
  <c r="D39"/>
  <c r="C39"/>
  <c r="B39"/>
  <c r="X59"/>
  <c r="W59"/>
  <c r="V59"/>
  <c r="U59"/>
  <c r="T59"/>
  <c r="S59"/>
  <c r="R59"/>
  <c r="P59"/>
  <c r="O59"/>
  <c r="N59"/>
  <c r="M59"/>
  <c r="L59"/>
  <c r="K59"/>
  <c r="J59"/>
  <c r="H59"/>
  <c r="G59"/>
  <c r="F59"/>
  <c r="E59"/>
  <c r="D59"/>
  <c r="C59"/>
  <c r="B59"/>
  <c r="X79"/>
  <c r="P79"/>
  <c r="AF169"/>
  <c r="AF170"/>
  <c r="AF171"/>
  <c r="AF174"/>
  <c r="X148"/>
  <c r="X149" s="1"/>
  <c r="X150" s="1"/>
  <c r="X151" s="1"/>
  <c r="X152" s="1"/>
  <c r="X153" s="1"/>
  <c r="X154" s="1"/>
  <c r="X155" s="1"/>
  <c r="X156" s="1"/>
  <c r="X157" s="1"/>
  <c r="X158" s="1"/>
  <c r="X159" s="1"/>
  <c r="P148"/>
  <c r="P149" s="1"/>
  <c r="P150" s="1"/>
  <c r="P151" s="1"/>
  <c r="P152" s="1"/>
  <c r="P153" s="1"/>
  <c r="P154" s="1"/>
  <c r="P155" s="1"/>
  <c r="P156" s="1"/>
  <c r="P157" s="1"/>
  <c r="P158" s="1"/>
  <c r="P159" s="1"/>
  <c r="H148"/>
  <c r="H149" s="1"/>
  <c r="H150" s="1"/>
  <c r="H151" s="1"/>
  <c r="H152" s="1"/>
  <c r="H153" s="1"/>
  <c r="H154" s="1"/>
  <c r="H155" s="1"/>
  <c r="H156" s="1"/>
  <c r="H157" s="1"/>
  <c r="H158" s="1"/>
  <c r="H159" s="1"/>
  <c r="X129"/>
  <c r="X130" s="1"/>
  <c r="X131" s="1"/>
  <c r="X132" s="1"/>
  <c r="X133" s="1"/>
  <c r="X134" s="1"/>
  <c r="X135" s="1"/>
  <c r="X136" s="1"/>
  <c r="X137" s="1"/>
  <c r="X138" s="1"/>
  <c r="X139" s="1"/>
  <c r="X140" s="1"/>
  <c r="P129"/>
  <c r="P130" s="1"/>
  <c r="P131" s="1"/>
  <c r="P132" s="1"/>
  <c r="P133" s="1"/>
  <c r="P134" s="1"/>
  <c r="P135" s="1"/>
  <c r="P136" s="1"/>
  <c r="P137" s="1"/>
  <c r="P138" s="1"/>
  <c r="P139" s="1"/>
  <c r="P140" s="1"/>
  <c r="H129"/>
  <c r="H130" s="1"/>
  <c r="H131" s="1"/>
  <c r="H132" s="1"/>
  <c r="H133" s="1"/>
  <c r="H134" s="1"/>
  <c r="H135" s="1"/>
  <c r="H136" s="1"/>
  <c r="H137" s="1"/>
  <c r="H138" s="1"/>
  <c r="H139" s="1"/>
  <c r="H140" s="1"/>
  <c r="AF110"/>
  <c r="AF111" s="1"/>
  <c r="P110"/>
  <c r="P111" s="1"/>
  <c r="P112" s="1"/>
  <c r="P113" s="1"/>
  <c r="P114" s="1"/>
  <c r="P115" s="1"/>
  <c r="P116" s="1"/>
  <c r="P117" s="1"/>
  <c r="P118" s="1"/>
  <c r="P119" s="1"/>
  <c r="P120" s="1"/>
  <c r="H110"/>
  <c r="H111" s="1"/>
  <c r="H112" s="1"/>
  <c r="H113" s="1"/>
  <c r="H114" s="1"/>
  <c r="H115" s="1"/>
  <c r="H116" s="1"/>
  <c r="H117" s="1"/>
  <c r="H118" s="1"/>
  <c r="H119" s="1"/>
  <c r="V148"/>
  <c r="V149"/>
  <c r="V150" s="1"/>
  <c r="V151" s="1"/>
  <c r="V152" s="1"/>
  <c r="V153" s="1"/>
  <c r="V154" s="1"/>
  <c r="V155" s="1"/>
  <c r="V156" s="1"/>
  <c r="V157" s="1"/>
  <c r="V158" s="1"/>
  <c r="V159" s="1"/>
  <c r="W187"/>
  <c r="W225" s="1"/>
  <c r="W188"/>
  <c r="W189"/>
  <c r="W190"/>
  <c r="W191"/>
  <c r="W192"/>
  <c r="W193"/>
  <c r="W194"/>
  <c r="W195"/>
  <c r="W196"/>
  <c r="W197"/>
  <c r="W198"/>
  <c r="O187"/>
  <c r="O225" s="1"/>
  <c r="O188"/>
  <c r="O189"/>
  <c r="O190"/>
  <c r="O191"/>
  <c r="O192"/>
  <c r="O193"/>
  <c r="O194"/>
  <c r="O195"/>
  <c r="O196"/>
  <c r="O197"/>
  <c r="O198"/>
  <c r="G187"/>
  <c r="G188"/>
  <c r="G189"/>
  <c r="G190"/>
  <c r="G191"/>
  <c r="G192"/>
  <c r="G193"/>
  <c r="G194"/>
  <c r="G195"/>
  <c r="G196"/>
  <c r="G197"/>
  <c r="G198"/>
  <c r="W148"/>
  <c r="W149" s="1"/>
  <c r="W150" s="1"/>
  <c r="W151" s="1"/>
  <c r="W152" s="1"/>
  <c r="W153" s="1"/>
  <c r="W154" s="1"/>
  <c r="W155" s="1"/>
  <c r="W156" s="1"/>
  <c r="W157" s="1"/>
  <c r="W158" s="1"/>
  <c r="W159" s="1"/>
  <c r="O148"/>
  <c r="O149" s="1"/>
  <c r="O150" s="1"/>
  <c r="O151" s="1"/>
  <c r="O152" s="1"/>
  <c r="O153" s="1"/>
  <c r="O154" s="1"/>
  <c r="O155" s="1"/>
  <c r="O156" s="1"/>
  <c r="O157" s="1"/>
  <c r="O158" s="1"/>
  <c r="O159" s="1"/>
  <c r="G148"/>
  <c r="G149"/>
  <c r="G150" s="1"/>
  <c r="G151" s="1"/>
  <c r="G152" s="1"/>
  <c r="G153" s="1"/>
  <c r="G154" s="1"/>
  <c r="G155" s="1"/>
  <c r="G156" s="1"/>
  <c r="G157" s="1"/>
  <c r="G158" s="1"/>
  <c r="G159" s="1"/>
  <c r="W129"/>
  <c r="W130" s="1"/>
  <c r="W131" s="1"/>
  <c r="W132" s="1"/>
  <c r="W133" s="1"/>
  <c r="W134" s="1"/>
  <c r="W135" s="1"/>
  <c r="W136" s="1"/>
  <c r="W137" s="1"/>
  <c r="W138" s="1"/>
  <c r="W139" s="1"/>
  <c r="W140" s="1"/>
  <c r="O129"/>
  <c r="O130"/>
  <c r="O131" s="1"/>
  <c r="O132" s="1"/>
  <c r="O133" s="1"/>
  <c r="O134" s="1"/>
  <c r="O135" s="1"/>
  <c r="O136" s="1"/>
  <c r="O137" s="1"/>
  <c r="O138" s="1"/>
  <c r="O139" s="1"/>
  <c r="O140" s="1"/>
  <c r="G129"/>
  <c r="G130"/>
  <c r="G131" s="1"/>
  <c r="G132" s="1"/>
  <c r="G133" s="1"/>
  <c r="G134" s="1"/>
  <c r="G135" s="1"/>
  <c r="G136" s="1"/>
  <c r="G137" s="1"/>
  <c r="G138" s="1"/>
  <c r="G139" s="1"/>
  <c r="G140" s="1"/>
  <c r="AE27"/>
  <c r="AE28"/>
  <c r="AE29"/>
  <c r="AE30"/>
  <c r="AE31"/>
  <c r="AE32"/>
  <c r="AE33"/>
  <c r="AE34"/>
  <c r="AE35"/>
  <c r="AE36"/>
  <c r="AE37"/>
  <c r="AE38"/>
  <c r="W110"/>
  <c r="W111" s="1"/>
  <c r="W112" s="1"/>
  <c r="W113" s="1"/>
  <c r="W114" s="1"/>
  <c r="W115" s="1"/>
  <c r="W116" s="1"/>
  <c r="W117" s="1"/>
  <c r="W118" s="1"/>
  <c r="W119" s="1"/>
  <c r="W120" s="1"/>
  <c r="W121" s="1"/>
  <c r="O110"/>
  <c r="O111" s="1"/>
  <c r="O112" s="1"/>
  <c r="O113" s="1"/>
  <c r="O114" s="1"/>
  <c r="O115" s="1"/>
  <c r="O116" s="1"/>
  <c r="O117" s="1"/>
  <c r="O118" s="1"/>
  <c r="O119" s="1"/>
  <c r="O120" s="1"/>
  <c r="O121" s="1"/>
  <c r="G110"/>
  <c r="G111"/>
  <c r="G112" s="1"/>
  <c r="G113" s="1"/>
  <c r="G114" s="1"/>
  <c r="G115" s="1"/>
  <c r="G116" s="1"/>
  <c r="G117" s="1"/>
  <c r="G118" s="1"/>
  <c r="G119" s="1"/>
  <c r="G120" s="1"/>
  <c r="G121" s="1"/>
  <c r="G79"/>
  <c r="W79"/>
  <c r="O79"/>
  <c r="AE206"/>
  <c r="AE167"/>
  <c r="AE168"/>
  <c r="AE169"/>
  <c r="AE170"/>
  <c r="AE171"/>
  <c r="AE172"/>
  <c r="AE173"/>
  <c r="AE174"/>
  <c r="AE175"/>
  <c r="AE176"/>
  <c r="AE177"/>
  <c r="AE178"/>
  <c r="O179"/>
  <c r="AD176"/>
  <c r="AD178"/>
  <c r="V187"/>
  <c r="V225" s="1"/>
  <c r="V188"/>
  <c r="V189"/>
  <c r="V190"/>
  <c r="V191"/>
  <c r="V192"/>
  <c r="V193"/>
  <c r="V194"/>
  <c r="V195"/>
  <c r="V196"/>
  <c r="V197"/>
  <c r="V198"/>
  <c r="N187"/>
  <c r="N225" s="1"/>
  <c r="N188"/>
  <c r="N226" s="1"/>
  <c r="N189"/>
  <c r="N190"/>
  <c r="N191"/>
  <c r="N192"/>
  <c r="N193"/>
  <c r="N194"/>
  <c r="N195"/>
  <c r="N196"/>
  <c r="N197"/>
  <c r="N198"/>
  <c r="F187"/>
  <c r="F225" s="1"/>
  <c r="F188"/>
  <c r="F189"/>
  <c r="F190"/>
  <c r="F191"/>
  <c r="F192"/>
  <c r="F193"/>
  <c r="F194"/>
  <c r="F195"/>
  <c r="F196"/>
  <c r="F197"/>
  <c r="F198"/>
  <c r="N148"/>
  <c r="N149" s="1"/>
  <c r="N150" s="1"/>
  <c r="N151" s="1"/>
  <c r="N152" s="1"/>
  <c r="N153" s="1"/>
  <c r="N154" s="1"/>
  <c r="N155" s="1"/>
  <c r="N156" s="1"/>
  <c r="N157" s="1"/>
  <c r="N158" s="1"/>
  <c r="N159" s="1"/>
  <c r="F148"/>
  <c r="F149" s="1"/>
  <c r="F150" s="1"/>
  <c r="F151" s="1"/>
  <c r="F152" s="1"/>
  <c r="F153" s="1"/>
  <c r="F154" s="1"/>
  <c r="F155" s="1"/>
  <c r="F156" s="1"/>
  <c r="F157" s="1"/>
  <c r="F158" s="1"/>
  <c r="F159" s="1"/>
  <c r="AD27"/>
  <c r="AD110" s="1"/>
  <c r="AD28"/>
  <c r="AD29"/>
  <c r="AD30"/>
  <c r="AD31"/>
  <c r="AD32"/>
  <c r="AD33"/>
  <c r="AD34"/>
  <c r="AD35"/>
  <c r="AD36"/>
  <c r="AD37"/>
  <c r="AD38"/>
  <c r="V110"/>
  <c r="V111" s="1"/>
  <c r="V112" s="1"/>
  <c r="V113" s="1"/>
  <c r="V114" s="1"/>
  <c r="V115" s="1"/>
  <c r="V116" s="1"/>
  <c r="V117" s="1"/>
  <c r="V118" s="1"/>
  <c r="V119" s="1"/>
  <c r="V120" s="1"/>
  <c r="V121" s="1"/>
  <c r="N110"/>
  <c r="N111" s="1"/>
  <c r="N112" s="1"/>
  <c r="N113" s="1"/>
  <c r="N114" s="1"/>
  <c r="N115" s="1"/>
  <c r="N116" s="1"/>
  <c r="N117" s="1"/>
  <c r="N118" s="1"/>
  <c r="N119" s="1"/>
  <c r="N120" s="1"/>
  <c r="N121" s="1"/>
  <c r="F110"/>
  <c r="F111"/>
  <c r="F112" s="1"/>
  <c r="F113" s="1"/>
  <c r="F114" s="1"/>
  <c r="F115" s="1"/>
  <c r="F116" s="1"/>
  <c r="F117" s="1"/>
  <c r="F118" s="1"/>
  <c r="F119" s="1"/>
  <c r="F120" s="1"/>
  <c r="F121" s="1"/>
  <c r="AD170"/>
  <c r="AD171"/>
  <c r="AD172"/>
  <c r="AD173"/>
  <c r="U206"/>
  <c r="U207" s="1"/>
  <c r="U208" s="1"/>
  <c r="M206"/>
  <c r="M207"/>
  <c r="M208" s="1"/>
  <c r="M209" s="1"/>
  <c r="M210" s="1"/>
  <c r="M211" s="1"/>
  <c r="M212" s="1"/>
  <c r="M213" s="1"/>
  <c r="M214" s="1"/>
  <c r="M215" s="1"/>
  <c r="M216" s="1"/>
  <c r="M217" s="1"/>
  <c r="E167"/>
  <c r="E168"/>
  <c r="E169"/>
  <c r="AC169" s="1"/>
  <c r="E170"/>
  <c r="AC170" s="1"/>
  <c r="E171"/>
  <c r="AC171" s="1"/>
  <c r="E172"/>
  <c r="F79"/>
  <c r="E79"/>
  <c r="D79"/>
  <c r="C79"/>
  <c r="Z27"/>
  <c r="Z28"/>
  <c r="Z29"/>
  <c r="Z30"/>
  <c r="Z31"/>
  <c r="Z32"/>
  <c r="Z33"/>
  <c r="Z34"/>
  <c r="Z35"/>
  <c r="Z36"/>
  <c r="Z37"/>
  <c r="Z38"/>
  <c r="B79"/>
  <c r="AB19"/>
  <c r="D83" s="1"/>
  <c r="AD168"/>
  <c r="V179"/>
  <c r="F179"/>
  <c r="N129"/>
  <c r="N130" s="1"/>
  <c r="N131" s="1"/>
  <c r="N132" s="1"/>
  <c r="N133" s="1"/>
  <c r="N134" s="1"/>
  <c r="N135" s="1"/>
  <c r="N136" s="1"/>
  <c r="N137" s="1"/>
  <c r="N138" s="1"/>
  <c r="N139" s="1"/>
  <c r="N140" s="1"/>
  <c r="F129"/>
  <c r="F130" s="1"/>
  <c r="F131" s="1"/>
  <c r="F132" s="1"/>
  <c r="F133" s="1"/>
  <c r="F134" s="1"/>
  <c r="F135" s="1"/>
  <c r="F136" s="1"/>
  <c r="F137" s="1"/>
  <c r="F138" s="1"/>
  <c r="F139" s="1"/>
  <c r="F140" s="1"/>
  <c r="V79"/>
  <c r="U79"/>
  <c r="T79"/>
  <c r="S79"/>
  <c r="R79"/>
  <c r="N79"/>
  <c r="M79"/>
  <c r="L79"/>
  <c r="K79"/>
  <c r="J79"/>
  <c r="AC172"/>
  <c r="E173"/>
  <c r="AC173" s="1"/>
  <c r="E174"/>
  <c r="AC174" s="1"/>
  <c r="E175"/>
  <c r="AC175" s="1"/>
  <c r="E176"/>
  <c r="AC176" s="1"/>
  <c r="E177"/>
  <c r="AC177"/>
  <c r="E178"/>
  <c r="AC178" s="1"/>
  <c r="D167"/>
  <c r="AB167" s="1"/>
  <c r="D168"/>
  <c r="AB168" s="1"/>
  <c r="D169"/>
  <c r="D170"/>
  <c r="AB170" s="1"/>
  <c r="D171"/>
  <c r="AB171" s="1"/>
  <c r="D172"/>
  <c r="AB172" s="1"/>
  <c r="D173"/>
  <c r="D174"/>
  <c r="AB174" s="1"/>
  <c r="D175"/>
  <c r="AB175" s="1"/>
  <c r="D176"/>
  <c r="AB176" s="1"/>
  <c r="D177"/>
  <c r="AB177"/>
  <c r="D178"/>
  <c r="AB178" s="1"/>
  <c r="U187"/>
  <c r="U225" s="1"/>
  <c r="U188"/>
  <c r="U189"/>
  <c r="U190"/>
  <c r="U191"/>
  <c r="U192"/>
  <c r="U193"/>
  <c r="U194"/>
  <c r="U195"/>
  <c r="U196"/>
  <c r="U197"/>
  <c r="U198"/>
  <c r="M187"/>
  <c r="M225" s="1"/>
  <c r="M188"/>
  <c r="M189"/>
  <c r="M190"/>
  <c r="M191"/>
  <c r="M192"/>
  <c r="M193"/>
  <c r="M194"/>
  <c r="M195"/>
  <c r="M196"/>
  <c r="M197"/>
  <c r="M198"/>
  <c r="E187"/>
  <c r="E225" s="1"/>
  <c r="E188"/>
  <c r="E189"/>
  <c r="E190"/>
  <c r="E191"/>
  <c r="E192"/>
  <c r="E193"/>
  <c r="E194"/>
  <c r="E195"/>
  <c r="E196"/>
  <c r="E197"/>
  <c r="E198"/>
  <c r="M148"/>
  <c r="M149" s="1"/>
  <c r="M150" s="1"/>
  <c r="M151" s="1"/>
  <c r="M152" s="1"/>
  <c r="M153" s="1"/>
  <c r="M154" s="1"/>
  <c r="M155" s="1"/>
  <c r="M156" s="1"/>
  <c r="M157" s="1"/>
  <c r="M158" s="1"/>
  <c r="M159" s="1"/>
  <c r="E148"/>
  <c r="E149" s="1"/>
  <c r="E150" s="1"/>
  <c r="E151" s="1"/>
  <c r="E152" s="1"/>
  <c r="E153" s="1"/>
  <c r="E154" s="1"/>
  <c r="E155" s="1"/>
  <c r="E156" s="1"/>
  <c r="E157" s="1"/>
  <c r="E158" s="1"/>
  <c r="E159" s="1"/>
  <c r="U110"/>
  <c r="U111" s="1"/>
  <c r="M110"/>
  <c r="M111" s="1"/>
  <c r="M112" s="1"/>
  <c r="M113" s="1"/>
  <c r="M114" s="1"/>
  <c r="M115" s="1"/>
  <c r="M116" s="1"/>
  <c r="M117" s="1"/>
  <c r="M118" s="1"/>
  <c r="M119" s="1"/>
  <c r="M120" s="1"/>
  <c r="M121" s="1"/>
  <c r="E110"/>
  <c r="E111" s="1"/>
  <c r="E112" s="1"/>
  <c r="E113" s="1"/>
  <c r="E114" s="1"/>
  <c r="E115" s="1"/>
  <c r="E116" s="1"/>
  <c r="E117" s="1"/>
  <c r="E118" s="1"/>
  <c r="E119" s="1"/>
  <c r="E120" s="1"/>
  <c r="E121" s="1"/>
  <c r="T206"/>
  <c r="T207" s="1"/>
  <c r="L206"/>
  <c r="U148"/>
  <c r="U149" s="1"/>
  <c r="U150" s="1"/>
  <c r="U151" s="1"/>
  <c r="U152" s="1"/>
  <c r="U153" s="1"/>
  <c r="U154" s="1"/>
  <c r="U155" s="1"/>
  <c r="U156" s="1"/>
  <c r="U157" s="1"/>
  <c r="U158" s="1"/>
  <c r="U159" s="1"/>
  <c r="T129"/>
  <c r="T130" s="1"/>
  <c r="T131" s="1"/>
  <c r="T132" s="1"/>
  <c r="T133" s="1"/>
  <c r="T134" s="1"/>
  <c r="T135" s="1"/>
  <c r="T136" s="1"/>
  <c r="T137" s="1"/>
  <c r="T138" s="1"/>
  <c r="T139" s="1"/>
  <c r="T140" s="1"/>
  <c r="L129"/>
  <c r="L130"/>
  <c r="L131" s="1"/>
  <c r="L132" s="1"/>
  <c r="L133" s="1"/>
  <c r="L134" s="1"/>
  <c r="L135" s="1"/>
  <c r="L136" s="1"/>
  <c r="L137" s="1"/>
  <c r="L138" s="1"/>
  <c r="L139" s="1"/>
  <c r="L140" s="1"/>
  <c r="U129"/>
  <c r="U130"/>
  <c r="U131" s="1"/>
  <c r="U132" s="1"/>
  <c r="U133" s="1"/>
  <c r="U134" s="1"/>
  <c r="U135" s="1"/>
  <c r="U136" s="1"/>
  <c r="U137" s="1"/>
  <c r="U138" s="1"/>
  <c r="U139" s="1"/>
  <c r="U140" s="1"/>
  <c r="M129"/>
  <c r="M130" s="1"/>
  <c r="M131" s="1"/>
  <c r="M132" s="1"/>
  <c r="M133" s="1"/>
  <c r="M134" s="1"/>
  <c r="M135" s="1"/>
  <c r="M136" s="1"/>
  <c r="M137" s="1"/>
  <c r="M138" s="1"/>
  <c r="M139" s="1"/>
  <c r="M140" s="1"/>
  <c r="E129"/>
  <c r="E130" s="1"/>
  <c r="E131" s="1"/>
  <c r="E132" s="1"/>
  <c r="E133" s="1"/>
  <c r="E134" s="1"/>
  <c r="E135" s="1"/>
  <c r="E136" s="1"/>
  <c r="E137" s="1"/>
  <c r="E138" s="1"/>
  <c r="E139" s="1"/>
  <c r="E140" s="1"/>
  <c r="D129"/>
  <c r="D130" s="1"/>
  <c r="D131" s="1"/>
  <c r="D132" s="1"/>
  <c r="D133" s="1"/>
  <c r="D134" s="1"/>
  <c r="D135" s="1"/>
  <c r="D136" s="1"/>
  <c r="D137" s="1"/>
  <c r="D138" s="1"/>
  <c r="D139" s="1"/>
  <c r="D140" s="1"/>
  <c r="AC38"/>
  <c r="AC37"/>
  <c r="AC36"/>
  <c r="AC35"/>
  <c r="AC34"/>
  <c r="AC33"/>
  <c r="AC32"/>
  <c r="AC31"/>
  <c r="AC30"/>
  <c r="AC29"/>
  <c r="AC28"/>
  <c r="AC27"/>
  <c r="T196"/>
  <c r="T197"/>
  <c r="T198"/>
  <c r="T187"/>
  <c r="T188"/>
  <c r="T189"/>
  <c r="T190"/>
  <c r="T191"/>
  <c r="T192"/>
  <c r="T193"/>
  <c r="T194"/>
  <c r="T195"/>
  <c r="S187"/>
  <c r="S188"/>
  <c r="S189"/>
  <c r="S190"/>
  <c r="S191"/>
  <c r="S192"/>
  <c r="S193"/>
  <c r="S194"/>
  <c r="S195"/>
  <c r="S196"/>
  <c r="S197"/>
  <c r="S198"/>
  <c r="R187"/>
  <c r="R225" s="1"/>
  <c r="R188"/>
  <c r="R189"/>
  <c r="R190"/>
  <c r="R191"/>
  <c r="R192"/>
  <c r="R193"/>
  <c r="R194"/>
  <c r="R195"/>
  <c r="R196"/>
  <c r="R197"/>
  <c r="R198"/>
  <c r="L196"/>
  <c r="L197"/>
  <c r="L198"/>
  <c r="L187"/>
  <c r="L188"/>
  <c r="L189"/>
  <c r="L190"/>
  <c r="L191"/>
  <c r="L192"/>
  <c r="L193"/>
  <c r="L194"/>
  <c r="L195"/>
  <c r="K187"/>
  <c r="K225" s="1"/>
  <c r="K226" s="1"/>
  <c r="K188"/>
  <c r="K189"/>
  <c r="K190"/>
  <c r="K191"/>
  <c r="K192"/>
  <c r="K193"/>
  <c r="K194"/>
  <c r="K195"/>
  <c r="K196"/>
  <c r="K197"/>
  <c r="K198"/>
  <c r="J187"/>
  <c r="J225" s="1"/>
  <c r="J226" s="1"/>
  <c r="J188"/>
  <c r="J189"/>
  <c r="J199" s="1"/>
  <c r="J190"/>
  <c r="J191"/>
  <c r="J192"/>
  <c r="J193"/>
  <c r="J194"/>
  <c r="J195"/>
  <c r="J196"/>
  <c r="J197"/>
  <c r="J198"/>
  <c r="D196"/>
  <c r="D197"/>
  <c r="D198"/>
  <c r="D187"/>
  <c r="D188"/>
  <c r="D189"/>
  <c r="D190"/>
  <c r="D191"/>
  <c r="D192"/>
  <c r="D193"/>
  <c r="D194"/>
  <c r="D195"/>
  <c r="C187"/>
  <c r="C225" s="1"/>
  <c r="C188"/>
  <c r="C189"/>
  <c r="C190"/>
  <c r="C191"/>
  <c r="C192"/>
  <c r="C193"/>
  <c r="C194"/>
  <c r="C195"/>
  <c r="C196"/>
  <c r="C197"/>
  <c r="C198"/>
  <c r="B187"/>
  <c r="B225" s="1"/>
  <c r="B188"/>
  <c r="B189"/>
  <c r="B190"/>
  <c r="B191"/>
  <c r="B192"/>
  <c r="B193"/>
  <c r="B194"/>
  <c r="B195"/>
  <c r="B196"/>
  <c r="B197"/>
  <c r="B198"/>
  <c r="C167"/>
  <c r="AA167" s="1"/>
  <c r="C168"/>
  <c r="AA168" s="1"/>
  <c r="C169"/>
  <c r="AA169" s="1"/>
  <c r="C170"/>
  <c r="AA170"/>
  <c r="C171"/>
  <c r="AA171" s="1"/>
  <c r="C172"/>
  <c r="AA172" s="1"/>
  <c r="C173"/>
  <c r="AA173" s="1"/>
  <c r="C174"/>
  <c r="AA174" s="1"/>
  <c r="C175"/>
  <c r="AA175" s="1"/>
  <c r="C176"/>
  <c r="AA176" s="1"/>
  <c r="C177"/>
  <c r="AA177" s="1"/>
  <c r="C178"/>
  <c r="AA178"/>
  <c r="B167"/>
  <c r="B206" s="1"/>
  <c r="B168"/>
  <c r="B169"/>
  <c r="Z169"/>
  <c r="B170"/>
  <c r="Z170" s="1"/>
  <c r="B171"/>
  <c r="B172"/>
  <c r="Z172" s="1"/>
  <c r="B173"/>
  <c r="Z173" s="1"/>
  <c r="B174"/>
  <c r="Z174" s="1"/>
  <c r="B175"/>
  <c r="B176"/>
  <c r="Z176" s="1"/>
  <c r="B177"/>
  <c r="Z177"/>
  <c r="B178"/>
  <c r="Z178" s="1"/>
  <c r="U179"/>
  <c r="S179"/>
  <c r="M179"/>
  <c r="K179"/>
  <c r="AB27"/>
  <c r="AB28"/>
  <c r="AB29"/>
  <c r="AB30"/>
  <c r="AB31"/>
  <c r="AB32"/>
  <c r="AB33"/>
  <c r="AB34"/>
  <c r="AB35"/>
  <c r="AB36"/>
  <c r="AB37"/>
  <c r="AB38"/>
  <c r="AA27"/>
  <c r="AA28"/>
  <c r="AA29"/>
  <c r="AA30"/>
  <c r="AA31"/>
  <c r="AA32"/>
  <c r="AA33"/>
  <c r="AA34"/>
  <c r="AA35"/>
  <c r="AA36"/>
  <c r="AA37"/>
  <c r="AA38"/>
  <c r="T225"/>
  <c r="T226" s="1"/>
  <c r="T227" s="1"/>
  <c r="L225"/>
  <c r="T148"/>
  <c r="T149" s="1"/>
  <c r="T150" s="1"/>
  <c r="T151" s="1"/>
  <c r="T152" s="1"/>
  <c r="T153" s="1"/>
  <c r="T154" s="1"/>
  <c r="T155" s="1"/>
  <c r="T156" s="1"/>
  <c r="T157" s="1"/>
  <c r="T158" s="1"/>
  <c r="T159" s="1"/>
  <c r="L148"/>
  <c r="L149" s="1"/>
  <c r="L150" s="1"/>
  <c r="L151" s="1"/>
  <c r="L152" s="1"/>
  <c r="L153" s="1"/>
  <c r="L154" s="1"/>
  <c r="L155" s="1"/>
  <c r="L156" s="1"/>
  <c r="L157" s="1"/>
  <c r="L158" s="1"/>
  <c r="L159" s="1"/>
  <c r="D148"/>
  <c r="D149" s="1"/>
  <c r="D150" s="1"/>
  <c r="D151" s="1"/>
  <c r="D152" s="1"/>
  <c r="D153" s="1"/>
  <c r="D154" s="1"/>
  <c r="D155" s="1"/>
  <c r="D156" s="1"/>
  <c r="D157" s="1"/>
  <c r="D158" s="1"/>
  <c r="D159" s="1"/>
  <c r="L110"/>
  <c r="L111" s="1"/>
  <c r="L112" s="1"/>
  <c r="L113" s="1"/>
  <c r="L114" s="1"/>
  <c r="L115" s="1"/>
  <c r="L116" s="1"/>
  <c r="L117" s="1"/>
  <c r="L118" s="1"/>
  <c r="L119" s="1"/>
  <c r="L120" s="1"/>
  <c r="L121" s="1"/>
  <c r="T110"/>
  <c r="T111" s="1"/>
  <c r="D110"/>
  <c r="D111" s="1"/>
  <c r="D112" s="1"/>
  <c r="D113" s="1"/>
  <c r="D114" s="1"/>
  <c r="D115" s="1"/>
  <c r="D116" s="1"/>
  <c r="D117" s="1"/>
  <c r="D118" s="1"/>
  <c r="D119" s="1"/>
  <c r="D120" s="1"/>
  <c r="D121" s="1"/>
  <c r="S225"/>
  <c r="S110"/>
  <c r="S206"/>
  <c r="S207" s="1"/>
  <c r="S208" s="1"/>
  <c r="K206"/>
  <c r="K207" s="1"/>
  <c r="K208" s="1"/>
  <c r="K209" s="1"/>
  <c r="K210" s="1"/>
  <c r="K211" s="1"/>
  <c r="K212" s="1"/>
  <c r="K213" s="1"/>
  <c r="K214" s="1"/>
  <c r="K215" s="1"/>
  <c r="K216" s="1"/>
  <c r="K217" s="1"/>
  <c r="S129"/>
  <c r="S130"/>
  <c r="S131" s="1"/>
  <c r="S132" s="1"/>
  <c r="S133" s="1"/>
  <c r="S134" s="1"/>
  <c r="S135" s="1"/>
  <c r="S136" s="1"/>
  <c r="S137" s="1"/>
  <c r="S138" s="1"/>
  <c r="S139" s="1"/>
  <c r="S140" s="1"/>
  <c r="K129"/>
  <c r="K130" s="1"/>
  <c r="K131" s="1"/>
  <c r="K132" s="1"/>
  <c r="K133" s="1"/>
  <c r="K134" s="1"/>
  <c r="K135" s="1"/>
  <c r="K136" s="1"/>
  <c r="K137" s="1"/>
  <c r="K138" s="1"/>
  <c r="K139" s="1"/>
  <c r="K140" s="1"/>
  <c r="C129"/>
  <c r="C130" s="1"/>
  <c r="C131" s="1"/>
  <c r="C132" s="1"/>
  <c r="C133" s="1"/>
  <c r="C134" s="1"/>
  <c r="C135" s="1"/>
  <c r="C136" s="1"/>
  <c r="C137" s="1"/>
  <c r="C138" s="1"/>
  <c r="C139" s="1"/>
  <c r="C140" s="1"/>
  <c r="R129"/>
  <c r="R130"/>
  <c r="R131" s="1"/>
  <c r="R132" s="1"/>
  <c r="R133" s="1"/>
  <c r="R134" s="1"/>
  <c r="R135" s="1"/>
  <c r="R136" s="1"/>
  <c r="R137" s="1"/>
  <c r="R138" s="1"/>
  <c r="R139" s="1"/>
  <c r="R140" s="1"/>
  <c r="J129"/>
  <c r="J130" s="1"/>
  <c r="J131" s="1"/>
  <c r="J132" s="1"/>
  <c r="J133" s="1"/>
  <c r="J134" s="1"/>
  <c r="J135" s="1"/>
  <c r="J136" s="1"/>
  <c r="J137" s="1"/>
  <c r="J138" s="1"/>
  <c r="J139" s="1"/>
  <c r="J140" s="1"/>
  <c r="B129"/>
  <c r="B130" s="1"/>
  <c r="B131" s="1"/>
  <c r="B132" s="1"/>
  <c r="B133" s="1"/>
  <c r="B134" s="1"/>
  <c r="B135" s="1"/>
  <c r="B136" s="1"/>
  <c r="B137" s="1"/>
  <c r="B138" s="1"/>
  <c r="B139" s="1"/>
  <c r="B140" s="1"/>
  <c r="S148"/>
  <c r="S149" s="1"/>
  <c r="S150" s="1"/>
  <c r="S151" s="1"/>
  <c r="S152" s="1"/>
  <c r="S153" s="1"/>
  <c r="S154" s="1"/>
  <c r="S155" s="1"/>
  <c r="S156" s="1"/>
  <c r="S157" s="1"/>
  <c r="S158" s="1"/>
  <c r="S159" s="1"/>
  <c r="R148"/>
  <c r="R149" s="1"/>
  <c r="R150" s="1"/>
  <c r="R151" s="1"/>
  <c r="R152" s="1"/>
  <c r="R153" s="1"/>
  <c r="R154" s="1"/>
  <c r="R155" s="1"/>
  <c r="R156" s="1"/>
  <c r="R157" s="1"/>
  <c r="R158" s="1"/>
  <c r="R159" s="1"/>
  <c r="K148"/>
  <c r="K149" s="1"/>
  <c r="K150" s="1"/>
  <c r="K151" s="1"/>
  <c r="K152" s="1"/>
  <c r="K153" s="1"/>
  <c r="K154" s="1"/>
  <c r="K155" s="1"/>
  <c r="K156" s="1"/>
  <c r="K157" s="1"/>
  <c r="K158" s="1"/>
  <c r="K159" s="1"/>
  <c r="J148"/>
  <c r="J149"/>
  <c r="J150" s="1"/>
  <c r="J151" s="1"/>
  <c r="J152" s="1"/>
  <c r="J153" s="1"/>
  <c r="J154" s="1"/>
  <c r="J155" s="1"/>
  <c r="J156" s="1"/>
  <c r="J157" s="1"/>
  <c r="J158" s="1"/>
  <c r="J159" s="1"/>
  <c r="C148"/>
  <c r="C149" s="1"/>
  <c r="C150" s="1"/>
  <c r="C151" s="1"/>
  <c r="C152" s="1"/>
  <c r="C153" s="1"/>
  <c r="C154" s="1"/>
  <c r="C155" s="1"/>
  <c r="C156" s="1"/>
  <c r="C157" s="1"/>
  <c r="C158" s="1"/>
  <c r="C159" s="1"/>
  <c r="B148"/>
  <c r="B149" s="1"/>
  <c r="B150" s="1"/>
  <c r="B151" s="1"/>
  <c r="B152" s="1"/>
  <c r="B153" s="1"/>
  <c r="B154" s="1"/>
  <c r="B155" s="1"/>
  <c r="B156" s="1"/>
  <c r="B157" s="1"/>
  <c r="B158" s="1"/>
  <c r="B159" s="1"/>
  <c r="K110"/>
  <c r="K111" s="1"/>
  <c r="K112" s="1"/>
  <c r="K113" s="1"/>
  <c r="K114" s="1"/>
  <c r="K115" s="1"/>
  <c r="K116" s="1"/>
  <c r="K117" s="1"/>
  <c r="K118" s="1"/>
  <c r="K119" s="1"/>
  <c r="K120" s="1"/>
  <c r="K121" s="1"/>
  <c r="C110"/>
  <c r="C111" s="1"/>
  <c r="C112" s="1"/>
  <c r="C113" s="1"/>
  <c r="C114" s="1"/>
  <c r="C115" s="1"/>
  <c r="C116" s="1"/>
  <c r="C117" s="1"/>
  <c r="C118" s="1"/>
  <c r="C119" s="1"/>
  <c r="C120" s="1"/>
  <c r="C121" s="1"/>
  <c r="R110"/>
  <c r="R111" s="1"/>
  <c r="R112" s="1"/>
  <c r="J110"/>
  <c r="J111" s="1"/>
  <c r="J112" s="1"/>
  <c r="J113" s="1"/>
  <c r="J114" s="1"/>
  <c r="J115" s="1"/>
  <c r="J116" s="1"/>
  <c r="J117" s="1"/>
  <c r="J118" s="1"/>
  <c r="J119" s="1"/>
  <c r="J120" s="1"/>
  <c r="J121" s="1"/>
  <c r="B110"/>
  <c r="B111" s="1"/>
  <c r="B112" s="1"/>
  <c r="B113" s="1"/>
  <c r="B114" s="1"/>
  <c r="B115" s="1"/>
  <c r="B116" s="1"/>
  <c r="B117" s="1"/>
  <c r="B118" s="1"/>
  <c r="B119" s="1"/>
  <c r="B120" s="1"/>
  <c r="B121" s="1"/>
  <c r="Z110"/>
  <c r="F191" i="36" l="1"/>
  <c r="AG178"/>
  <c r="H197"/>
  <c r="K190"/>
  <c r="D188"/>
  <c r="AG179" i="34"/>
  <c r="AG174" i="36"/>
  <c r="AL5" i="5"/>
  <c r="AL5" i="28"/>
  <c r="AG179" i="29"/>
  <c r="AL5"/>
  <c r="AL5" i="35"/>
  <c r="AL5" i="31"/>
  <c r="AL5" i="26"/>
  <c r="AL5" i="27"/>
  <c r="AL5" i="34"/>
  <c r="AL5" i="32"/>
  <c r="Q199" i="36"/>
  <c r="U198"/>
  <c r="AG179" i="27"/>
  <c r="AG179" i="5"/>
  <c r="AL4"/>
  <c r="AG170" i="36"/>
  <c r="I209"/>
  <c r="I210" s="1"/>
  <c r="I211" s="1"/>
  <c r="I212" s="1"/>
  <c r="I213" s="1"/>
  <c r="I214" s="1"/>
  <c r="I215" s="1"/>
  <c r="I216" s="1"/>
  <c r="I217" s="1"/>
  <c r="AG179" i="30"/>
  <c r="AG179" i="28"/>
  <c r="I208" i="34"/>
  <c r="AG207"/>
  <c r="AG207" i="30"/>
  <c r="I208"/>
  <c r="I209" s="1"/>
  <c r="I207" i="28"/>
  <c r="AG206"/>
  <c r="I208" i="27"/>
  <c r="AG207"/>
  <c r="AG179" i="26"/>
  <c r="AG207"/>
  <c r="AG206"/>
  <c r="I208" i="32"/>
  <c r="AG207"/>
  <c r="AG179" i="35"/>
  <c r="I208"/>
  <c r="AG207"/>
  <c r="I208" i="29"/>
  <c r="I209" s="1"/>
  <c r="I210" s="1"/>
  <c r="I211" s="1"/>
  <c r="I212" s="1"/>
  <c r="I213" s="1"/>
  <c r="AG207"/>
  <c r="I199" i="36"/>
  <c r="I208" i="5"/>
  <c r="AG207"/>
  <c r="AG209" i="31"/>
  <c r="AG211"/>
  <c r="AG216"/>
  <c r="AG217"/>
  <c r="AG173" i="36"/>
  <c r="AG92"/>
  <c r="AG93" s="1"/>
  <c r="AG94" s="1"/>
  <c r="AG95" s="1"/>
  <c r="AG96" s="1"/>
  <c r="AG97" s="1"/>
  <c r="AG98" s="1"/>
  <c r="AG99" s="1"/>
  <c r="AG100" s="1"/>
  <c r="AG101" s="1"/>
  <c r="AG102" s="1"/>
  <c r="AG215" i="31"/>
  <c r="AG212"/>
  <c r="AG214"/>
  <c r="AG208"/>
  <c r="AG207"/>
  <c r="AG210"/>
  <c r="AG213"/>
  <c r="I179" i="36"/>
  <c r="AI5" s="1"/>
  <c r="Y179"/>
  <c r="AK5" s="1"/>
  <c r="AG177"/>
  <c r="I226"/>
  <c r="I227" s="1"/>
  <c r="I228" s="1"/>
  <c r="I229" s="1"/>
  <c r="I230" s="1"/>
  <c r="I231" s="1"/>
  <c r="I232" s="1"/>
  <c r="I233" s="1"/>
  <c r="I234" s="1"/>
  <c r="I235" s="1"/>
  <c r="I236" s="1"/>
  <c r="AG206"/>
  <c r="AG169"/>
  <c r="AG39"/>
  <c r="I84" s="1"/>
  <c r="Q207"/>
  <c r="Q208" s="1"/>
  <c r="Q209" s="1"/>
  <c r="Q210" s="1"/>
  <c r="Q211" s="1"/>
  <c r="Q212" s="1"/>
  <c r="Q213" s="1"/>
  <c r="Q214" s="1"/>
  <c r="Q215" s="1"/>
  <c r="Q216" s="1"/>
  <c r="Q217" s="1"/>
  <c r="AG167"/>
  <c r="AG19"/>
  <c r="I83" s="1"/>
  <c r="Y208"/>
  <c r="Q179"/>
  <c r="AJ5" s="1"/>
  <c r="AG111"/>
  <c r="AG112" s="1"/>
  <c r="AG113" s="1"/>
  <c r="AG114" s="1"/>
  <c r="AG115" s="1"/>
  <c r="AG116" s="1"/>
  <c r="AG117" s="1"/>
  <c r="AG118" s="1"/>
  <c r="AG119" s="1"/>
  <c r="AG120" s="1"/>
  <c r="AG121" s="1"/>
  <c r="Y199"/>
  <c r="Y225"/>
  <c r="Y226" s="1"/>
  <c r="Y227" s="1"/>
  <c r="Y228" s="1"/>
  <c r="Y229" s="1"/>
  <c r="Y230" s="1"/>
  <c r="Y231" s="1"/>
  <c r="Y232" s="1"/>
  <c r="Y233" s="1"/>
  <c r="Y234" s="1"/>
  <c r="Y235" s="1"/>
  <c r="Y236" s="1"/>
  <c r="Q227"/>
  <c r="Q228" s="1"/>
  <c r="Q229" s="1"/>
  <c r="Q230" s="1"/>
  <c r="Q231" s="1"/>
  <c r="Q232" s="1"/>
  <c r="Q233" s="1"/>
  <c r="Q234" s="1"/>
  <c r="Q235" s="1"/>
  <c r="Q236" s="1"/>
  <c r="AF92" i="34"/>
  <c r="AF93" s="1"/>
  <c r="AF94" s="1"/>
  <c r="AF95" s="1"/>
  <c r="AF96" s="1"/>
  <c r="AF97" s="1"/>
  <c r="AF98" s="1"/>
  <c r="AF99" s="1"/>
  <c r="AF100" s="1"/>
  <c r="AF101" s="1"/>
  <c r="AF102" s="1"/>
  <c r="D192" i="36"/>
  <c r="G192"/>
  <c r="N192"/>
  <c r="T175"/>
  <c r="AF92" i="27"/>
  <c r="AF93" s="1"/>
  <c r="AF94" s="1"/>
  <c r="AF95" s="1"/>
  <c r="AF96" s="1"/>
  <c r="AF97" s="1"/>
  <c r="AF98" s="1"/>
  <c r="AF99" s="1"/>
  <c r="AF100" s="1"/>
  <c r="AF101" s="1"/>
  <c r="AF102" s="1"/>
  <c r="J199"/>
  <c r="L199"/>
  <c r="X226"/>
  <c r="O226"/>
  <c r="O227" s="1"/>
  <c r="O228" s="1"/>
  <c r="O229" s="1"/>
  <c r="O230" s="1"/>
  <c r="O231" s="1"/>
  <c r="O232" s="1"/>
  <c r="O233" s="1"/>
  <c r="O234" s="1"/>
  <c r="O235" s="1"/>
  <c r="O236" s="1"/>
  <c r="K226"/>
  <c r="K227" s="1"/>
  <c r="K228" s="1"/>
  <c r="K229" s="1"/>
  <c r="K230" s="1"/>
  <c r="K231" s="1"/>
  <c r="K232" s="1"/>
  <c r="K233" s="1"/>
  <c r="K234" s="1"/>
  <c r="K235" s="1"/>
  <c r="K236" s="1"/>
  <c r="O179"/>
  <c r="AF172"/>
  <c r="AA167"/>
  <c r="C226"/>
  <c r="C227" s="1"/>
  <c r="C228" s="1"/>
  <c r="C229" s="1"/>
  <c r="C230" s="1"/>
  <c r="C231" s="1"/>
  <c r="C232" s="1"/>
  <c r="C233" s="1"/>
  <c r="C234" s="1"/>
  <c r="C235" s="1"/>
  <c r="C236" s="1"/>
  <c r="AD94"/>
  <c r="AD95" s="1"/>
  <c r="AD96" s="1"/>
  <c r="AD97" s="1"/>
  <c r="AD98" s="1"/>
  <c r="AD99" s="1"/>
  <c r="AD100" s="1"/>
  <c r="AD101" s="1"/>
  <c r="AD102" s="1"/>
  <c r="F227"/>
  <c r="U226"/>
  <c r="U227" s="1"/>
  <c r="P226"/>
  <c r="P227" s="1"/>
  <c r="P228" s="1"/>
  <c r="P229" s="1"/>
  <c r="P230" s="1"/>
  <c r="P231" s="1"/>
  <c r="P232" s="1"/>
  <c r="P233" s="1"/>
  <c r="P234" s="1"/>
  <c r="P235" s="1"/>
  <c r="P236" s="1"/>
  <c r="L226"/>
  <c r="L227" s="1"/>
  <c r="L228" s="1"/>
  <c r="L229" s="1"/>
  <c r="L230" s="1"/>
  <c r="L231" s="1"/>
  <c r="L232" s="1"/>
  <c r="L233" s="1"/>
  <c r="L234" s="1"/>
  <c r="L235" s="1"/>
  <c r="L236" s="1"/>
  <c r="F179"/>
  <c r="AD167"/>
  <c r="AD179" s="1"/>
  <c r="B207"/>
  <c r="B208" s="1"/>
  <c r="B209" s="1"/>
  <c r="B210" s="1"/>
  <c r="B211" s="1"/>
  <c r="B212" s="1"/>
  <c r="B213" s="1"/>
  <c r="B214" s="1"/>
  <c r="B215" s="1"/>
  <c r="B216" s="1"/>
  <c r="B217" s="1"/>
  <c r="AB112"/>
  <c r="AB19"/>
  <c r="D83" s="1"/>
  <c r="AG19"/>
  <c r="I83" s="1"/>
  <c r="AD169"/>
  <c r="AF171"/>
  <c r="M173" i="36"/>
  <c r="P187"/>
  <c r="P225" s="1"/>
  <c r="P226" s="1"/>
  <c r="P227" s="1"/>
  <c r="P228" s="1"/>
  <c r="P229" s="1"/>
  <c r="P230" s="1"/>
  <c r="P231" s="1"/>
  <c r="O110"/>
  <c r="O111" s="1"/>
  <c r="O112" s="1"/>
  <c r="O113" s="1"/>
  <c r="O114" s="1"/>
  <c r="O115" s="1"/>
  <c r="O116" s="1"/>
  <c r="O117" s="1"/>
  <c r="O118" s="1"/>
  <c r="O119" s="1"/>
  <c r="O120" s="1"/>
  <c r="O121" s="1"/>
  <c r="D169"/>
  <c r="W168"/>
  <c r="K167"/>
  <c r="K206" s="1"/>
  <c r="N129"/>
  <c r="N130" s="1"/>
  <c r="N131" s="1"/>
  <c r="N132" s="1"/>
  <c r="N133" s="1"/>
  <c r="N134" s="1"/>
  <c r="N135" s="1"/>
  <c r="N136" s="1"/>
  <c r="N137" s="1"/>
  <c r="N138" s="1"/>
  <c r="N139" s="1"/>
  <c r="N140" s="1"/>
  <c r="S171"/>
  <c r="B171"/>
  <c r="Z30"/>
  <c r="Y209" i="26"/>
  <c r="AG208"/>
  <c r="AC12" i="36"/>
  <c r="T177"/>
  <c r="L169"/>
  <c r="F187"/>
  <c r="F225" s="1"/>
  <c r="Z27"/>
  <c r="N176"/>
  <c r="AD18"/>
  <c r="U173"/>
  <c r="R174"/>
  <c r="T176"/>
  <c r="U177"/>
  <c r="N178"/>
  <c r="AD35"/>
  <c r="L168"/>
  <c r="J170"/>
  <c r="K171"/>
  <c r="L172"/>
  <c r="J174"/>
  <c r="O175"/>
  <c r="R187"/>
  <c r="R225" s="1"/>
  <c r="R226" s="1"/>
  <c r="R227" s="1"/>
  <c r="R228" s="1"/>
  <c r="R229" s="1"/>
  <c r="R230" s="1"/>
  <c r="R231" s="1"/>
  <c r="R232" s="1"/>
  <c r="R233" s="1"/>
  <c r="R234" s="1"/>
  <c r="R235" s="1"/>
  <c r="R236" s="1"/>
  <c r="J129"/>
  <c r="J130" s="1"/>
  <c r="J131" s="1"/>
  <c r="J132" s="1"/>
  <c r="J133" s="1"/>
  <c r="J134" s="1"/>
  <c r="J135" s="1"/>
  <c r="J136" s="1"/>
  <c r="J137" s="1"/>
  <c r="J138" s="1"/>
  <c r="J139" s="1"/>
  <c r="J140" s="1"/>
  <c r="Z7"/>
  <c r="B175"/>
  <c r="AA7"/>
  <c r="AE7"/>
  <c r="AE91" s="1"/>
  <c r="E170"/>
  <c r="AA11"/>
  <c r="E174"/>
  <c r="AA15"/>
  <c r="E176"/>
  <c r="C111"/>
  <c r="C112" s="1"/>
  <c r="C113" s="1"/>
  <c r="C114" s="1"/>
  <c r="C115" s="1"/>
  <c r="C116" s="1"/>
  <c r="C117" s="1"/>
  <c r="C118" s="1"/>
  <c r="C119" s="1"/>
  <c r="C120" s="1"/>
  <c r="C121" s="1"/>
  <c r="G111"/>
  <c r="G112" s="1"/>
  <c r="G113" s="1"/>
  <c r="G114" s="1"/>
  <c r="G115" s="1"/>
  <c r="G116" s="1"/>
  <c r="G117" s="1"/>
  <c r="G118" s="1"/>
  <c r="G119" s="1"/>
  <c r="G120" s="1"/>
  <c r="G121" s="1"/>
  <c r="AA31"/>
  <c r="AB32"/>
  <c r="U92"/>
  <c r="U93" s="1"/>
  <c r="U94" s="1"/>
  <c r="U95" s="1"/>
  <c r="U96" s="1"/>
  <c r="T129"/>
  <c r="T130" s="1"/>
  <c r="T131" s="1"/>
  <c r="T132" s="1"/>
  <c r="T133" s="1"/>
  <c r="T134" s="1"/>
  <c r="T135" s="1"/>
  <c r="T136" s="1"/>
  <c r="T137" s="1"/>
  <c r="T138" s="1"/>
  <c r="T139" s="1"/>
  <c r="T140" s="1"/>
  <c r="R110"/>
  <c r="Z110" s="1"/>
  <c r="B169"/>
  <c r="B173"/>
  <c r="B177"/>
  <c r="C170"/>
  <c r="G170"/>
  <c r="C172"/>
  <c r="C174"/>
  <c r="G174"/>
  <c r="G176"/>
  <c r="AC17"/>
  <c r="E178"/>
  <c r="AD27"/>
  <c r="AD110" s="1"/>
  <c r="AA28"/>
  <c r="AE28"/>
  <c r="AC34"/>
  <c r="AA36"/>
  <c r="AB37"/>
  <c r="S111"/>
  <c r="S112" s="1"/>
  <c r="W111"/>
  <c r="W112" s="1"/>
  <c r="W113" s="1"/>
  <c r="W114" s="1"/>
  <c r="W115" s="1"/>
  <c r="W116" s="1"/>
  <c r="W117" s="1"/>
  <c r="W118" s="1"/>
  <c r="W119" s="1"/>
  <c r="W120" s="1"/>
  <c r="W121" s="1"/>
  <c r="T171"/>
  <c r="C130"/>
  <c r="C131" s="1"/>
  <c r="C132" s="1"/>
  <c r="C133" s="1"/>
  <c r="C134" s="1"/>
  <c r="C135" s="1"/>
  <c r="C136" s="1"/>
  <c r="C137" s="1"/>
  <c r="C138" s="1"/>
  <c r="C139" s="1"/>
  <c r="C140" s="1"/>
  <c r="K130"/>
  <c r="K131" s="1"/>
  <c r="K132" s="1"/>
  <c r="K133" s="1"/>
  <c r="K134" s="1"/>
  <c r="K135" s="1"/>
  <c r="K136" s="1"/>
  <c r="K137" s="1"/>
  <c r="K138" s="1"/>
  <c r="K139" s="1"/>
  <c r="K140" s="1"/>
  <c r="W130"/>
  <c r="W131" s="1"/>
  <c r="W132" s="1"/>
  <c r="W133" s="1"/>
  <c r="W134" s="1"/>
  <c r="W135" s="1"/>
  <c r="W136" s="1"/>
  <c r="W137" s="1"/>
  <c r="W138" s="1"/>
  <c r="W139" s="1"/>
  <c r="W140" s="1"/>
  <c r="C149"/>
  <c r="C150" s="1"/>
  <c r="C151" s="1"/>
  <c r="C152" s="1"/>
  <c r="C153" s="1"/>
  <c r="C154" s="1"/>
  <c r="C155" s="1"/>
  <c r="C156" s="1"/>
  <c r="C157" s="1"/>
  <c r="C158" s="1"/>
  <c r="C159" s="1"/>
  <c r="G149"/>
  <c r="G150" s="1"/>
  <c r="G151" s="1"/>
  <c r="G152" s="1"/>
  <c r="G153" s="1"/>
  <c r="G154" s="1"/>
  <c r="G155" s="1"/>
  <c r="G156" s="1"/>
  <c r="G157" s="1"/>
  <c r="G158" s="1"/>
  <c r="G159" s="1"/>
  <c r="K149"/>
  <c r="K150" s="1"/>
  <c r="K151" s="1"/>
  <c r="K152" s="1"/>
  <c r="K153" s="1"/>
  <c r="K154" s="1"/>
  <c r="K155" s="1"/>
  <c r="K156" s="1"/>
  <c r="K157" s="1"/>
  <c r="K158" s="1"/>
  <c r="K159" s="1"/>
  <c r="O149"/>
  <c r="O150" s="1"/>
  <c r="O151" s="1"/>
  <c r="O152" s="1"/>
  <c r="O153" s="1"/>
  <c r="O154" s="1"/>
  <c r="O155" s="1"/>
  <c r="O156" s="1"/>
  <c r="O157" s="1"/>
  <c r="O158" s="1"/>
  <c r="O159" s="1"/>
  <c r="S149"/>
  <c r="S150" s="1"/>
  <c r="S151" s="1"/>
  <c r="S152" s="1"/>
  <c r="S153" s="1"/>
  <c r="S154" s="1"/>
  <c r="S155" s="1"/>
  <c r="S156" s="1"/>
  <c r="S157" s="1"/>
  <c r="S158" s="1"/>
  <c r="S159" s="1"/>
  <c r="W149"/>
  <c r="W150" s="1"/>
  <c r="W151" s="1"/>
  <c r="W152" s="1"/>
  <c r="W153" s="1"/>
  <c r="W154" s="1"/>
  <c r="W155" s="1"/>
  <c r="W156" s="1"/>
  <c r="W157" s="1"/>
  <c r="W158" s="1"/>
  <c r="W159" s="1"/>
  <c r="J92"/>
  <c r="J93" s="1"/>
  <c r="J94" s="1"/>
  <c r="J95" s="1"/>
  <c r="J96" s="1"/>
  <c r="J97" s="1"/>
  <c r="J98" s="1"/>
  <c r="J99" s="1"/>
  <c r="J100" s="1"/>
  <c r="J101" s="1"/>
  <c r="J102" s="1"/>
  <c r="W92"/>
  <c r="W93" s="1"/>
  <c r="W94" s="1"/>
  <c r="W95" s="1"/>
  <c r="W96" s="1"/>
  <c r="W97" s="1"/>
  <c r="W98" s="1"/>
  <c r="W99" s="1"/>
  <c r="W100" s="1"/>
  <c r="W101" s="1"/>
  <c r="W102" s="1"/>
  <c r="U169"/>
  <c r="R170"/>
  <c r="V170"/>
  <c r="T172"/>
  <c r="AD14"/>
  <c r="AE15"/>
  <c r="AA17"/>
  <c r="AD10"/>
  <c r="S167"/>
  <c r="S206" s="1"/>
  <c r="AE11"/>
  <c r="H169"/>
  <c r="D173"/>
  <c r="D177"/>
  <c r="AF112" i="5"/>
  <c r="AF113" s="1"/>
  <c r="AF114" s="1"/>
  <c r="AF115" s="1"/>
  <c r="AF116" s="1"/>
  <c r="AF117" s="1"/>
  <c r="W171" i="36"/>
  <c r="B167"/>
  <c r="B206" s="1"/>
  <c r="G91"/>
  <c r="G92" s="1"/>
  <c r="G93" s="1"/>
  <c r="G94" s="1"/>
  <c r="G95" s="1"/>
  <c r="G96" s="1"/>
  <c r="G97" s="1"/>
  <c r="G98" s="1"/>
  <c r="G99" s="1"/>
  <c r="G100" s="1"/>
  <c r="G101" s="1"/>
  <c r="G102" s="1"/>
  <c r="AB8"/>
  <c r="AD17"/>
  <c r="J178"/>
  <c r="V178"/>
  <c r="AD19" i="5"/>
  <c r="AF19"/>
  <c r="F178" i="36"/>
  <c r="O92"/>
  <c r="O93" s="1"/>
  <c r="O94" s="1"/>
  <c r="O95" s="1"/>
  <c r="O96" s="1"/>
  <c r="O97" s="1"/>
  <c r="O98" s="1"/>
  <c r="O99" s="1"/>
  <c r="O100" s="1"/>
  <c r="O101" s="1"/>
  <c r="O102" s="1"/>
  <c r="B91"/>
  <c r="B92" s="1"/>
  <c r="B93" s="1"/>
  <c r="F170"/>
  <c r="F174"/>
  <c r="C178"/>
  <c r="G178"/>
  <c r="L178"/>
  <c r="R19"/>
  <c r="V19"/>
  <c r="P200" i="26"/>
  <c r="X207"/>
  <c r="AF111"/>
  <c r="AF112" s="1"/>
  <c r="AF113" s="1"/>
  <c r="AF172"/>
  <c r="P207"/>
  <c r="P208" s="1"/>
  <c r="P209" s="1"/>
  <c r="AF177" i="28"/>
  <c r="AF173"/>
  <c r="AF171"/>
  <c r="AF169"/>
  <c r="P208"/>
  <c r="P209" s="1"/>
  <c r="P210" s="1"/>
  <c r="P179"/>
  <c r="AF167"/>
  <c r="AF206"/>
  <c r="X227" i="27"/>
  <c r="X228" s="1"/>
  <c r="X229" s="1"/>
  <c r="X230" s="1"/>
  <c r="X231" s="1"/>
  <c r="AF111"/>
  <c r="AF112" s="1"/>
  <c r="AF113" s="1"/>
  <c r="AF114" s="1"/>
  <c r="AF115" s="1"/>
  <c r="AF116" s="1"/>
  <c r="AF117" s="1"/>
  <c r="AF118" s="1"/>
  <c r="AF119" s="1"/>
  <c r="AF120" s="1"/>
  <c r="AF121" s="1"/>
  <c r="AF178"/>
  <c r="AF169"/>
  <c r="AF206"/>
  <c r="AF167"/>
  <c r="AF170"/>
  <c r="AF168"/>
  <c r="AF176"/>
  <c r="H207"/>
  <c r="H227" i="32"/>
  <c r="H228" s="1"/>
  <c r="AF170"/>
  <c r="AF177"/>
  <c r="AF173"/>
  <c r="AF178" i="34"/>
  <c r="AF172"/>
  <c r="AF171"/>
  <c r="X169" i="36"/>
  <c r="AF177" i="34"/>
  <c r="AF168"/>
  <c r="AF178" i="31"/>
  <c r="AF177"/>
  <c r="P207" i="29"/>
  <c r="AF173"/>
  <c r="AF167"/>
  <c r="AF111"/>
  <c r="AF112" s="1"/>
  <c r="AF113" s="1"/>
  <c r="AF114" s="1"/>
  <c r="AF115" s="1"/>
  <c r="AF116" s="1"/>
  <c r="AF117" s="1"/>
  <c r="AF118" s="1"/>
  <c r="AF119" s="1"/>
  <c r="AF120" s="1"/>
  <c r="AF121" s="1"/>
  <c r="X227" i="30"/>
  <c r="X228" s="1"/>
  <c r="P210"/>
  <c r="P211" s="1"/>
  <c r="P212" s="1"/>
  <c r="AF167"/>
  <c r="AF175"/>
  <c r="AF171"/>
  <c r="H207"/>
  <c r="H208" s="1"/>
  <c r="H209" s="1"/>
  <c r="H210" s="1"/>
  <c r="H211" s="1"/>
  <c r="H212" s="1"/>
  <c r="AC29" i="36"/>
  <c r="AD30"/>
  <c r="Z38"/>
  <c r="M178"/>
  <c r="S168"/>
  <c r="Z11"/>
  <c r="T173"/>
  <c r="R175"/>
  <c r="V175"/>
  <c r="S176"/>
  <c r="W176"/>
  <c r="U178"/>
  <c r="G167"/>
  <c r="G206" s="1"/>
  <c r="C169"/>
  <c r="G171"/>
  <c r="C175"/>
  <c r="AA27"/>
  <c r="AE27"/>
  <c r="AE110" s="1"/>
  <c r="AB28"/>
  <c r="AB29"/>
  <c r="AC30"/>
  <c r="Z31"/>
  <c r="AD31"/>
  <c r="AA32"/>
  <c r="AE32"/>
  <c r="AD34"/>
  <c r="AA35"/>
  <c r="AE35"/>
  <c r="T149"/>
  <c r="T150" s="1"/>
  <c r="T151" s="1"/>
  <c r="T152" s="1"/>
  <c r="T153" s="1"/>
  <c r="T154" s="1"/>
  <c r="T155" s="1"/>
  <c r="T156" s="1"/>
  <c r="T157" s="1"/>
  <c r="T158" s="1"/>
  <c r="T159" s="1"/>
  <c r="N167"/>
  <c r="N206" s="1"/>
  <c r="K92"/>
  <c r="K93" s="1"/>
  <c r="O168"/>
  <c r="O207" s="1"/>
  <c r="M170"/>
  <c r="J171"/>
  <c r="N171"/>
  <c r="K172"/>
  <c r="O172"/>
  <c r="L173"/>
  <c r="M174"/>
  <c r="J175"/>
  <c r="N175"/>
  <c r="K176"/>
  <c r="O176"/>
  <c r="L177"/>
  <c r="P227" i="5"/>
  <c r="P228" s="1"/>
  <c r="X173" i="36"/>
  <c r="AF176" i="5"/>
  <c r="AF173"/>
  <c r="P169" i="36"/>
  <c r="P173"/>
  <c r="AF167" i="5"/>
  <c r="AF172"/>
  <c r="AF168"/>
  <c r="AF206"/>
  <c r="AF169" i="35"/>
  <c r="AF172"/>
  <c r="AF170"/>
  <c r="X179" i="5"/>
  <c r="P198" i="36"/>
  <c r="P197"/>
  <c r="H121" i="26"/>
  <c r="P178"/>
  <c r="AF178" s="1"/>
  <c r="P121"/>
  <c r="X39"/>
  <c r="X121"/>
  <c r="AF38"/>
  <c r="AF39" s="1"/>
  <c r="H84" s="1"/>
  <c r="X102"/>
  <c r="P177"/>
  <c r="AF18"/>
  <c r="P101"/>
  <c r="P102" s="1"/>
  <c r="AF17"/>
  <c r="AF19" s="1"/>
  <c r="H177"/>
  <c r="AF177" s="1"/>
  <c r="H17" i="36"/>
  <c r="AF17" s="1"/>
  <c r="X37"/>
  <c r="X177" s="1"/>
  <c r="P121" i="5"/>
  <c r="P38" i="36"/>
  <c r="P178" s="1"/>
  <c r="AF38" i="5"/>
  <c r="P177" i="36"/>
  <c r="AF178" i="5"/>
  <c r="H39"/>
  <c r="H120"/>
  <c r="H121" s="1"/>
  <c r="H37" i="36"/>
  <c r="H39" s="1"/>
  <c r="AF37" i="5"/>
  <c r="AF39" s="1"/>
  <c r="H84" s="1"/>
  <c r="H177"/>
  <c r="AF177"/>
  <c r="N207"/>
  <c r="N208" s="1"/>
  <c r="N209" s="1"/>
  <c r="N210" s="1"/>
  <c r="N211" s="1"/>
  <c r="N212" s="1"/>
  <c r="N213" s="1"/>
  <c r="N214" s="1"/>
  <c r="N215" s="1"/>
  <c r="N216" s="1"/>
  <c r="N217" s="1"/>
  <c r="AD206"/>
  <c r="P229"/>
  <c r="P230" s="1"/>
  <c r="P231" s="1"/>
  <c r="S172" i="36"/>
  <c r="J206" i="5"/>
  <c r="J207" s="1"/>
  <c r="J208" s="1"/>
  <c r="J209" s="1"/>
  <c r="J210" s="1"/>
  <c r="J211" s="1"/>
  <c r="J212" s="1"/>
  <c r="J213" s="1"/>
  <c r="J214" s="1"/>
  <c r="J215" s="1"/>
  <c r="J216" s="1"/>
  <c r="J217" s="1"/>
  <c r="R179"/>
  <c r="Z175"/>
  <c r="D206"/>
  <c r="D207" s="1"/>
  <c r="D208" s="1"/>
  <c r="D209" s="1"/>
  <c r="D210" s="1"/>
  <c r="D211" s="1"/>
  <c r="D212" s="1"/>
  <c r="D213" s="1"/>
  <c r="D214" s="1"/>
  <c r="D215" s="1"/>
  <c r="D216" s="1"/>
  <c r="D217" s="1"/>
  <c r="N179"/>
  <c r="O226"/>
  <c r="O227" s="1"/>
  <c r="O228" s="1"/>
  <c r="O229" s="1"/>
  <c r="O230" s="1"/>
  <c r="O231" s="1"/>
  <c r="O232" s="1"/>
  <c r="O233" s="1"/>
  <c r="O234" s="1"/>
  <c r="O235" s="1"/>
  <c r="O236" s="1"/>
  <c r="W226"/>
  <c r="W227" s="1"/>
  <c r="N170" i="36"/>
  <c r="M169"/>
  <c r="W167"/>
  <c r="W206" s="1"/>
  <c r="AE31"/>
  <c r="AB33"/>
  <c r="Z35"/>
  <c r="AE36"/>
  <c r="AC38"/>
  <c r="AC92" i="5"/>
  <c r="AA9" i="36"/>
  <c r="AD12"/>
  <c r="Z16"/>
  <c r="U93" i="5"/>
  <c r="AC93" s="1"/>
  <c r="AB206"/>
  <c r="T228"/>
  <c r="T229" s="1"/>
  <c r="T230" s="1"/>
  <c r="T231" s="1"/>
  <c r="T232" s="1"/>
  <c r="T233" s="1"/>
  <c r="T234" s="1"/>
  <c r="T235" s="1"/>
  <c r="T236" s="1"/>
  <c r="B199"/>
  <c r="J227"/>
  <c r="J228" s="1"/>
  <c r="J229" s="1"/>
  <c r="J230" s="1"/>
  <c r="J231" s="1"/>
  <c r="J232" s="1"/>
  <c r="J233" s="1"/>
  <c r="J234" s="1"/>
  <c r="J235" s="1"/>
  <c r="J236" s="1"/>
  <c r="K227"/>
  <c r="K228" s="1"/>
  <c r="K229" s="1"/>
  <c r="K230" s="1"/>
  <c r="K231" s="1"/>
  <c r="K232" s="1"/>
  <c r="K233" s="1"/>
  <c r="K234" s="1"/>
  <c r="K235" s="1"/>
  <c r="K236" s="1"/>
  <c r="AA110"/>
  <c r="B226"/>
  <c r="B227" s="1"/>
  <c r="C226"/>
  <c r="C227" s="1"/>
  <c r="C228" s="1"/>
  <c r="C229" s="1"/>
  <c r="C230" s="1"/>
  <c r="C231" s="1"/>
  <c r="C232" s="1"/>
  <c r="C233" s="1"/>
  <c r="C234" s="1"/>
  <c r="C235" s="1"/>
  <c r="C236" s="1"/>
  <c r="R199"/>
  <c r="AB173"/>
  <c r="AB169"/>
  <c r="AE39"/>
  <c r="G84" s="1"/>
  <c r="T168" i="36"/>
  <c r="Z34"/>
  <c r="T169"/>
  <c r="AC10"/>
  <c r="V171"/>
  <c r="AB13"/>
  <c r="AC14"/>
  <c r="R178"/>
  <c r="K187"/>
  <c r="K225" s="1"/>
  <c r="K226" s="1"/>
  <c r="B187"/>
  <c r="B225" s="1"/>
  <c r="AB36"/>
  <c r="Z8"/>
  <c r="W177"/>
  <c r="M149"/>
  <c r="M150" s="1"/>
  <c r="M151" s="1"/>
  <c r="M152" s="1"/>
  <c r="M153" s="1"/>
  <c r="M154" s="1"/>
  <c r="M155" s="1"/>
  <c r="M156" s="1"/>
  <c r="M157" s="1"/>
  <c r="M158" s="1"/>
  <c r="M159" s="1"/>
  <c r="U149"/>
  <c r="U150" s="1"/>
  <c r="U151" s="1"/>
  <c r="U152" s="1"/>
  <c r="U153" s="1"/>
  <c r="U154" s="1"/>
  <c r="U155" s="1"/>
  <c r="U156" s="1"/>
  <c r="U157" s="1"/>
  <c r="U158" s="1"/>
  <c r="U159" s="1"/>
  <c r="R171"/>
  <c r="W172"/>
  <c r="AB17"/>
  <c r="Z15"/>
  <c r="C187"/>
  <c r="C225" s="1"/>
  <c r="C226" s="1"/>
  <c r="E177"/>
  <c r="S175"/>
  <c r="V91"/>
  <c r="V92" s="1"/>
  <c r="V93" s="1"/>
  <c r="V94" s="1"/>
  <c r="V95" s="1"/>
  <c r="V96" s="1"/>
  <c r="V97" s="1"/>
  <c r="V98" s="1"/>
  <c r="V99" s="1"/>
  <c r="V100" s="1"/>
  <c r="V101" s="1"/>
  <c r="V102" s="1"/>
  <c r="AF33"/>
  <c r="AF119" i="31"/>
  <c r="AF120" s="1"/>
  <c r="AF121" s="1"/>
  <c r="AF176"/>
  <c r="AF176" i="30"/>
  <c r="AF176" i="34"/>
  <c r="H196" i="36"/>
  <c r="X232" i="27"/>
  <c r="X233" s="1"/>
  <c r="X234" s="1"/>
  <c r="X235" s="1"/>
  <c r="X236" s="1"/>
  <c r="X199"/>
  <c r="P196" i="36"/>
  <c r="P176"/>
  <c r="H179" i="28"/>
  <c r="AF176" i="35"/>
  <c r="AF100"/>
  <c r="AF101" s="1"/>
  <c r="AF102" s="1"/>
  <c r="AF9" i="36"/>
  <c r="W187"/>
  <c r="W225" s="1"/>
  <c r="W226" s="1"/>
  <c r="W175"/>
  <c r="V174"/>
  <c r="K168"/>
  <c r="R167"/>
  <c r="R206" s="1"/>
  <c r="J167"/>
  <c r="J206" s="1"/>
  <c r="J207" s="1"/>
  <c r="L149"/>
  <c r="L150" s="1"/>
  <c r="L151" s="1"/>
  <c r="L152" s="1"/>
  <c r="L153" s="1"/>
  <c r="L154" s="1"/>
  <c r="L155" s="1"/>
  <c r="L156" s="1"/>
  <c r="L157" s="1"/>
  <c r="L158" s="1"/>
  <c r="L159" s="1"/>
  <c r="S129"/>
  <c r="S130" s="1"/>
  <c r="S131" s="1"/>
  <c r="S132" s="1"/>
  <c r="S133" s="1"/>
  <c r="S134" s="1"/>
  <c r="S135" s="1"/>
  <c r="S136" s="1"/>
  <c r="S137" s="1"/>
  <c r="S138" s="1"/>
  <c r="S139" s="1"/>
  <c r="S140" s="1"/>
  <c r="N91"/>
  <c r="N92" s="1"/>
  <c r="N93" s="1"/>
  <c r="N94" s="1"/>
  <c r="N95" s="1"/>
  <c r="N96" s="1"/>
  <c r="N97" s="1"/>
  <c r="N98" s="1"/>
  <c r="N99" s="1"/>
  <c r="N100" s="1"/>
  <c r="N101" s="1"/>
  <c r="N102" s="1"/>
  <c r="AD38"/>
  <c r="AC37"/>
  <c r="AC33"/>
  <c r="AC18"/>
  <c r="X149"/>
  <c r="X150" s="1"/>
  <c r="X151" s="1"/>
  <c r="X152" s="1"/>
  <c r="X153" s="1"/>
  <c r="X154" s="1"/>
  <c r="X155" s="1"/>
  <c r="X156" s="1"/>
  <c r="X157" s="1"/>
  <c r="X158" s="1"/>
  <c r="X159" s="1"/>
  <c r="C171"/>
  <c r="V167"/>
  <c r="V206" s="1"/>
  <c r="C167"/>
  <c r="C206" s="1"/>
  <c r="O129"/>
  <c r="O130" s="1"/>
  <c r="O131" s="1"/>
  <c r="O132" s="1"/>
  <c r="O133" s="1"/>
  <c r="O134" s="1"/>
  <c r="O135" s="1"/>
  <c r="O136" s="1"/>
  <c r="O137" s="1"/>
  <c r="O138" s="1"/>
  <c r="O139" s="1"/>
  <c r="O140" s="1"/>
  <c r="G129"/>
  <c r="G130" s="1"/>
  <c r="G131" s="1"/>
  <c r="G132" s="1"/>
  <c r="G133" s="1"/>
  <c r="G134" s="1"/>
  <c r="G135" s="1"/>
  <c r="G136" s="1"/>
  <c r="G137" s="1"/>
  <c r="G138" s="1"/>
  <c r="G139" s="1"/>
  <c r="G140" s="1"/>
  <c r="R91"/>
  <c r="C91"/>
  <c r="C92" s="1"/>
  <c r="C93" s="1"/>
  <c r="C94" s="1"/>
  <c r="C95" s="1"/>
  <c r="C96" s="1"/>
  <c r="C97" s="1"/>
  <c r="C98" s="1"/>
  <c r="C99" s="1"/>
  <c r="C100" s="1"/>
  <c r="C101" s="1"/>
  <c r="C102" s="1"/>
  <c r="AB9"/>
  <c r="AA12"/>
  <c r="AE16"/>
  <c r="E168"/>
  <c r="E172"/>
  <c r="O39"/>
  <c r="R92"/>
  <c r="H188"/>
  <c r="U174"/>
  <c r="U170"/>
  <c r="S92"/>
  <c r="S93" s="1"/>
  <c r="S94" s="1"/>
  <c r="S95" s="1"/>
  <c r="S96" s="1"/>
  <c r="S97" s="1"/>
  <c r="S98" s="1"/>
  <c r="S99" s="1"/>
  <c r="S100" s="1"/>
  <c r="S101" s="1"/>
  <c r="S102" s="1"/>
  <c r="B79"/>
  <c r="F79"/>
  <c r="W79"/>
  <c r="N19"/>
  <c r="K19"/>
  <c r="P226" i="26"/>
  <c r="P227" s="1"/>
  <c r="P228" s="1"/>
  <c r="P229" s="1"/>
  <c r="P230" s="1"/>
  <c r="P231" s="1"/>
  <c r="P232" s="1"/>
  <c r="P233" s="1"/>
  <c r="P234" s="1"/>
  <c r="P235" s="1"/>
  <c r="P236" s="1"/>
  <c r="P149" i="36"/>
  <c r="P150" s="1"/>
  <c r="P151" s="1"/>
  <c r="P152" s="1"/>
  <c r="P153" s="1"/>
  <c r="P154" s="1"/>
  <c r="P155" s="1"/>
  <c r="P156" s="1"/>
  <c r="P157" s="1"/>
  <c r="P158" s="1"/>
  <c r="P159" s="1"/>
  <c r="H226" i="26"/>
  <c r="H227" s="1"/>
  <c r="P130" i="36"/>
  <c r="P131" s="1"/>
  <c r="P132" s="1"/>
  <c r="P133" s="1"/>
  <c r="P134" s="1"/>
  <c r="P135" s="1"/>
  <c r="P136" s="1"/>
  <c r="P137" s="1"/>
  <c r="P138" s="1"/>
  <c r="P139" s="1"/>
  <c r="P140" s="1"/>
  <c r="AF114" i="26"/>
  <c r="AF115" s="1"/>
  <c r="AF116" s="1"/>
  <c r="AF117" s="1"/>
  <c r="AF29" i="36"/>
  <c r="AF175" i="26"/>
  <c r="AF170"/>
  <c r="AF169"/>
  <c r="P111" i="36"/>
  <c r="P112" s="1"/>
  <c r="P113" s="1"/>
  <c r="P114" s="1"/>
  <c r="P115" s="1"/>
  <c r="P116" s="1"/>
  <c r="P117" s="1"/>
  <c r="P118" s="1"/>
  <c r="P119" s="1"/>
  <c r="P120" s="1"/>
  <c r="AF167" i="26"/>
  <c r="AF13" i="36"/>
  <c r="X92"/>
  <c r="X93" s="1"/>
  <c r="X94" s="1"/>
  <c r="X95" s="1"/>
  <c r="X96" s="1"/>
  <c r="X97" s="1"/>
  <c r="X98" s="1"/>
  <c r="X99" s="1"/>
  <c r="X100" s="1"/>
  <c r="X101" s="1"/>
  <c r="X102" s="1"/>
  <c r="AF8"/>
  <c r="X176"/>
  <c r="AF173" i="26"/>
  <c r="AF168"/>
  <c r="H207"/>
  <c r="AF207" s="1"/>
  <c r="AF206"/>
  <c r="AF96"/>
  <c r="AF97" s="1"/>
  <c r="AF98" s="1"/>
  <c r="AF99" s="1"/>
  <c r="AF100" s="1"/>
  <c r="X196" i="36"/>
  <c r="AF36"/>
  <c r="AF175" i="31"/>
  <c r="AF99"/>
  <c r="AF100" s="1"/>
  <c r="AF101" s="1"/>
  <c r="AF102" s="1"/>
  <c r="AF174"/>
  <c r="R113" i="5"/>
  <c r="R114" s="1"/>
  <c r="Z112"/>
  <c r="Z206" i="29"/>
  <c r="R207"/>
  <c r="AA111"/>
  <c r="S112"/>
  <c r="S113" s="1"/>
  <c r="O199"/>
  <c r="O226"/>
  <c r="O227" s="1"/>
  <c r="O228" s="1"/>
  <c r="O229" s="1"/>
  <c r="O230" s="1"/>
  <c r="O231" s="1"/>
  <c r="O232" s="1"/>
  <c r="O233" s="1"/>
  <c r="O234" s="1"/>
  <c r="O235" s="1"/>
  <c r="O236" s="1"/>
  <c r="G207" i="28"/>
  <c r="AE206"/>
  <c r="AE172" i="30"/>
  <c r="W179"/>
  <c r="O206" i="32"/>
  <c r="AE167"/>
  <c r="AE179" s="1"/>
  <c r="O179"/>
  <c r="X168" i="30"/>
  <c r="X28" i="36"/>
  <c r="X39" i="30"/>
  <c r="Z110" i="32"/>
  <c r="B111"/>
  <c r="B112" s="1"/>
  <c r="B113" s="1"/>
  <c r="B114" s="1"/>
  <c r="B115" s="1"/>
  <c r="B116" s="1"/>
  <c r="B117" s="1"/>
  <c r="B118" s="1"/>
  <c r="B119" s="1"/>
  <c r="B120" s="1"/>
  <c r="B121" s="1"/>
  <c r="AB91" i="35"/>
  <c r="T92"/>
  <c r="AA91"/>
  <c r="K92"/>
  <c r="K93" s="1"/>
  <c r="K94" s="1"/>
  <c r="K95" s="1"/>
  <c r="K96" s="1"/>
  <c r="K97" s="1"/>
  <c r="K98" s="1"/>
  <c r="K99" s="1"/>
  <c r="K100" s="1"/>
  <c r="K101" s="1"/>
  <c r="K102" s="1"/>
  <c r="V206" i="26"/>
  <c r="AD167"/>
  <c r="T94" i="27"/>
  <c r="T95" s="1"/>
  <c r="AB93"/>
  <c r="J206" i="28"/>
  <c r="J179"/>
  <c r="AE110" i="30"/>
  <c r="AE111" s="1"/>
  <c r="AE112" s="1"/>
  <c r="AE113" s="1"/>
  <c r="AE114" s="1"/>
  <c r="AE115" s="1"/>
  <c r="AE116" s="1"/>
  <c r="AE117" s="1"/>
  <c r="AE118" s="1"/>
  <c r="AE119" s="1"/>
  <c r="AE120" s="1"/>
  <c r="AE121" s="1"/>
  <c r="G84"/>
  <c r="D199" i="5"/>
  <c r="S199"/>
  <c r="E179"/>
  <c r="V199"/>
  <c r="U229" i="29"/>
  <c r="U230" s="1"/>
  <c r="U231" s="1"/>
  <c r="U232" s="1"/>
  <c r="U233" s="1"/>
  <c r="U234" s="1"/>
  <c r="U235" s="1"/>
  <c r="U236" s="1"/>
  <c r="C229"/>
  <c r="C230" s="1"/>
  <c r="C231" s="1"/>
  <c r="C232" s="1"/>
  <c r="C233" s="1"/>
  <c r="C234" s="1"/>
  <c r="C235" s="1"/>
  <c r="C236" s="1"/>
  <c r="T179"/>
  <c r="W199" i="30"/>
  <c r="AA168" i="31"/>
  <c r="Z167"/>
  <c r="Z179" s="1"/>
  <c r="G179" i="29"/>
  <c r="W211" i="30"/>
  <c r="S111" i="5"/>
  <c r="AA111" s="1"/>
  <c r="S226"/>
  <c r="S227" s="1"/>
  <c r="S228" s="1"/>
  <c r="S229" s="1"/>
  <c r="S230" s="1"/>
  <c r="S231" s="1"/>
  <c r="S232" s="1"/>
  <c r="S233" s="1"/>
  <c r="S234" s="1"/>
  <c r="S235" s="1"/>
  <c r="S236" s="1"/>
  <c r="L226"/>
  <c r="L227" s="1"/>
  <c r="L228" s="1"/>
  <c r="L229" s="1"/>
  <c r="L230" s="1"/>
  <c r="L231" s="1"/>
  <c r="L232" s="1"/>
  <c r="L233" s="1"/>
  <c r="L234" s="1"/>
  <c r="L235" s="1"/>
  <c r="L236" s="1"/>
  <c r="Z167"/>
  <c r="B228"/>
  <c r="B229" s="1"/>
  <c r="B230" s="1"/>
  <c r="B231" s="1"/>
  <c r="B232" s="1"/>
  <c r="B233" s="1"/>
  <c r="B234" s="1"/>
  <c r="B235" s="1"/>
  <c r="B236" s="1"/>
  <c r="K199"/>
  <c r="L207"/>
  <c r="L208" s="1"/>
  <c r="L209" s="1"/>
  <c r="L210" s="1"/>
  <c r="L211" s="1"/>
  <c r="L212" s="1"/>
  <c r="L213" s="1"/>
  <c r="L214" s="1"/>
  <c r="L215" s="1"/>
  <c r="L216" s="1"/>
  <c r="L217" s="1"/>
  <c r="AE110"/>
  <c r="AE111" s="1"/>
  <c r="AE112" s="1"/>
  <c r="AE113" s="1"/>
  <c r="AE114" s="1"/>
  <c r="AE115" s="1"/>
  <c r="AE116" s="1"/>
  <c r="AE117" s="1"/>
  <c r="AE118" s="1"/>
  <c r="AE119" s="1"/>
  <c r="AE120" s="1"/>
  <c r="AE121" s="1"/>
  <c r="W228"/>
  <c r="W229" s="1"/>
  <c r="W230" s="1"/>
  <c r="W231" s="1"/>
  <c r="W232" s="1"/>
  <c r="W233" s="1"/>
  <c r="W234" s="1"/>
  <c r="W235" s="1"/>
  <c r="W236" s="1"/>
  <c r="N199" i="26"/>
  <c r="AA174"/>
  <c r="AA168"/>
  <c r="C84"/>
  <c r="AE19"/>
  <c r="G83" s="1"/>
  <c r="O199" i="27"/>
  <c r="C199"/>
  <c r="AC179"/>
  <c r="AA172"/>
  <c r="AA179" s="1"/>
  <c r="E179"/>
  <c r="AB110"/>
  <c r="AB206" i="28"/>
  <c r="M112"/>
  <c r="M113" s="1"/>
  <c r="L179" i="29"/>
  <c r="T96"/>
  <c r="T97" s="1"/>
  <c r="H227" i="30"/>
  <c r="H228" s="1"/>
  <c r="H229" s="1"/>
  <c r="H230" s="1"/>
  <c r="H231" s="1"/>
  <c r="U207"/>
  <c r="U208" s="1"/>
  <c r="L199" i="34"/>
  <c r="AD176" i="35"/>
  <c r="AB110" i="5"/>
  <c r="D225"/>
  <c r="D226" s="1"/>
  <c r="D227" s="1"/>
  <c r="D228" s="1"/>
  <c r="D229" s="1"/>
  <c r="D230" s="1"/>
  <c r="D231" s="1"/>
  <c r="D232" s="1"/>
  <c r="D233" s="1"/>
  <c r="D234" s="1"/>
  <c r="D235" s="1"/>
  <c r="D236" s="1"/>
  <c r="D179"/>
  <c r="B207"/>
  <c r="C199"/>
  <c r="T199"/>
  <c r="AC110"/>
  <c r="E226"/>
  <c r="E227" s="1"/>
  <c r="E228" s="1"/>
  <c r="E229" s="1"/>
  <c r="E230" s="1"/>
  <c r="E231" s="1"/>
  <c r="E232" s="1"/>
  <c r="E233" s="1"/>
  <c r="E234" s="1"/>
  <c r="E235" s="1"/>
  <c r="E236" s="1"/>
  <c r="M226"/>
  <c r="M227" s="1"/>
  <c r="M228" s="1"/>
  <c r="M229" s="1"/>
  <c r="M230" s="1"/>
  <c r="M231" s="1"/>
  <c r="M232" s="1"/>
  <c r="M233" s="1"/>
  <c r="M234" s="1"/>
  <c r="M235" s="1"/>
  <c r="M236" s="1"/>
  <c r="U226"/>
  <c r="U227" s="1"/>
  <c r="U228" s="1"/>
  <c r="U229" s="1"/>
  <c r="U230" s="1"/>
  <c r="U231" s="1"/>
  <c r="U232" s="1"/>
  <c r="U233" s="1"/>
  <c r="U234" s="1"/>
  <c r="U235" s="1"/>
  <c r="U236" s="1"/>
  <c r="AD39"/>
  <c r="F84" s="1"/>
  <c r="F226"/>
  <c r="F227" s="1"/>
  <c r="F228" s="1"/>
  <c r="F229" s="1"/>
  <c r="F230" s="1"/>
  <c r="F231" s="1"/>
  <c r="F232" s="1"/>
  <c r="F233" s="1"/>
  <c r="F234" s="1"/>
  <c r="F235" s="1"/>
  <c r="F236" s="1"/>
  <c r="V226"/>
  <c r="V227" s="1"/>
  <c r="V228" s="1"/>
  <c r="V229" s="1"/>
  <c r="V230" s="1"/>
  <c r="V231" s="1"/>
  <c r="V232" s="1"/>
  <c r="V233" s="1"/>
  <c r="V234" s="1"/>
  <c r="V235" s="1"/>
  <c r="V236" s="1"/>
  <c r="H226"/>
  <c r="H227" s="1"/>
  <c r="H228" s="1"/>
  <c r="H229" s="1"/>
  <c r="H230" s="1"/>
  <c r="H231" s="1"/>
  <c r="H232" s="1"/>
  <c r="H233" s="1"/>
  <c r="H234" s="1"/>
  <c r="H235" s="1"/>
  <c r="H236" s="1"/>
  <c r="P199" i="26"/>
  <c r="M199"/>
  <c r="S199"/>
  <c r="U226"/>
  <c r="U227" s="1"/>
  <c r="U228" s="1"/>
  <c r="U229" s="1"/>
  <c r="U230" s="1"/>
  <c r="U231" s="1"/>
  <c r="U232" s="1"/>
  <c r="U233" s="1"/>
  <c r="U234" s="1"/>
  <c r="U235" s="1"/>
  <c r="U236" s="1"/>
  <c r="G226"/>
  <c r="G227" s="1"/>
  <c r="G228" s="1"/>
  <c r="G229" s="1"/>
  <c r="G230" s="1"/>
  <c r="G231" s="1"/>
  <c r="G232" s="1"/>
  <c r="G233" s="1"/>
  <c r="G234" s="1"/>
  <c r="G235" s="1"/>
  <c r="G236" s="1"/>
  <c r="C226"/>
  <c r="C227" s="1"/>
  <c r="C228" s="1"/>
  <c r="C229" s="1"/>
  <c r="C230" s="1"/>
  <c r="C231" s="1"/>
  <c r="C232" s="1"/>
  <c r="C233" s="1"/>
  <c r="C234" s="1"/>
  <c r="C235" s="1"/>
  <c r="C236" s="1"/>
  <c r="AB178"/>
  <c r="Z177"/>
  <c r="AB177"/>
  <c r="AA175"/>
  <c r="AB175"/>
  <c r="AC175"/>
  <c r="Z172"/>
  <c r="Z179" s="1"/>
  <c r="N179"/>
  <c r="J208"/>
  <c r="J209" s="1"/>
  <c r="J210" s="1"/>
  <c r="J211" s="1"/>
  <c r="J212" s="1"/>
  <c r="J213" s="1"/>
  <c r="J214" s="1"/>
  <c r="J215" s="1"/>
  <c r="J216" s="1"/>
  <c r="J217" s="1"/>
  <c r="C179"/>
  <c r="K207"/>
  <c r="K208" s="1"/>
  <c r="K209" s="1"/>
  <c r="K210" s="1"/>
  <c r="K211" s="1"/>
  <c r="K212" s="1"/>
  <c r="K213" s="1"/>
  <c r="K214" s="1"/>
  <c r="K215" s="1"/>
  <c r="K216" s="1"/>
  <c r="K217" s="1"/>
  <c r="D179"/>
  <c r="S111"/>
  <c r="AA111" s="1"/>
  <c r="AB39"/>
  <c r="D84" s="1"/>
  <c r="AD111"/>
  <c r="AD112" s="1"/>
  <c r="AD113" s="1"/>
  <c r="AD114" s="1"/>
  <c r="AD115" s="1"/>
  <c r="AD116" s="1"/>
  <c r="AD117" s="1"/>
  <c r="AD118" s="1"/>
  <c r="AD119" s="1"/>
  <c r="AD120" s="1"/>
  <c r="AD121" s="1"/>
  <c r="Z39"/>
  <c r="B84" s="1"/>
  <c r="J226" i="27"/>
  <c r="J227" s="1"/>
  <c r="J228" s="1"/>
  <c r="J229" s="1"/>
  <c r="J230" s="1"/>
  <c r="J231" s="1"/>
  <c r="J232" s="1"/>
  <c r="J233" s="1"/>
  <c r="J234" s="1"/>
  <c r="J235" s="1"/>
  <c r="J236" s="1"/>
  <c r="U199"/>
  <c r="D227"/>
  <c r="D228" s="1"/>
  <c r="D229" s="1"/>
  <c r="D230" s="1"/>
  <c r="D231" s="1"/>
  <c r="D232" s="1"/>
  <c r="D233" s="1"/>
  <c r="D234" s="1"/>
  <c r="D235" s="1"/>
  <c r="D236" s="1"/>
  <c r="L179"/>
  <c r="D208"/>
  <c r="D209" s="1"/>
  <c r="D210" s="1"/>
  <c r="D211" s="1"/>
  <c r="D212" s="1"/>
  <c r="D213" s="1"/>
  <c r="D214" s="1"/>
  <c r="D215" s="1"/>
  <c r="D216" s="1"/>
  <c r="D217" s="1"/>
  <c r="S207"/>
  <c r="S208" s="1"/>
  <c r="Z179"/>
  <c r="J179"/>
  <c r="Z92"/>
  <c r="AC39"/>
  <c r="E84" s="1"/>
  <c r="W228" i="28"/>
  <c r="W229" s="1"/>
  <c r="W230" s="1"/>
  <c r="W231" s="1"/>
  <c r="W232" s="1"/>
  <c r="W233" s="1"/>
  <c r="W234" s="1"/>
  <c r="W235" s="1"/>
  <c r="W236" s="1"/>
  <c r="C226"/>
  <c r="C227" s="1"/>
  <c r="C228" s="1"/>
  <c r="C229" s="1"/>
  <c r="C230" s="1"/>
  <c r="C231" s="1"/>
  <c r="C232" s="1"/>
  <c r="C233" s="1"/>
  <c r="C234" s="1"/>
  <c r="C235" s="1"/>
  <c r="C236" s="1"/>
  <c r="D207"/>
  <c r="D208" s="1"/>
  <c r="P226"/>
  <c r="G226"/>
  <c r="AC112"/>
  <c r="AB91"/>
  <c r="AC39"/>
  <c r="X179" i="29"/>
  <c r="AB39"/>
  <c r="D84" s="1"/>
  <c r="AE19"/>
  <c r="G83" s="1"/>
  <c r="R227" i="30"/>
  <c r="R228" s="1"/>
  <c r="R229" s="1"/>
  <c r="R230" s="1"/>
  <c r="R231" s="1"/>
  <c r="R232" s="1"/>
  <c r="R233" s="1"/>
  <c r="R234" s="1"/>
  <c r="R235" s="1"/>
  <c r="R236" s="1"/>
  <c r="V227"/>
  <c r="V228" s="1"/>
  <c r="V229" s="1"/>
  <c r="V230" s="1"/>
  <c r="V231" s="1"/>
  <c r="V232" s="1"/>
  <c r="V233" s="1"/>
  <c r="V234" s="1"/>
  <c r="V235" s="1"/>
  <c r="V236" s="1"/>
  <c r="L228"/>
  <c r="L229" s="1"/>
  <c r="L230" s="1"/>
  <c r="L231" s="1"/>
  <c r="L232" s="1"/>
  <c r="L233" s="1"/>
  <c r="L234" s="1"/>
  <c r="L235" s="1"/>
  <c r="L236" s="1"/>
  <c r="AA206"/>
  <c r="AF117"/>
  <c r="AF118" s="1"/>
  <c r="AF119" s="1"/>
  <c r="AF120" s="1"/>
  <c r="AF121" s="1"/>
  <c r="U179" i="31"/>
  <c r="AC206" i="27"/>
  <c r="U207"/>
  <c r="AC207" s="1"/>
  <c r="Z110"/>
  <c r="B111"/>
  <c r="B112" s="1"/>
  <c r="B113" s="1"/>
  <c r="B114" s="1"/>
  <c r="B115" s="1"/>
  <c r="B116" s="1"/>
  <c r="B117" s="1"/>
  <c r="B118" s="1"/>
  <c r="B119" s="1"/>
  <c r="B120" s="1"/>
  <c r="B121" s="1"/>
  <c r="AB110" i="29"/>
  <c r="T111"/>
  <c r="T112" s="1"/>
  <c r="T113" s="1"/>
  <c r="T114" s="1"/>
  <c r="T115" s="1"/>
  <c r="T116" s="1"/>
  <c r="T117" s="1"/>
  <c r="T118" s="1"/>
  <c r="T119" s="1"/>
  <c r="T120" s="1"/>
  <c r="T121" s="1"/>
  <c r="Z91" i="30"/>
  <c r="R92"/>
  <c r="J206" i="31"/>
  <c r="J179"/>
  <c r="AD91" i="34"/>
  <c r="AD92" s="1"/>
  <c r="AD93" s="1"/>
  <c r="AD94" s="1"/>
  <c r="AD95" s="1"/>
  <c r="AD96" s="1"/>
  <c r="AD97" s="1"/>
  <c r="AD98" s="1"/>
  <c r="AD99" s="1"/>
  <c r="AD100" s="1"/>
  <c r="AD101" s="1"/>
  <c r="AD102" s="1"/>
  <c r="AD19"/>
  <c r="F83" s="1"/>
  <c r="AF206" i="30"/>
  <c r="X172"/>
  <c r="AF172" s="1"/>
  <c r="X32" i="36"/>
  <c r="AA92" i="26"/>
  <c r="S93"/>
  <c r="S94" s="1"/>
  <c r="S95" s="1"/>
  <c r="AA95" s="1"/>
  <c r="U93" i="28"/>
  <c r="AC92"/>
  <c r="AD91"/>
  <c r="AD92" s="1"/>
  <c r="AD93" s="1"/>
  <c r="AD19"/>
  <c r="F83" s="1"/>
  <c r="W226" i="31"/>
  <c r="W199"/>
  <c r="N199"/>
  <c r="N226"/>
  <c r="N227" s="1"/>
  <c r="N228" s="1"/>
  <c r="N229" s="1"/>
  <c r="N230" s="1"/>
  <c r="N231" s="1"/>
  <c r="N232" s="1"/>
  <c r="N233" s="1"/>
  <c r="N234" s="1"/>
  <c r="N235" s="1"/>
  <c r="N236" s="1"/>
  <c r="E226"/>
  <c r="E199"/>
  <c r="T199"/>
  <c r="T225"/>
  <c r="T226" s="1"/>
  <c r="T227" s="1"/>
  <c r="T228" s="1"/>
  <c r="T229" s="1"/>
  <c r="T230" s="1"/>
  <c r="T231" s="1"/>
  <c r="T232" s="1"/>
  <c r="T233" s="1"/>
  <c r="T234" s="1"/>
  <c r="T235" s="1"/>
  <c r="T236" s="1"/>
  <c r="T199" i="29"/>
  <c r="B199"/>
  <c r="L229"/>
  <c r="L230" s="1"/>
  <c r="L231" s="1"/>
  <c r="L232" s="1"/>
  <c r="L233" s="1"/>
  <c r="L234" s="1"/>
  <c r="L235" s="1"/>
  <c r="L236" s="1"/>
  <c r="G199"/>
  <c r="J210"/>
  <c r="J211" s="1"/>
  <c r="J212" s="1"/>
  <c r="J213" s="1"/>
  <c r="J214" s="1"/>
  <c r="J215" s="1"/>
  <c r="J216" s="1"/>
  <c r="J217" s="1"/>
  <c r="X229" i="30"/>
  <c r="X230" s="1"/>
  <c r="X231" s="1"/>
  <c r="X232" s="1"/>
  <c r="X233" s="1"/>
  <c r="X234" s="1"/>
  <c r="X235" s="1"/>
  <c r="X236" s="1"/>
  <c r="B229"/>
  <c r="B230" s="1"/>
  <c r="B231" s="1"/>
  <c r="B232" s="1"/>
  <c r="B233" s="1"/>
  <c r="B234" s="1"/>
  <c r="B235" s="1"/>
  <c r="B236" s="1"/>
  <c r="AE96" i="34"/>
  <c r="AE97" s="1"/>
  <c r="AE98" s="1"/>
  <c r="AE99" s="1"/>
  <c r="AE100" s="1"/>
  <c r="AE101" s="1"/>
  <c r="AE102" s="1"/>
  <c r="Z111" i="5"/>
  <c r="G199"/>
  <c r="AC39"/>
  <c r="E84" s="1"/>
  <c r="R207" i="26"/>
  <c r="R208" s="1"/>
  <c r="R209" s="1"/>
  <c r="Z168"/>
  <c r="AB168"/>
  <c r="C209"/>
  <c r="C210" s="1"/>
  <c r="C211" s="1"/>
  <c r="C212" s="1"/>
  <c r="C213" s="1"/>
  <c r="C214" s="1"/>
  <c r="C215" s="1"/>
  <c r="C216" s="1"/>
  <c r="C217" s="1"/>
  <c r="H227" i="27"/>
  <c r="H228" s="1"/>
  <c r="H229" s="1"/>
  <c r="H230" s="1"/>
  <c r="H231" s="1"/>
  <c r="H232" s="1"/>
  <c r="H233" s="1"/>
  <c r="H234" s="1"/>
  <c r="H235" s="1"/>
  <c r="H236" s="1"/>
  <c r="U228"/>
  <c r="U229" s="1"/>
  <c r="U230" s="1"/>
  <c r="U231" s="1"/>
  <c r="U232" s="1"/>
  <c r="U233" s="1"/>
  <c r="U234" s="1"/>
  <c r="U235" s="1"/>
  <c r="U236" s="1"/>
  <c r="U179"/>
  <c r="M209"/>
  <c r="M210" s="1"/>
  <c r="M211" s="1"/>
  <c r="M212" s="1"/>
  <c r="M213" s="1"/>
  <c r="M214" s="1"/>
  <c r="M215" s="1"/>
  <c r="M216" s="1"/>
  <c r="M217" s="1"/>
  <c r="X226" i="29"/>
  <c r="X227" s="1"/>
  <c r="X228" s="1"/>
  <c r="X229" s="1"/>
  <c r="X230" s="1"/>
  <c r="J179" i="30"/>
  <c r="E207"/>
  <c r="E208" s="1"/>
  <c r="E209" s="1"/>
  <c r="E210" s="1"/>
  <c r="E211" s="1"/>
  <c r="E212" s="1"/>
  <c r="E213" s="1"/>
  <c r="E214" s="1"/>
  <c r="E215" s="1"/>
  <c r="E216" s="1"/>
  <c r="E217" s="1"/>
  <c r="D199" i="34"/>
  <c r="W179"/>
  <c r="C179" i="5"/>
  <c r="L199"/>
  <c r="R226"/>
  <c r="R227" s="1"/>
  <c r="R228" s="1"/>
  <c r="R229" s="1"/>
  <c r="R230" s="1"/>
  <c r="R231" s="1"/>
  <c r="R232" s="1"/>
  <c r="R233" s="1"/>
  <c r="R234" s="1"/>
  <c r="R235" s="1"/>
  <c r="R236" s="1"/>
  <c r="Z39"/>
  <c r="N227"/>
  <c r="N228" s="1"/>
  <c r="N229" s="1"/>
  <c r="N230" s="1"/>
  <c r="N231" s="1"/>
  <c r="N232" s="1"/>
  <c r="N233" s="1"/>
  <c r="N234" s="1"/>
  <c r="N235" s="1"/>
  <c r="N236" s="1"/>
  <c r="W199"/>
  <c r="AB174" i="26"/>
  <c r="AC173"/>
  <c r="AD173"/>
  <c r="S179"/>
  <c r="L207"/>
  <c r="L208" s="1"/>
  <c r="L209" s="1"/>
  <c r="L210" s="1"/>
  <c r="L211" s="1"/>
  <c r="L212" s="1"/>
  <c r="L213" s="1"/>
  <c r="L214" s="1"/>
  <c r="L215" s="1"/>
  <c r="L216" s="1"/>
  <c r="L217" s="1"/>
  <c r="E207"/>
  <c r="E208" s="1"/>
  <c r="E209" s="1"/>
  <c r="E210" s="1"/>
  <c r="E211" s="1"/>
  <c r="E212" s="1"/>
  <c r="E213" s="1"/>
  <c r="E214" s="1"/>
  <c r="E215" s="1"/>
  <c r="E216" s="1"/>
  <c r="E217" s="1"/>
  <c r="AD19" i="27"/>
  <c r="F83" s="1"/>
  <c r="AB179" i="28"/>
  <c r="T179"/>
  <c r="K210"/>
  <c r="K211" s="1"/>
  <c r="K212" s="1"/>
  <c r="K213" s="1"/>
  <c r="K214" s="1"/>
  <c r="K215" s="1"/>
  <c r="K216" s="1"/>
  <c r="K217" s="1"/>
  <c r="J227" i="29"/>
  <c r="J228" s="1"/>
  <c r="J229" s="1"/>
  <c r="J230" s="1"/>
  <c r="J231" s="1"/>
  <c r="J232" s="1"/>
  <c r="J233" s="1"/>
  <c r="J234" s="1"/>
  <c r="J235" s="1"/>
  <c r="J236" s="1"/>
  <c r="B226"/>
  <c r="B227" s="1"/>
  <c r="B228" s="1"/>
  <c r="B229" s="1"/>
  <c r="B230" s="1"/>
  <c r="B231" s="1"/>
  <c r="B232" s="1"/>
  <c r="B233" s="1"/>
  <c r="B234" s="1"/>
  <c r="B235" s="1"/>
  <c r="B236" s="1"/>
  <c r="B179"/>
  <c r="AC179"/>
  <c r="AB112"/>
  <c r="AA110"/>
  <c r="U228" i="30"/>
  <c r="U229" s="1"/>
  <c r="U230" s="1"/>
  <c r="U231" s="1"/>
  <c r="U232" s="1"/>
  <c r="U233" s="1"/>
  <c r="U234" s="1"/>
  <c r="U235" s="1"/>
  <c r="U236" s="1"/>
  <c r="N226"/>
  <c r="N227" s="1"/>
  <c r="N228" s="1"/>
  <c r="N229" s="1"/>
  <c r="N230" s="1"/>
  <c r="N231" s="1"/>
  <c r="N232" s="1"/>
  <c r="N233" s="1"/>
  <c r="N234" s="1"/>
  <c r="N235" s="1"/>
  <c r="N236" s="1"/>
  <c r="C228"/>
  <c r="C229" s="1"/>
  <c r="C230" s="1"/>
  <c r="C231" s="1"/>
  <c r="C232" s="1"/>
  <c r="C233" s="1"/>
  <c r="C234" s="1"/>
  <c r="C235" s="1"/>
  <c r="C236" s="1"/>
  <c r="AD19"/>
  <c r="F83" s="1"/>
  <c r="U199" i="31"/>
  <c r="O199"/>
  <c r="B229"/>
  <c r="B230" s="1"/>
  <c r="B231" s="1"/>
  <c r="B232" s="1"/>
  <c r="B233" s="1"/>
  <c r="B234" s="1"/>
  <c r="B235" s="1"/>
  <c r="B236" s="1"/>
  <c r="E79" i="36"/>
  <c r="E148"/>
  <c r="E149" s="1"/>
  <c r="E150" s="1"/>
  <c r="E151" s="1"/>
  <c r="E152" s="1"/>
  <c r="E153" s="1"/>
  <c r="E154" s="1"/>
  <c r="E155" s="1"/>
  <c r="E156" s="1"/>
  <c r="E157" s="1"/>
  <c r="E158" s="1"/>
  <c r="E159" s="1"/>
  <c r="N179" i="35"/>
  <c r="N208"/>
  <c r="N209" s="1"/>
  <c r="N210" s="1"/>
  <c r="N211" s="1"/>
  <c r="N212" s="1"/>
  <c r="N213" s="1"/>
  <c r="N214" s="1"/>
  <c r="N215" s="1"/>
  <c r="N216" s="1"/>
  <c r="N217" s="1"/>
  <c r="AE167"/>
  <c r="G179"/>
  <c r="G206"/>
  <c r="G207" s="1"/>
  <c r="G208" s="1"/>
  <c r="AB39" i="27"/>
  <c r="D84" s="1"/>
  <c r="AD39"/>
  <c r="F84" s="1"/>
  <c r="AC19"/>
  <c r="E83" s="1"/>
  <c r="X226" i="28"/>
  <c r="X227" s="1"/>
  <c r="O226"/>
  <c r="O227" s="1"/>
  <c r="F226"/>
  <c r="F227" s="1"/>
  <c r="T207"/>
  <c r="T208" s="1"/>
  <c r="E208"/>
  <c r="E209" s="1"/>
  <c r="E210" s="1"/>
  <c r="E211" s="1"/>
  <c r="E212" s="1"/>
  <c r="E213" s="1"/>
  <c r="E214" s="1"/>
  <c r="E215" s="1"/>
  <c r="E216" s="1"/>
  <c r="E217" s="1"/>
  <c r="S227"/>
  <c r="S228" s="1"/>
  <c r="S229" s="1"/>
  <c r="S230" s="1"/>
  <c r="S231" s="1"/>
  <c r="S232" s="1"/>
  <c r="S233" s="1"/>
  <c r="S234" s="1"/>
  <c r="S235" s="1"/>
  <c r="S236" s="1"/>
  <c r="N227"/>
  <c r="N228" s="1"/>
  <c r="N229" s="1"/>
  <c r="N230" s="1"/>
  <c r="N231" s="1"/>
  <c r="N232" s="1"/>
  <c r="N233" s="1"/>
  <c r="N234" s="1"/>
  <c r="N235" s="1"/>
  <c r="N236" s="1"/>
  <c r="J227"/>
  <c r="J228" s="1"/>
  <c r="J229" s="1"/>
  <c r="J230" s="1"/>
  <c r="J231" s="1"/>
  <c r="J232" s="1"/>
  <c r="J233" s="1"/>
  <c r="J234" s="1"/>
  <c r="J235" s="1"/>
  <c r="J236" s="1"/>
  <c r="Z91"/>
  <c r="AA39"/>
  <c r="C207" i="29"/>
  <c r="C208" s="1"/>
  <c r="C209" s="1"/>
  <c r="C210" s="1"/>
  <c r="C211" s="1"/>
  <c r="C212" s="1"/>
  <c r="C213" s="1"/>
  <c r="C214" s="1"/>
  <c r="C215" s="1"/>
  <c r="C216" s="1"/>
  <c r="C217" s="1"/>
  <c r="AC19"/>
  <c r="E83" s="1"/>
  <c r="W226" i="30"/>
  <c r="W227" s="1"/>
  <c r="W228" s="1"/>
  <c r="W229" s="1"/>
  <c r="W230" s="1"/>
  <c r="W231" s="1"/>
  <c r="W232" s="1"/>
  <c r="W233" s="1"/>
  <c r="W234" s="1"/>
  <c r="W235" s="1"/>
  <c r="W236" s="1"/>
  <c r="M227"/>
  <c r="M228" s="1"/>
  <c r="M229" s="1"/>
  <c r="M230" s="1"/>
  <c r="M231" s="1"/>
  <c r="M232" s="1"/>
  <c r="M233" s="1"/>
  <c r="M234" s="1"/>
  <c r="M235" s="1"/>
  <c r="M236" s="1"/>
  <c r="S179" i="31"/>
  <c r="C179"/>
  <c r="D83"/>
  <c r="Z179" i="32"/>
  <c r="U179"/>
  <c r="AB179" i="34"/>
  <c r="AE177" i="35"/>
  <c r="P179" i="32"/>
  <c r="X179" i="31"/>
  <c r="P179"/>
  <c r="P210" i="26"/>
  <c r="P211" s="1"/>
  <c r="P212" s="1"/>
  <c r="P211" i="28"/>
  <c r="P212" s="1"/>
  <c r="P213" s="1"/>
  <c r="P214" s="1"/>
  <c r="P215" s="1"/>
  <c r="P216" s="1"/>
  <c r="P217" s="1"/>
  <c r="AB92" i="29"/>
  <c r="D93"/>
  <c r="D94" s="1"/>
  <c r="J225" i="30"/>
  <c r="J226" s="1"/>
  <c r="J227" s="1"/>
  <c r="J228" s="1"/>
  <c r="J229" s="1"/>
  <c r="J230" s="1"/>
  <c r="J231" s="1"/>
  <c r="J232" s="1"/>
  <c r="J233" s="1"/>
  <c r="J234" s="1"/>
  <c r="J235" s="1"/>
  <c r="J236" s="1"/>
  <c r="J199"/>
  <c r="M199" i="35"/>
  <c r="M225"/>
  <c r="M226" s="1"/>
  <c r="M227" s="1"/>
  <c r="M228" s="1"/>
  <c r="M229" s="1"/>
  <c r="M230" s="1"/>
  <c r="M231" s="1"/>
  <c r="M232" s="1"/>
  <c r="M233" s="1"/>
  <c r="M234" s="1"/>
  <c r="M235" s="1"/>
  <c r="M236" s="1"/>
  <c r="W207"/>
  <c r="AE206"/>
  <c r="R93" i="5"/>
  <c r="Z92"/>
  <c r="L92"/>
  <c r="AB91"/>
  <c r="T207" i="26"/>
  <c r="R199"/>
  <c r="M226"/>
  <c r="M227" s="1"/>
  <c r="M228" s="1"/>
  <c r="M229" s="1"/>
  <c r="M230" s="1"/>
  <c r="M231" s="1"/>
  <c r="M232" s="1"/>
  <c r="M233" s="1"/>
  <c r="M234" s="1"/>
  <c r="M235" s="1"/>
  <c r="M236" s="1"/>
  <c r="W199"/>
  <c r="S226"/>
  <c r="S227" s="1"/>
  <c r="S228" s="1"/>
  <c r="S229" s="1"/>
  <c r="S230" s="1"/>
  <c r="S231" s="1"/>
  <c r="S232" s="1"/>
  <c r="S233" s="1"/>
  <c r="S234" s="1"/>
  <c r="S235" s="1"/>
  <c r="S236" s="1"/>
  <c r="E199"/>
  <c r="AA176"/>
  <c r="AB176"/>
  <c r="AA172"/>
  <c r="AB172"/>
  <c r="AB170"/>
  <c r="V179"/>
  <c r="Z169"/>
  <c r="AB169"/>
  <c r="AE179"/>
  <c r="U179"/>
  <c r="J179"/>
  <c r="AE111"/>
  <c r="AE112" s="1"/>
  <c r="AE113" s="1"/>
  <c r="AE114" s="1"/>
  <c r="AE115" s="1"/>
  <c r="AE116" s="1"/>
  <c r="AE117" s="1"/>
  <c r="AE118" s="1"/>
  <c r="AE119" s="1"/>
  <c r="AE120" s="1"/>
  <c r="AE121" s="1"/>
  <c r="Z110"/>
  <c r="AB19"/>
  <c r="D83" s="1"/>
  <c r="AA19"/>
  <c r="C83" s="1"/>
  <c r="W226" i="27"/>
  <c r="W227" s="1"/>
  <c r="W228" s="1"/>
  <c r="W229" s="1"/>
  <c r="W230" s="1"/>
  <c r="W231" s="1"/>
  <c r="W232" s="1"/>
  <c r="W233" s="1"/>
  <c r="W234" s="1"/>
  <c r="W235" s="1"/>
  <c r="W236" s="1"/>
  <c r="F199"/>
  <c r="S226"/>
  <c r="S227" s="1"/>
  <c r="S228" s="1"/>
  <c r="S229" s="1"/>
  <c r="S230" s="1"/>
  <c r="S231" s="1"/>
  <c r="S232" s="1"/>
  <c r="S233" s="1"/>
  <c r="S234" s="1"/>
  <c r="S235" s="1"/>
  <c r="S236" s="1"/>
  <c r="Z111"/>
  <c r="Z91"/>
  <c r="S199" i="28"/>
  <c r="J207"/>
  <c r="J208" s="1"/>
  <c r="J209" s="1"/>
  <c r="J210" s="1"/>
  <c r="J211" s="1"/>
  <c r="J212" s="1"/>
  <c r="J213" s="1"/>
  <c r="J214" s="1"/>
  <c r="J215" s="1"/>
  <c r="J216" s="1"/>
  <c r="J217" s="1"/>
  <c r="AB110"/>
  <c r="AD111"/>
  <c r="AD112" s="1"/>
  <c r="AA19"/>
  <c r="K226" i="29"/>
  <c r="K227" s="1"/>
  <c r="K228" s="1"/>
  <c r="K229" s="1"/>
  <c r="K230" s="1"/>
  <c r="K231" s="1"/>
  <c r="K232" s="1"/>
  <c r="K233" s="1"/>
  <c r="K234" s="1"/>
  <c r="K235" s="1"/>
  <c r="K236" s="1"/>
  <c r="V227"/>
  <c r="V228" s="1"/>
  <c r="V229" s="1"/>
  <c r="V230" s="1"/>
  <c r="V231" s="1"/>
  <c r="V232" s="1"/>
  <c r="V233" s="1"/>
  <c r="V234" s="1"/>
  <c r="V235" s="1"/>
  <c r="V236" s="1"/>
  <c r="R227"/>
  <c r="R228" s="1"/>
  <c r="R229" s="1"/>
  <c r="R230" s="1"/>
  <c r="R231" s="1"/>
  <c r="R232" s="1"/>
  <c r="R233" s="1"/>
  <c r="R234" s="1"/>
  <c r="R235" s="1"/>
  <c r="R236" s="1"/>
  <c r="M227"/>
  <c r="M228" s="1"/>
  <c r="M229" s="1"/>
  <c r="M230" s="1"/>
  <c r="M231" s="1"/>
  <c r="M232" s="1"/>
  <c r="M233" s="1"/>
  <c r="M234" s="1"/>
  <c r="M235" s="1"/>
  <c r="M236" s="1"/>
  <c r="H227"/>
  <c r="H228" s="1"/>
  <c r="H229" s="1"/>
  <c r="H230" s="1"/>
  <c r="H231" s="1"/>
  <c r="H232" s="1"/>
  <c r="H233" s="1"/>
  <c r="H234" s="1"/>
  <c r="H235" s="1"/>
  <c r="H236" s="1"/>
  <c r="D227"/>
  <c r="D228" s="1"/>
  <c r="D229" s="1"/>
  <c r="D230" s="1"/>
  <c r="D231" s="1"/>
  <c r="D232" s="1"/>
  <c r="D233" s="1"/>
  <c r="D234" s="1"/>
  <c r="D235" s="1"/>
  <c r="D236" s="1"/>
  <c r="K179"/>
  <c r="C179"/>
  <c r="L207"/>
  <c r="L208" s="1"/>
  <c r="L209" s="1"/>
  <c r="Z110"/>
  <c r="C207" i="30"/>
  <c r="C208" s="1"/>
  <c r="C209" s="1"/>
  <c r="C210" s="1"/>
  <c r="C211" s="1"/>
  <c r="C212" s="1"/>
  <c r="C213" s="1"/>
  <c r="C214" s="1"/>
  <c r="C215" s="1"/>
  <c r="C216" s="1"/>
  <c r="C217" s="1"/>
  <c r="O228"/>
  <c r="O229" s="1"/>
  <c r="O230" s="1"/>
  <c r="O231" s="1"/>
  <c r="O232" s="1"/>
  <c r="O233" s="1"/>
  <c r="O234" s="1"/>
  <c r="O235" s="1"/>
  <c r="O236" s="1"/>
  <c r="S226"/>
  <c r="S227" s="1"/>
  <c r="S228" s="1"/>
  <c r="S229" s="1"/>
  <c r="S230" s="1"/>
  <c r="S231" s="1"/>
  <c r="S232" s="1"/>
  <c r="S233" s="1"/>
  <c r="S234" s="1"/>
  <c r="S235" s="1"/>
  <c r="S236" s="1"/>
  <c r="N199"/>
  <c r="E226"/>
  <c r="E227" s="1"/>
  <c r="E228" s="1"/>
  <c r="E229" s="1"/>
  <c r="E230" s="1"/>
  <c r="E231" s="1"/>
  <c r="E232" s="1"/>
  <c r="E233" s="1"/>
  <c r="E234" s="1"/>
  <c r="E235" s="1"/>
  <c r="E236" s="1"/>
  <c r="AB179"/>
  <c r="S208"/>
  <c r="AB110"/>
  <c r="AE93"/>
  <c r="AE94" s="1"/>
  <c r="AE95" s="1"/>
  <c r="AE96" s="1"/>
  <c r="AE97" s="1"/>
  <c r="AE98" s="1"/>
  <c r="AE99" s="1"/>
  <c r="AE100" s="1"/>
  <c r="AE101" s="1"/>
  <c r="AE102" s="1"/>
  <c r="AC39"/>
  <c r="E84" s="1"/>
  <c r="C84" i="31"/>
  <c r="B199" i="32"/>
  <c r="H229"/>
  <c r="H230" s="1"/>
  <c r="H231" s="1"/>
  <c r="H232" s="1"/>
  <c r="H233" s="1"/>
  <c r="H234" s="1"/>
  <c r="H235" s="1"/>
  <c r="H236" s="1"/>
  <c r="U199" i="35"/>
  <c r="C199"/>
  <c r="V229"/>
  <c r="V230" s="1"/>
  <c r="V231" s="1"/>
  <c r="V232" s="1"/>
  <c r="V233" s="1"/>
  <c r="V234" s="1"/>
  <c r="V235" s="1"/>
  <c r="V236" s="1"/>
  <c r="V210" i="28"/>
  <c r="V179" i="30"/>
  <c r="F179" i="31"/>
  <c r="N179"/>
  <c r="AD177"/>
  <c r="AD173"/>
  <c r="AD169"/>
  <c r="F179" i="32"/>
  <c r="F212"/>
  <c r="F213" s="1"/>
  <c r="F214" s="1"/>
  <c r="F215" s="1"/>
  <c r="F216" s="1"/>
  <c r="F217" s="1"/>
  <c r="J199"/>
  <c r="J225"/>
  <c r="L206" i="35"/>
  <c r="L207" s="1"/>
  <c r="L208" s="1"/>
  <c r="L209" s="1"/>
  <c r="L210" s="1"/>
  <c r="L211" s="1"/>
  <c r="L212" s="1"/>
  <c r="L213" s="1"/>
  <c r="L214" s="1"/>
  <c r="L215" s="1"/>
  <c r="L216" s="1"/>
  <c r="L217" s="1"/>
  <c r="L179"/>
  <c r="AE111"/>
  <c r="AE112" s="1"/>
  <c r="AE113" s="1"/>
  <c r="AE114" s="1"/>
  <c r="AE115" s="1"/>
  <c r="AE116" s="1"/>
  <c r="AE117" s="1"/>
  <c r="AE118" s="1"/>
  <c r="AE119" s="1"/>
  <c r="AE120" s="1"/>
  <c r="AE121" s="1"/>
  <c r="AE39"/>
  <c r="V206" i="32"/>
  <c r="AD167"/>
  <c r="V179"/>
  <c r="F206" i="34"/>
  <c r="F179"/>
  <c r="V206"/>
  <c r="AD206" s="1"/>
  <c r="V179"/>
  <c r="AD167"/>
  <c r="K92" i="5"/>
  <c r="AA91"/>
  <c r="P207" i="31"/>
  <c r="P208" s="1"/>
  <c r="P209" s="1"/>
  <c r="P210" s="1"/>
  <c r="P211" s="1"/>
  <c r="P212" s="1"/>
  <c r="P213" s="1"/>
  <c r="P214" s="1"/>
  <c r="P215" s="1"/>
  <c r="P216" s="1"/>
  <c r="P217" s="1"/>
  <c r="AF206"/>
  <c r="P207" i="32"/>
  <c r="P208" s="1"/>
  <c r="P209" s="1"/>
  <c r="P210" s="1"/>
  <c r="P211" s="1"/>
  <c r="P212" s="1"/>
  <c r="AF206"/>
  <c r="H206" i="35"/>
  <c r="AF167"/>
  <c r="AF92" i="29"/>
  <c r="AF93" s="1"/>
  <c r="AF94" s="1"/>
  <c r="AF95" s="1"/>
  <c r="AF96" s="1"/>
  <c r="AF97" s="1"/>
  <c r="AF98" s="1"/>
  <c r="AF99" s="1"/>
  <c r="AF100" s="1"/>
  <c r="AF101" s="1"/>
  <c r="AF102" s="1"/>
  <c r="AB91" i="30"/>
  <c r="AB19"/>
  <c r="D83" s="1"/>
  <c r="H227" i="31"/>
  <c r="H228" s="1"/>
  <c r="H229" s="1"/>
  <c r="H230" s="1"/>
  <c r="H231" s="1"/>
  <c r="H232" s="1"/>
  <c r="H233" s="1"/>
  <c r="H234" s="1"/>
  <c r="H235" s="1"/>
  <c r="H236" s="1"/>
  <c r="J226"/>
  <c r="J227" s="1"/>
  <c r="J228" s="1"/>
  <c r="J229" s="1"/>
  <c r="J230" s="1"/>
  <c r="J231" s="1"/>
  <c r="J232" s="1"/>
  <c r="J233" s="1"/>
  <c r="J234" s="1"/>
  <c r="J235" s="1"/>
  <c r="J236" s="1"/>
  <c r="J207"/>
  <c r="J208" s="1"/>
  <c r="J209" s="1"/>
  <c r="J210" s="1"/>
  <c r="J211" s="1"/>
  <c r="J212" s="1"/>
  <c r="J213" s="1"/>
  <c r="J214" s="1"/>
  <c r="J215" s="1"/>
  <c r="J216" s="1"/>
  <c r="J217" s="1"/>
  <c r="AC179"/>
  <c r="E179"/>
  <c r="AD111"/>
  <c r="AD112" s="1"/>
  <c r="AD113" s="1"/>
  <c r="AD114" s="1"/>
  <c r="AD115" s="1"/>
  <c r="AD116" s="1"/>
  <c r="AD117" s="1"/>
  <c r="AD118" s="1"/>
  <c r="AD119" s="1"/>
  <c r="AD120" s="1"/>
  <c r="AD121" s="1"/>
  <c r="Z111"/>
  <c r="AD93"/>
  <c r="AD94" s="1"/>
  <c r="AD95" s="1"/>
  <c r="AD96" s="1"/>
  <c r="AD97" s="1"/>
  <c r="AD98" s="1"/>
  <c r="AD99" s="1"/>
  <c r="AD100" s="1"/>
  <c r="AD101" s="1"/>
  <c r="AD102" s="1"/>
  <c r="W228" i="32"/>
  <c r="W229" s="1"/>
  <c r="W230" s="1"/>
  <c r="W231" s="1"/>
  <c r="W232" s="1"/>
  <c r="W233" s="1"/>
  <c r="W234" s="1"/>
  <c r="W235" s="1"/>
  <c r="W236" s="1"/>
  <c r="L207"/>
  <c r="L208" s="1"/>
  <c r="L209" s="1"/>
  <c r="L210" s="1"/>
  <c r="L211" s="1"/>
  <c r="L212" s="1"/>
  <c r="L213" s="1"/>
  <c r="L214" s="1"/>
  <c r="L215" s="1"/>
  <c r="L216" s="1"/>
  <c r="L217" s="1"/>
  <c r="D207"/>
  <c r="D208" s="1"/>
  <c r="D209" s="1"/>
  <c r="D210" s="1"/>
  <c r="D211" s="1"/>
  <c r="D212" s="1"/>
  <c r="D213" s="1"/>
  <c r="D214" s="1"/>
  <c r="D215" s="1"/>
  <c r="D216" s="1"/>
  <c r="D217" s="1"/>
  <c r="AF111"/>
  <c r="AF112" s="1"/>
  <c r="AF113" s="1"/>
  <c r="AF114" s="1"/>
  <c r="AF115" s="1"/>
  <c r="AF116" s="1"/>
  <c r="AF117" s="1"/>
  <c r="AF118" s="1"/>
  <c r="AF119" s="1"/>
  <c r="AF120" s="1"/>
  <c r="AF121" s="1"/>
  <c r="K111" i="34"/>
  <c r="T227" i="35"/>
  <c r="T228" s="1"/>
  <c r="T229" s="1"/>
  <c r="T230" s="1"/>
  <c r="T231" s="1"/>
  <c r="T232" s="1"/>
  <c r="T233" s="1"/>
  <c r="T234" s="1"/>
  <c r="T235" s="1"/>
  <c r="T236" s="1"/>
  <c r="F227"/>
  <c r="F228" s="1"/>
  <c r="F229" s="1"/>
  <c r="F230" s="1"/>
  <c r="F231" s="1"/>
  <c r="F232" s="1"/>
  <c r="F233" s="1"/>
  <c r="F234" s="1"/>
  <c r="F235" s="1"/>
  <c r="F236" s="1"/>
  <c r="D209"/>
  <c r="D210" s="1"/>
  <c r="D211" s="1"/>
  <c r="D212" s="1"/>
  <c r="D213" s="1"/>
  <c r="D214" s="1"/>
  <c r="D215" s="1"/>
  <c r="D216" s="1"/>
  <c r="D217" s="1"/>
  <c r="N209" i="32"/>
  <c r="N210" s="1"/>
  <c r="N211" s="1"/>
  <c r="N212" s="1"/>
  <c r="N213" s="1"/>
  <c r="N214" s="1"/>
  <c r="N215" s="1"/>
  <c r="N216" s="1"/>
  <c r="N217" s="1"/>
  <c r="AD171" i="34"/>
  <c r="AF168" i="35"/>
  <c r="P179" i="30"/>
  <c r="AF168" i="31"/>
  <c r="H207"/>
  <c r="X208" i="26"/>
  <c r="X209" s="1"/>
  <c r="X210" s="1"/>
  <c r="X211" s="1"/>
  <c r="H179" i="32"/>
  <c r="G225" i="31"/>
  <c r="G226" s="1"/>
  <c r="G227" s="1"/>
  <c r="G228" s="1"/>
  <c r="G229" s="1"/>
  <c r="G230" s="1"/>
  <c r="G231" s="1"/>
  <c r="G232" s="1"/>
  <c r="G233" s="1"/>
  <c r="G234" s="1"/>
  <c r="G235" s="1"/>
  <c r="G236" s="1"/>
  <c r="G199"/>
  <c r="S179" i="34"/>
  <c r="S207"/>
  <c r="D111" i="35"/>
  <c r="D112" s="1"/>
  <c r="D113" s="1"/>
  <c r="D114" s="1"/>
  <c r="D115" s="1"/>
  <c r="D116" s="1"/>
  <c r="D117" s="1"/>
  <c r="D118" s="1"/>
  <c r="D119" s="1"/>
  <c r="D120" s="1"/>
  <c r="D121" s="1"/>
  <c r="AB110"/>
  <c r="C19" i="36"/>
  <c r="AA8"/>
  <c r="C168"/>
  <c r="AE8"/>
  <c r="G168"/>
  <c r="AC9"/>
  <c r="E169"/>
  <c r="AE12"/>
  <c r="G172"/>
  <c r="AC13"/>
  <c r="E173"/>
  <c r="C176"/>
  <c r="AA16"/>
  <c r="L110"/>
  <c r="L111" s="1"/>
  <c r="L112" s="1"/>
  <c r="L113" s="1"/>
  <c r="L114" s="1"/>
  <c r="L115" s="1"/>
  <c r="L116" s="1"/>
  <c r="L117" s="1"/>
  <c r="L118" s="1"/>
  <c r="L119" s="1"/>
  <c r="L120" s="1"/>
  <c r="L121" s="1"/>
  <c r="L167"/>
  <c r="L206" s="1"/>
  <c r="X110"/>
  <c r="X167"/>
  <c r="V179" i="35"/>
  <c r="V206"/>
  <c r="AD167"/>
  <c r="W206" i="34"/>
  <c r="AE206" s="1"/>
  <c r="AE167"/>
  <c r="G206"/>
  <c r="G207" s="1"/>
  <c r="G208" s="1"/>
  <c r="G209" s="1"/>
  <c r="G210" s="1"/>
  <c r="G211" s="1"/>
  <c r="G212" s="1"/>
  <c r="G213" s="1"/>
  <c r="G214" s="1"/>
  <c r="G215" s="1"/>
  <c r="G216" s="1"/>
  <c r="G217" s="1"/>
  <c r="G179"/>
  <c r="J199" i="31"/>
  <c r="B199"/>
  <c r="U228"/>
  <c r="U229" s="1"/>
  <c r="U230" s="1"/>
  <c r="U231" s="1"/>
  <c r="U232" s="1"/>
  <c r="U233" s="1"/>
  <c r="U234" s="1"/>
  <c r="U235" s="1"/>
  <c r="U236" s="1"/>
  <c r="P228"/>
  <c r="P229" s="1"/>
  <c r="P230" s="1"/>
  <c r="P231" s="1"/>
  <c r="P232" s="1"/>
  <c r="P233" s="1"/>
  <c r="P234" s="1"/>
  <c r="P235" s="1"/>
  <c r="P236" s="1"/>
  <c r="L208" i="34"/>
  <c r="L209" s="1"/>
  <c r="N199" i="35"/>
  <c r="N228"/>
  <c r="N229" s="1"/>
  <c r="N230" s="1"/>
  <c r="N231" s="1"/>
  <c r="N232" s="1"/>
  <c r="N233" s="1"/>
  <c r="N234" s="1"/>
  <c r="N235" s="1"/>
  <c r="N236" s="1"/>
  <c r="F212" i="27"/>
  <c r="F213" s="1"/>
  <c r="F209" i="28"/>
  <c r="F210" s="1"/>
  <c r="F211" s="1"/>
  <c r="F212" s="1"/>
  <c r="F213" s="1"/>
  <c r="F214" s="1"/>
  <c r="F215" s="1"/>
  <c r="F216" s="1"/>
  <c r="F217" s="1"/>
  <c r="AE168" i="35"/>
  <c r="Z91" i="5"/>
  <c r="O211" i="28"/>
  <c r="O212" s="1"/>
  <c r="O213" s="1"/>
  <c r="O214" s="1"/>
  <c r="O215" s="1"/>
  <c r="O216" s="1"/>
  <c r="O217" s="1"/>
  <c r="W179" i="31"/>
  <c r="G179" i="32"/>
  <c r="AD39" i="34"/>
  <c r="AD110"/>
  <c r="AD111" s="1"/>
  <c r="AD112" s="1"/>
  <c r="AD113" s="1"/>
  <c r="AD114" s="1"/>
  <c r="AD115" s="1"/>
  <c r="AD116" s="1"/>
  <c r="AD117" s="1"/>
  <c r="AD118" s="1"/>
  <c r="AD119" s="1"/>
  <c r="AD120" s="1"/>
  <c r="AD121" s="1"/>
  <c r="L129" i="36"/>
  <c r="L130" s="1"/>
  <c r="L131" s="1"/>
  <c r="L132" s="1"/>
  <c r="L133" s="1"/>
  <c r="L134" s="1"/>
  <c r="L135" s="1"/>
  <c r="L136" s="1"/>
  <c r="L137" s="1"/>
  <c r="L138" s="1"/>
  <c r="L139" s="1"/>
  <c r="L140" s="1"/>
  <c r="L187"/>
  <c r="L225" s="1"/>
  <c r="L226" s="1"/>
  <c r="L227" s="1"/>
  <c r="M19"/>
  <c r="M91"/>
  <c r="P226" i="32"/>
  <c r="P227" s="1"/>
  <c r="P228" s="1"/>
  <c r="P229" s="1"/>
  <c r="P230" s="1"/>
  <c r="P231" s="1"/>
  <c r="P232" s="1"/>
  <c r="P233" s="1"/>
  <c r="P234" s="1"/>
  <c r="P235" s="1"/>
  <c r="P236" s="1"/>
  <c r="B227"/>
  <c r="B228" s="1"/>
  <c r="U207"/>
  <c r="AD113"/>
  <c r="AD114" s="1"/>
  <c r="AD115" s="1"/>
  <c r="AD116" s="1"/>
  <c r="AD117" s="1"/>
  <c r="AD118" s="1"/>
  <c r="AD119" s="1"/>
  <c r="AD120" s="1"/>
  <c r="AD121" s="1"/>
  <c r="V226" i="34"/>
  <c r="V227" s="1"/>
  <c r="H226"/>
  <c r="H227" s="1"/>
  <c r="H228" s="1"/>
  <c r="H229" s="1"/>
  <c r="H230" s="1"/>
  <c r="H231" s="1"/>
  <c r="H232" s="1"/>
  <c r="H233" s="1"/>
  <c r="H234" s="1"/>
  <c r="H235" s="1"/>
  <c r="H236" s="1"/>
  <c r="O227" i="35"/>
  <c r="O228" s="1"/>
  <c r="O229" s="1"/>
  <c r="O230" s="1"/>
  <c r="O231" s="1"/>
  <c r="O232" s="1"/>
  <c r="O233" s="1"/>
  <c r="O234" s="1"/>
  <c r="O235" s="1"/>
  <c r="O236" s="1"/>
  <c r="G226"/>
  <c r="G227" s="1"/>
  <c r="G228" s="1"/>
  <c r="G229" s="1"/>
  <c r="G230" s="1"/>
  <c r="G231" s="1"/>
  <c r="G232" s="1"/>
  <c r="G233" s="1"/>
  <c r="G234" s="1"/>
  <c r="G235" s="1"/>
  <c r="G236" s="1"/>
  <c r="D83"/>
  <c r="V149" i="36"/>
  <c r="V150" s="1"/>
  <c r="V151" s="1"/>
  <c r="V152" s="1"/>
  <c r="V153" s="1"/>
  <c r="V154" s="1"/>
  <c r="V155" s="1"/>
  <c r="V156" s="1"/>
  <c r="V157" s="1"/>
  <c r="V158" s="1"/>
  <c r="V159" s="1"/>
  <c r="N149"/>
  <c r="N150" s="1"/>
  <c r="N151" s="1"/>
  <c r="N152" s="1"/>
  <c r="N153" s="1"/>
  <c r="N154" s="1"/>
  <c r="N155" s="1"/>
  <c r="N156" s="1"/>
  <c r="N157" s="1"/>
  <c r="N158" s="1"/>
  <c r="N159" s="1"/>
  <c r="T226"/>
  <c r="T227" s="1"/>
  <c r="N207" i="27"/>
  <c r="F207" i="30"/>
  <c r="F208" s="1"/>
  <c r="F209" s="1"/>
  <c r="F210" s="1"/>
  <c r="F211" s="1"/>
  <c r="F212" s="1"/>
  <c r="F213" s="1"/>
  <c r="F214" s="1"/>
  <c r="F215" s="1"/>
  <c r="F216" s="1"/>
  <c r="F217" s="1"/>
  <c r="AD175" i="35"/>
  <c r="AD179" s="1"/>
  <c r="AD8" i="36"/>
  <c r="AE9"/>
  <c r="Z12"/>
  <c r="AA13"/>
  <c r="AE13"/>
  <c r="AD16"/>
  <c r="AE17"/>
  <c r="P179" i="29"/>
  <c r="P179" i="35"/>
  <c r="X207" i="32"/>
  <c r="X208" s="1"/>
  <c r="X207" i="34"/>
  <c r="F206" i="35"/>
  <c r="F207" s="1"/>
  <c r="F208" s="1"/>
  <c r="F209" s="1"/>
  <c r="F210" s="1"/>
  <c r="F211" s="1"/>
  <c r="F212" s="1"/>
  <c r="F213" s="1"/>
  <c r="F214" s="1"/>
  <c r="F215" s="1"/>
  <c r="F216" s="1"/>
  <c r="F217" s="1"/>
  <c r="F179"/>
  <c r="L19" i="36"/>
  <c r="L91"/>
  <c r="L92" s="1"/>
  <c r="L93" s="1"/>
  <c r="L94" s="1"/>
  <c r="L95" s="1"/>
  <c r="L96" s="1"/>
  <c r="L97" s="1"/>
  <c r="L98" s="1"/>
  <c r="L99" s="1"/>
  <c r="L100" s="1"/>
  <c r="L101" s="1"/>
  <c r="L102" s="1"/>
  <c r="AF7"/>
  <c r="AF91" s="1"/>
  <c r="P91"/>
  <c r="P92" s="1"/>
  <c r="P93" s="1"/>
  <c r="P94" s="1"/>
  <c r="P95" s="1"/>
  <c r="P96" s="1"/>
  <c r="P97" s="1"/>
  <c r="P98" s="1"/>
  <c r="P99" s="1"/>
  <c r="P100" s="1"/>
  <c r="P101" s="1"/>
  <c r="P102" s="1"/>
  <c r="J19"/>
  <c r="J169"/>
  <c r="D226" i="31"/>
  <c r="D227" s="1"/>
  <c r="D228" s="1"/>
  <c r="D229" s="1"/>
  <c r="D230" s="1"/>
  <c r="D231" s="1"/>
  <c r="D232" s="1"/>
  <c r="D233" s="1"/>
  <c r="D234" s="1"/>
  <c r="D235" s="1"/>
  <c r="D236" s="1"/>
  <c r="K207"/>
  <c r="K208" s="1"/>
  <c r="K209" s="1"/>
  <c r="K210" s="1"/>
  <c r="K211" s="1"/>
  <c r="K212" s="1"/>
  <c r="K213" s="1"/>
  <c r="K214" s="1"/>
  <c r="K215" s="1"/>
  <c r="K216" s="1"/>
  <c r="K217" s="1"/>
  <c r="C207"/>
  <c r="C208" s="1"/>
  <c r="C209" s="1"/>
  <c r="C210" s="1"/>
  <c r="C211" s="1"/>
  <c r="C212" s="1"/>
  <c r="C213" s="1"/>
  <c r="C214" s="1"/>
  <c r="C215" s="1"/>
  <c r="C216" s="1"/>
  <c r="C217" s="1"/>
  <c r="E84"/>
  <c r="G226" i="32"/>
  <c r="G227" s="1"/>
  <c r="G228" s="1"/>
  <c r="G229" s="1"/>
  <c r="G230" s="1"/>
  <c r="G231" s="1"/>
  <c r="G232" s="1"/>
  <c r="G233" s="1"/>
  <c r="G234" s="1"/>
  <c r="G235" s="1"/>
  <c r="G236" s="1"/>
  <c r="S207"/>
  <c r="S208" s="1"/>
  <c r="AD19"/>
  <c r="F83" s="1"/>
  <c r="AF92"/>
  <c r="AF93" s="1"/>
  <c r="AF94" s="1"/>
  <c r="AF95" s="1"/>
  <c r="AF96" s="1"/>
  <c r="AF97" s="1"/>
  <c r="AF98" s="1"/>
  <c r="M179" i="34"/>
  <c r="E179"/>
  <c r="E209"/>
  <c r="E210" s="1"/>
  <c r="E211" s="1"/>
  <c r="E212" s="1"/>
  <c r="E213" s="1"/>
  <c r="E214" s="1"/>
  <c r="E215" s="1"/>
  <c r="E216" s="1"/>
  <c r="E217" s="1"/>
  <c r="AA19"/>
  <c r="C83" s="1"/>
  <c r="X227" i="35"/>
  <c r="X228" s="1"/>
  <c r="X229" s="1"/>
  <c r="X230" s="1"/>
  <c r="X231" s="1"/>
  <c r="B208"/>
  <c r="B209" s="1"/>
  <c r="B210" s="1"/>
  <c r="B211" s="1"/>
  <c r="B212" s="1"/>
  <c r="B213" s="1"/>
  <c r="B214" s="1"/>
  <c r="B215" s="1"/>
  <c r="B216" s="1"/>
  <c r="B217" s="1"/>
  <c r="AC19"/>
  <c r="E83" s="1"/>
  <c r="AD93"/>
  <c r="AD94" s="1"/>
  <c r="AD95" s="1"/>
  <c r="AD96" s="1"/>
  <c r="AD97" s="1"/>
  <c r="AD98" s="1"/>
  <c r="AD99" s="1"/>
  <c r="AD100" s="1"/>
  <c r="AD101" s="1"/>
  <c r="AD102" s="1"/>
  <c r="B149" i="36"/>
  <c r="B150" s="1"/>
  <c r="B151" s="1"/>
  <c r="B152" s="1"/>
  <c r="B153" s="1"/>
  <c r="B154" s="1"/>
  <c r="B155" s="1"/>
  <c r="B156" s="1"/>
  <c r="B157" s="1"/>
  <c r="B158" s="1"/>
  <c r="B159" s="1"/>
  <c r="U111"/>
  <c r="U112" s="1"/>
  <c r="U113" s="1"/>
  <c r="V210" i="29"/>
  <c r="V207" i="30"/>
  <c r="N208" i="31"/>
  <c r="N209" s="1"/>
  <c r="N210" s="1"/>
  <c r="N211" s="1"/>
  <c r="N212" s="1"/>
  <c r="N213" s="1"/>
  <c r="N214" s="1"/>
  <c r="N215" s="1"/>
  <c r="N216" s="1"/>
  <c r="N217" s="1"/>
  <c r="AD174" i="34"/>
  <c r="U168" i="36"/>
  <c r="X207" i="35"/>
  <c r="X208" s="1"/>
  <c r="X209" s="1"/>
  <c r="AF173"/>
  <c r="H179" i="5"/>
  <c r="P179"/>
  <c r="O208" i="26"/>
  <c r="O209" s="1"/>
  <c r="O210" s="1"/>
  <c r="O211" s="1"/>
  <c r="O212" s="1"/>
  <c r="O213" s="1"/>
  <c r="O214" s="1"/>
  <c r="O215" s="1"/>
  <c r="O216" s="1"/>
  <c r="O217" s="1"/>
  <c r="G207" i="30"/>
  <c r="G208" s="1"/>
  <c r="G209" s="1"/>
  <c r="G210" s="1"/>
  <c r="G211" s="1"/>
  <c r="G212" s="1"/>
  <c r="G213" s="1"/>
  <c r="G214" s="1"/>
  <c r="G215" s="1"/>
  <c r="G216" s="1"/>
  <c r="G217" s="1"/>
  <c r="O207" i="35"/>
  <c r="O208" s="1"/>
  <c r="O209" s="1"/>
  <c r="O210" s="1"/>
  <c r="O211" s="1"/>
  <c r="O212" s="1"/>
  <c r="O213" s="1"/>
  <c r="O214" s="1"/>
  <c r="O215" s="1"/>
  <c r="O216" s="1"/>
  <c r="O217" s="1"/>
  <c r="H208" i="26"/>
  <c r="H209" s="1"/>
  <c r="H207" i="28"/>
  <c r="P207" i="35"/>
  <c r="P208" s="1"/>
  <c r="P209" s="1"/>
  <c r="P210" s="1"/>
  <c r="P211" s="1"/>
  <c r="P212" s="1"/>
  <c r="M226" i="34"/>
  <c r="M227" s="1"/>
  <c r="D226"/>
  <c r="D227" s="1"/>
  <c r="D228" s="1"/>
  <c r="D229" s="1"/>
  <c r="D230" s="1"/>
  <c r="D231" s="1"/>
  <c r="D232" s="1"/>
  <c r="D233" s="1"/>
  <c r="D234" s="1"/>
  <c r="D235" s="1"/>
  <c r="D236" s="1"/>
  <c r="J207"/>
  <c r="J208" s="1"/>
  <c r="J209" s="1"/>
  <c r="J210" s="1"/>
  <c r="J211" s="1"/>
  <c r="U226"/>
  <c r="U227" s="1"/>
  <c r="U228" s="1"/>
  <c r="U229" s="1"/>
  <c r="U230" s="1"/>
  <c r="U231" s="1"/>
  <c r="U232" s="1"/>
  <c r="U233" s="1"/>
  <c r="U234" s="1"/>
  <c r="U235" s="1"/>
  <c r="U236" s="1"/>
  <c r="L226"/>
  <c r="L227" s="1"/>
  <c r="L228" s="1"/>
  <c r="L229" s="1"/>
  <c r="L230" s="1"/>
  <c r="L231" s="1"/>
  <c r="L232" s="1"/>
  <c r="L233" s="1"/>
  <c r="L234" s="1"/>
  <c r="L235" s="1"/>
  <c r="L236" s="1"/>
  <c r="M208"/>
  <c r="M209" s="1"/>
  <c r="M210" s="1"/>
  <c r="M211" s="1"/>
  <c r="M212" s="1"/>
  <c r="M213" s="1"/>
  <c r="M214" s="1"/>
  <c r="M215" s="1"/>
  <c r="M216" s="1"/>
  <c r="M217" s="1"/>
  <c r="Z110"/>
  <c r="U226" i="35"/>
  <c r="U227" s="1"/>
  <c r="U228" s="1"/>
  <c r="U229" s="1"/>
  <c r="U230" s="1"/>
  <c r="U231" s="1"/>
  <c r="U232" s="1"/>
  <c r="U233" s="1"/>
  <c r="U234" s="1"/>
  <c r="U235" s="1"/>
  <c r="U236" s="1"/>
  <c r="C226"/>
  <c r="C208"/>
  <c r="C209" s="1"/>
  <c r="C210" s="1"/>
  <c r="C211" s="1"/>
  <c r="C212" s="1"/>
  <c r="C213" s="1"/>
  <c r="C214" s="1"/>
  <c r="C215" s="1"/>
  <c r="C216" s="1"/>
  <c r="C217" s="1"/>
  <c r="AF111"/>
  <c r="AC39"/>
  <c r="AD174" i="5"/>
  <c r="AD179" s="1"/>
  <c r="F207" i="29"/>
  <c r="F208" s="1"/>
  <c r="F209" s="1"/>
  <c r="F210" s="1"/>
  <c r="F211" s="1"/>
  <c r="X208"/>
  <c r="AF174" i="28"/>
  <c r="H179" i="29"/>
  <c r="P179" i="34"/>
  <c r="W207" i="27"/>
  <c r="W208" s="1"/>
  <c r="O207"/>
  <c r="O208" s="1"/>
  <c r="O209" s="1"/>
  <c r="O210" s="1"/>
  <c r="O211" s="1"/>
  <c r="O212" s="1"/>
  <c r="O213" s="1"/>
  <c r="O214" s="1"/>
  <c r="O215" s="1"/>
  <c r="O216" s="1"/>
  <c r="O217" s="1"/>
  <c r="G207"/>
  <c r="AF169" i="31"/>
  <c r="H179"/>
  <c r="P208" i="29"/>
  <c r="AF170" i="34"/>
  <c r="AF167"/>
  <c r="R226"/>
  <c r="R227" s="1"/>
  <c r="R228" s="1"/>
  <c r="R229" s="1"/>
  <c r="R230" s="1"/>
  <c r="R231" s="1"/>
  <c r="R232" s="1"/>
  <c r="R233" s="1"/>
  <c r="R234" s="1"/>
  <c r="R235" s="1"/>
  <c r="R236" s="1"/>
  <c r="AE111"/>
  <c r="AE112" s="1"/>
  <c r="AE113" s="1"/>
  <c r="AE114" s="1"/>
  <c r="AE115" s="1"/>
  <c r="AE116" s="1"/>
  <c r="AE117" s="1"/>
  <c r="AE118" s="1"/>
  <c r="AE119" s="1"/>
  <c r="AE120" s="1"/>
  <c r="AE121" s="1"/>
  <c r="Z39"/>
  <c r="AF111"/>
  <c r="AF112" s="1"/>
  <c r="AF113" s="1"/>
  <c r="AF114" s="1"/>
  <c r="AF115" s="1"/>
  <c r="AF116" s="1"/>
  <c r="AF117" s="1"/>
  <c r="AF118" s="1"/>
  <c r="AF119" s="1"/>
  <c r="AF120" s="1"/>
  <c r="AF121" s="1"/>
  <c r="P226" i="35"/>
  <c r="P227" s="1"/>
  <c r="P228" s="1"/>
  <c r="P229" s="1"/>
  <c r="P230" s="1"/>
  <c r="P231" s="1"/>
  <c r="P232" s="1"/>
  <c r="K227"/>
  <c r="K228" s="1"/>
  <c r="K229" s="1"/>
  <c r="K230" s="1"/>
  <c r="K231" s="1"/>
  <c r="K232" s="1"/>
  <c r="K233" s="1"/>
  <c r="K234" s="1"/>
  <c r="K235" s="1"/>
  <c r="K236" s="1"/>
  <c r="F207" i="5"/>
  <c r="V208"/>
  <c r="V207" i="27"/>
  <c r="N207" i="28"/>
  <c r="N207" i="30"/>
  <c r="N208" s="1"/>
  <c r="N209" s="1"/>
  <c r="N210" s="1"/>
  <c r="N211" s="1"/>
  <c r="N212" s="1"/>
  <c r="N213" s="1"/>
  <c r="N214" s="1"/>
  <c r="N215" s="1"/>
  <c r="N216" s="1"/>
  <c r="N217" s="1"/>
  <c r="F207" i="31"/>
  <c r="F208" s="1"/>
  <c r="V207"/>
  <c r="AD207" s="1"/>
  <c r="P207" i="5"/>
  <c r="P208" s="1"/>
  <c r="P209" s="1"/>
  <c r="P210" s="1"/>
  <c r="P211" s="1"/>
  <c r="P212" s="1"/>
  <c r="P213" s="1"/>
  <c r="P214" s="1"/>
  <c r="P215" s="1"/>
  <c r="P216" s="1"/>
  <c r="P217" s="1"/>
  <c r="X179" i="27"/>
  <c r="AF174" i="32"/>
  <c r="AF179" s="1"/>
  <c r="H179" i="35"/>
  <c r="W207" i="26"/>
  <c r="G207"/>
  <c r="G208" s="1"/>
  <c r="G209" s="1"/>
  <c r="G210" s="1"/>
  <c r="G211" s="1"/>
  <c r="G212" s="1"/>
  <c r="G213" s="1"/>
  <c r="G214" s="1"/>
  <c r="G215" s="1"/>
  <c r="G216" s="1"/>
  <c r="G217" s="1"/>
  <c r="O207" i="31"/>
  <c r="O208" s="1"/>
  <c r="O209" s="1"/>
  <c r="O210" s="1"/>
  <c r="O211" s="1"/>
  <c r="O212" s="1"/>
  <c r="O213" s="1"/>
  <c r="O214" s="1"/>
  <c r="O215" s="1"/>
  <c r="O216" s="1"/>
  <c r="O217" s="1"/>
  <c r="G207"/>
  <c r="G208" s="1"/>
  <c r="G209" s="1"/>
  <c r="W207" i="32"/>
  <c r="X207" i="27"/>
  <c r="X208" s="1"/>
  <c r="B168" i="36"/>
  <c r="B172"/>
  <c r="F172"/>
  <c r="C173"/>
  <c r="G173"/>
  <c r="B176"/>
  <c r="F176"/>
  <c r="C177"/>
  <c r="G177"/>
  <c r="L39"/>
  <c r="B59"/>
  <c r="F59"/>
  <c r="J79"/>
  <c r="N79"/>
  <c r="O79"/>
  <c r="R149"/>
  <c r="R150" s="1"/>
  <c r="R151" s="1"/>
  <c r="R152" s="1"/>
  <c r="R153" s="1"/>
  <c r="R154" s="1"/>
  <c r="R155" s="1"/>
  <c r="R156" s="1"/>
  <c r="R157" s="1"/>
  <c r="R158" s="1"/>
  <c r="R159" s="1"/>
  <c r="S79"/>
  <c r="T79"/>
  <c r="O19"/>
  <c r="L171"/>
  <c r="J173"/>
  <c r="L175"/>
  <c r="J177"/>
  <c r="AB7"/>
  <c r="AC8"/>
  <c r="S170"/>
  <c r="W19"/>
  <c r="AB11"/>
  <c r="AF11"/>
  <c r="U172"/>
  <c r="S174"/>
  <c r="W174"/>
  <c r="AB15"/>
  <c r="U176"/>
  <c r="S178"/>
  <c r="W178"/>
  <c r="P232" i="30"/>
  <c r="P233" s="1"/>
  <c r="P234" s="1"/>
  <c r="P235" s="1"/>
  <c r="P236" s="1"/>
  <c r="H232"/>
  <c r="H233" s="1"/>
  <c r="H234" s="1"/>
  <c r="H235" s="1"/>
  <c r="H236" s="1"/>
  <c r="H179"/>
  <c r="AF174"/>
  <c r="P213"/>
  <c r="P214" s="1"/>
  <c r="P215" s="1"/>
  <c r="P216" s="1"/>
  <c r="P217" s="1"/>
  <c r="AF19"/>
  <c r="H83" s="1"/>
  <c r="H213"/>
  <c r="H214" s="1"/>
  <c r="H219" s="1"/>
  <c r="H199" i="26"/>
  <c r="H195" i="36"/>
  <c r="X179" i="26"/>
  <c r="AF118"/>
  <c r="AF119" s="1"/>
  <c r="AF120" s="1"/>
  <c r="AF174"/>
  <c r="P213"/>
  <c r="P214" s="1"/>
  <c r="P215" s="1"/>
  <c r="P216" s="1"/>
  <c r="X195" i="36"/>
  <c r="P233" i="35"/>
  <c r="P234" s="1"/>
  <c r="P235" s="1"/>
  <c r="P236" s="1"/>
  <c r="H199"/>
  <c r="P19" i="36"/>
  <c r="P213" i="35"/>
  <c r="P214" s="1"/>
  <c r="P215" s="1"/>
  <c r="P216" s="1"/>
  <c r="P217" s="1"/>
  <c r="P195" i="36"/>
  <c r="AF175" i="27"/>
  <c r="H179"/>
  <c r="X79" i="36"/>
  <c r="F177"/>
  <c r="X171"/>
  <c r="N169"/>
  <c r="T91"/>
  <c r="T92" s="1"/>
  <c r="U19"/>
  <c r="AC16"/>
  <c r="W170"/>
  <c r="T167"/>
  <c r="T206" s="1"/>
  <c r="J149"/>
  <c r="J150" s="1"/>
  <c r="J151" s="1"/>
  <c r="J152" s="1"/>
  <c r="J153" s="1"/>
  <c r="J154" s="1"/>
  <c r="J155" s="1"/>
  <c r="J156" s="1"/>
  <c r="J157" s="1"/>
  <c r="J158" s="1"/>
  <c r="J159" s="1"/>
  <c r="F149"/>
  <c r="F150" s="1"/>
  <c r="F151" s="1"/>
  <c r="F152" s="1"/>
  <c r="F153" s="1"/>
  <c r="F154" s="1"/>
  <c r="F155" s="1"/>
  <c r="F156" s="1"/>
  <c r="F157" s="1"/>
  <c r="F158" s="1"/>
  <c r="F159" s="1"/>
  <c r="S19"/>
  <c r="Z9"/>
  <c r="Z13"/>
  <c r="Z17"/>
  <c r="G19"/>
  <c r="AA10"/>
  <c r="AE10"/>
  <c r="AA14"/>
  <c r="AE14"/>
  <c r="AA18"/>
  <c r="AE18"/>
  <c r="D171"/>
  <c r="H171"/>
  <c r="D175"/>
  <c r="M168"/>
  <c r="K170"/>
  <c r="O170"/>
  <c r="P171"/>
  <c r="M172"/>
  <c r="K174"/>
  <c r="O174"/>
  <c r="M176"/>
  <c r="K178"/>
  <c r="O178"/>
  <c r="L79"/>
  <c r="K79"/>
  <c r="O226"/>
  <c r="F188"/>
  <c r="L170"/>
  <c r="T19"/>
  <c r="X199" i="29"/>
  <c r="X231"/>
  <c r="X232" s="1"/>
  <c r="X233" s="1"/>
  <c r="X234" s="1"/>
  <c r="X235" s="1"/>
  <c r="X236" s="1"/>
  <c r="P199"/>
  <c r="AF19"/>
  <c r="H83" s="1"/>
  <c r="X194" i="36"/>
  <c r="P232" i="5"/>
  <c r="P233" s="1"/>
  <c r="P234" s="1"/>
  <c r="P235" s="1"/>
  <c r="P236" s="1"/>
  <c r="P79" i="36"/>
  <c r="P199" i="5"/>
  <c r="P194" i="36"/>
  <c r="AF118" i="5"/>
  <c r="AF119" s="1"/>
  <c r="AF175"/>
  <c r="AF179" i="28"/>
  <c r="P174" i="36"/>
  <c r="P213" i="32"/>
  <c r="P214" s="1"/>
  <c r="P215" s="1"/>
  <c r="P216" s="1"/>
  <c r="P217" s="1"/>
  <c r="X19" i="36"/>
  <c r="X179" i="32"/>
  <c r="AF99"/>
  <c r="AF100" s="1"/>
  <c r="AF101" s="1"/>
  <c r="AF102" s="1"/>
  <c r="AF15" i="36"/>
  <c r="X175"/>
  <c r="AF173" i="34"/>
  <c r="P175" i="36"/>
  <c r="AF174" i="34"/>
  <c r="H173" i="36"/>
  <c r="H175"/>
  <c r="M208" i="26"/>
  <c r="M209" s="1"/>
  <c r="M210" s="1"/>
  <c r="M211" s="1"/>
  <c r="M212" s="1"/>
  <c r="M213" s="1"/>
  <c r="M214" s="1"/>
  <c r="M215" s="1"/>
  <c r="M216" s="1"/>
  <c r="M217" s="1"/>
  <c r="AC207"/>
  <c r="B208" i="5"/>
  <c r="R95" i="26"/>
  <c r="Z94"/>
  <c r="R210" i="5"/>
  <c r="T112"/>
  <c r="AB111"/>
  <c r="T208"/>
  <c r="AB207"/>
  <c r="AC111" i="26"/>
  <c r="U112"/>
  <c r="L112"/>
  <c r="AB111"/>
  <c r="S96"/>
  <c r="T114" i="27"/>
  <c r="AB113"/>
  <c r="AD179" i="26"/>
  <c r="AB179" i="5"/>
  <c r="U209" i="26"/>
  <c r="S209" i="30"/>
  <c r="AA208"/>
  <c r="U112" i="5"/>
  <c r="AC111"/>
  <c r="AB207" i="26"/>
  <c r="T208"/>
  <c r="AD206"/>
  <c r="V207"/>
  <c r="AB94" i="27"/>
  <c r="T114" i="32"/>
  <c r="AA179" i="5"/>
  <c r="X225"/>
  <c r="X226" s="1"/>
  <c r="X227" s="1"/>
  <c r="X228" s="1"/>
  <c r="X229" s="1"/>
  <c r="X230" s="1"/>
  <c r="X231" s="1"/>
  <c r="X232" s="1"/>
  <c r="X233" s="1"/>
  <c r="X234" s="1"/>
  <c r="X235" s="1"/>
  <c r="X236" s="1"/>
  <c r="X199"/>
  <c r="R179" i="27"/>
  <c r="R206"/>
  <c r="Z111" i="29"/>
  <c r="R112"/>
  <c r="U209" i="30"/>
  <c r="AE91" i="31"/>
  <c r="AE92" s="1"/>
  <c r="AE93" s="1"/>
  <c r="AE94" s="1"/>
  <c r="AE95" s="1"/>
  <c r="AE96" s="1"/>
  <c r="AE97" s="1"/>
  <c r="AE98" s="1"/>
  <c r="AE99" s="1"/>
  <c r="AE100" s="1"/>
  <c r="AE101" s="1"/>
  <c r="AE102" s="1"/>
  <c r="AE19"/>
  <c r="G83" s="1"/>
  <c r="S209" i="32"/>
  <c r="AC91" i="34"/>
  <c r="U92"/>
  <c r="M199" i="27"/>
  <c r="M226"/>
  <c r="M227" s="1"/>
  <c r="M228" s="1"/>
  <c r="M229" s="1"/>
  <c r="M230" s="1"/>
  <c r="M231" s="1"/>
  <c r="M232" s="1"/>
  <c r="M233" s="1"/>
  <c r="M234" s="1"/>
  <c r="M235" s="1"/>
  <c r="M236" s="1"/>
  <c r="B179" i="30"/>
  <c r="B207"/>
  <c r="B208" s="1"/>
  <c r="B209" s="1"/>
  <c r="B210" s="1"/>
  <c r="B211" s="1"/>
  <c r="B212" s="1"/>
  <c r="B213" s="1"/>
  <c r="B214" s="1"/>
  <c r="B215" s="1"/>
  <c r="B216" s="1"/>
  <c r="B217" s="1"/>
  <c r="AB92"/>
  <c r="L93"/>
  <c r="AC91"/>
  <c r="U92"/>
  <c r="AE110" i="32"/>
  <c r="AE111" s="1"/>
  <c r="AE112" s="1"/>
  <c r="AE113" s="1"/>
  <c r="AE114" s="1"/>
  <c r="AE115" s="1"/>
  <c r="AE116" s="1"/>
  <c r="AE117" s="1"/>
  <c r="AE118" s="1"/>
  <c r="AE119" s="1"/>
  <c r="AE120" s="1"/>
  <c r="AE121" s="1"/>
  <c r="AE39"/>
  <c r="R199" i="34"/>
  <c r="H199"/>
  <c r="W199"/>
  <c r="W227"/>
  <c r="W228" s="1"/>
  <c r="W229" s="1"/>
  <c r="W230" s="1"/>
  <c r="W231" s="1"/>
  <c r="W232" s="1"/>
  <c r="W233" s="1"/>
  <c r="W234" s="1"/>
  <c r="W235" s="1"/>
  <c r="W236" s="1"/>
  <c r="S199"/>
  <c r="S227"/>
  <c r="S228" s="1"/>
  <c r="S229" s="1"/>
  <c r="S230" s="1"/>
  <c r="S231" s="1"/>
  <c r="S232" s="1"/>
  <c r="S233" s="1"/>
  <c r="S234" s="1"/>
  <c r="S235" s="1"/>
  <c r="S236" s="1"/>
  <c r="J227"/>
  <c r="J228" s="1"/>
  <c r="J229" s="1"/>
  <c r="J230" s="1"/>
  <c r="J231" s="1"/>
  <c r="J232" s="1"/>
  <c r="J233" s="1"/>
  <c r="J234" s="1"/>
  <c r="J235" s="1"/>
  <c r="J236" s="1"/>
  <c r="J199"/>
  <c r="X199"/>
  <c r="X226"/>
  <c r="X227" s="1"/>
  <c r="X228" s="1"/>
  <c r="X229" s="1"/>
  <c r="X230" s="1"/>
  <c r="X231" s="1"/>
  <c r="X232" s="1"/>
  <c r="X233" s="1"/>
  <c r="X234" s="1"/>
  <c r="X235" s="1"/>
  <c r="X236" s="1"/>
  <c r="K199"/>
  <c r="K226"/>
  <c r="K227" s="1"/>
  <c r="K228" s="1"/>
  <c r="K229" s="1"/>
  <c r="K230" s="1"/>
  <c r="K231" s="1"/>
  <c r="K232" s="1"/>
  <c r="K233" s="1"/>
  <c r="K234" s="1"/>
  <c r="K235" s="1"/>
  <c r="K236" s="1"/>
  <c r="F199"/>
  <c r="F226"/>
  <c r="F227" s="1"/>
  <c r="F228" s="1"/>
  <c r="F229" s="1"/>
  <c r="F230" s="1"/>
  <c r="F231" s="1"/>
  <c r="F232" s="1"/>
  <c r="F233" s="1"/>
  <c r="F234" s="1"/>
  <c r="F235" s="1"/>
  <c r="F236" s="1"/>
  <c r="P199"/>
  <c r="P225"/>
  <c r="P226" s="1"/>
  <c r="P227" s="1"/>
  <c r="P228" s="1"/>
  <c r="P229" s="1"/>
  <c r="P230" s="1"/>
  <c r="P231" s="1"/>
  <c r="P232" s="1"/>
  <c r="P233" s="1"/>
  <c r="P234" s="1"/>
  <c r="P235" s="1"/>
  <c r="P236" s="1"/>
  <c r="G199"/>
  <c r="G225"/>
  <c r="G226" s="1"/>
  <c r="G227" s="1"/>
  <c r="G228" s="1"/>
  <c r="G229" s="1"/>
  <c r="G230" s="1"/>
  <c r="G231" s="1"/>
  <c r="G232" s="1"/>
  <c r="G233" s="1"/>
  <c r="G234" s="1"/>
  <c r="G235" s="1"/>
  <c r="G236" s="1"/>
  <c r="C225"/>
  <c r="C226" s="1"/>
  <c r="C227" s="1"/>
  <c r="C228" s="1"/>
  <c r="C229" s="1"/>
  <c r="C230" s="1"/>
  <c r="C231" s="1"/>
  <c r="C232" s="1"/>
  <c r="C233" s="1"/>
  <c r="C234" s="1"/>
  <c r="C235" s="1"/>
  <c r="C236" s="1"/>
  <c r="C199"/>
  <c r="S111" i="35"/>
  <c r="AA110"/>
  <c r="AA112" i="27"/>
  <c r="S113"/>
  <c r="AA93"/>
  <c r="S94"/>
  <c r="B179" i="28"/>
  <c r="B207"/>
  <c r="B208" s="1"/>
  <c r="B209" s="1"/>
  <c r="B210" s="1"/>
  <c r="B211" s="1"/>
  <c r="B212" s="1"/>
  <c r="B213" s="1"/>
  <c r="B214" s="1"/>
  <c r="B215" s="1"/>
  <c r="B216" s="1"/>
  <c r="B217" s="1"/>
  <c r="M179"/>
  <c r="M206"/>
  <c r="M207" s="1"/>
  <c r="M208" s="1"/>
  <c r="M209" s="1"/>
  <c r="M210" s="1"/>
  <c r="M211" s="1"/>
  <c r="M212" s="1"/>
  <c r="M213" s="1"/>
  <c r="M214" s="1"/>
  <c r="M215" s="1"/>
  <c r="M216" s="1"/>
  <c r="M217" s="1"/>
  <c r="AF39"/>
  <c r="AF111"/>
  <c r="AF112" s="1"/>
  <c r="AF113" s="1"/>
  <c r="AF114" s="1"/>
  <c r="AF115" s="1"/>
  <c r="AF116" s="1"/>
  <c r="AF117" s="1"/>
  <c r="AF118" s="1"/>
  <c r="AF119" s="1"/>
  <c r="AF120" s="1"/>
  <c r="AF121" s="1"/>
  <c r="AE110"/>
  <c r="AE111" s="1"/>
  <c r="AE112" s="1"/>
  <c r="AE113" s="1"/>
  <c r="AE114" s="1"/>
  <c r="AE115" s="1"/>
  <c r="AE116" s="1"/>
  <c r="AE117" s="1"/>
  <c r="AE118" s="1"/>
  <c r="AE119" s="1"/>
  <c r="AE120" s="1"/>
  <c r="AE121" s="1"/>
  <c r="AE39"/>
  <c r="W199" i="29"/>
  <c r="W226"/>
  <c r="W227" s="1"/>
  <c r="W228" s="1"/>
  <c r="W229" s="1"/>
  <c r="W230" s="1"/>
  <c r="W231" s="1"/>
  <c r="W232" s="1"/>
  <c r="W233" s="1"/>
  <c r="W234" s="1"/>
  <c r="W235" s="1"/>
  <c r="W236" s="1"/>
  <c r="N199"/>
  <c r="N226"/>
  <c r="N227" s="1"/>
  <c r="N228" s="1"/>
  <c r="N229" s="1"/>
  <c r="N230" s="1"/>
  <c r="N231" s="1"/>
  <c r="N232" s="1"/>
  <c r="N233" s="1"/>
  <c r="N234" s="1"/>
  <c r="N235" s="1"/>
  <c r="N236" s="1"/>
  <c r="E199"/>
  <c r="E226"/>
  <c r="E227" s="1"/>
  <c r="E228" s="1"/>
  <c r="E229" s="1"/>
  <c r="E230" s="1"/>
  <c r="E231" s="1"/>
  <c r="E232" s="1"/>
  <c r="E233" s="1"/>
  <c r="E234" s="1"/>
  <c r="E235" s="1"/>
  <c r="E236" s="1"/>
  <c r="AD19"/>
  <c r="F83" s="1"/>
  <c r="AD92"/>
  <c r="AD93" s="1"/>
  <c r="AD94" s="1"/>
  <c r="AD95" s="1"/>
  <c r="AD96" s="1"/>
  <c r="AD97" s="1"/>
  <c r="AD98" s="1"/>
  <c r="AD99" s="1"/>
  <c r="AD100" s="1"/>
  <c r="AD101" s="1"/>
  <c r="AD102" s="1"/>
  <c r="B179" i="31"/>
  <c r="B207"/>
  <c r="B208" s="1"/>
  <c r="B209" s="1"/>
  <c r="B210" s="1"/>
  <c r="B211" s="1"/>
  <c r="B212" s="1"/>
  <c r="B213" s="1"/>
  <c r="B214" s="1"/>
  <c r="B215" s="1"/>
  <c r="B216" s="1"/>
  <c r="B217" s="1"/>
  <c r="AC206"/>
  <c r="U207"/>
  <c r="M179"/>
  <c r="M206"/>
  <c r="M207" s="1"/>
  <c r="M208" s="1"/>
  <c r="M209" s="1"/>
  <c r="M210" s="1"/>
  <c r="M211" s="1"/>
  <c r="M212" s="1"/>
  <c r="M213" s="1"/>
  <c r="M214" s="1"/>
  <c r="M215" s="1"/>
  <c r="M216" s="1"/>
  <c r="M217" s="1"/>
  <c r="X225" i="32"/>
  <c r="X226" s="1"/>
  <c r="X227" s="1"/>
  <c r="X228" s="1"/>
  <c r="X229" s="1"/>
  <c r="X230" s="1"/>
  <c r="X231" s="1"/>
  <c r="X232" s="1"/>
  <c r="X233" s="1"/>
  <c r="X234" s="1"/>
  <c r="X235" s="1"/>
  <c r="X236" s="1"/>
  <c r="X199"/>
  <c r="T225"/>
  <c r="T226" s="1"/>
  <c r="T227" s="1"/>
  <c r="T228" s="1"/>
  <c r="T229" s="1"/>
  <c r="T230" s="1"/>
  <c r="T231" s="1"/>
  <c r="T232" s="1"/>
  <c r="T233" s="1"/>
  <c r="T234" s="1"/>
  <c r="T235" s="1"/>
  <c r="T236" s="1"/>
  <c r="T199"/>
  <c r="O225"/>
  <c r="O226" s="1"/>
  <c r="O227" s="1"/>
  <c r="O228" s="1"/>
  <c r="O229" s="1"/>
  <c r="O230" s="1"/>
  <c r="O231" s="1"/>
  <c r="O232" s="1"/>
  <c r="O233" s="1"/>
  <c r="O234" s="1"/>
  <c r="O235" s="1"/>
  <c r="O236" s="1"/>
  <c r="O199"/>
  <c r="K225"/>
  <c r="K226" s="1"/>
  <c r="K227" s="1"/>
  <c r="K228" s="1"/>
  <c r="K229" s="1"/>
  <c r="K230" s="1"/>
  <c r="K231" s="1"/>
  <c r="K232" s="1"/>
  <c r="K233" s="1"/>
  <c r="K234" s="1"/>
  <c r="K235" s="1"/>
  <c r="K236" s="1"/>
  <c r="K199"/>
  <c r="F225"/>
  <c r="F226" s="1"/>
  <c r="F227" s="1"/>
  <c r="F228" s="1"/>
  <c r="F229" s="1"/>
  <c r="F230" s="1"/>
  <c r="F231" s="1"/>
  <c r="F232" s="1"/>
  <c r="F233" s="1"/>
  <c r="F234" s="1"/>
  <c r="F235" s="1"/>
  <c r="F236" s="1"/>
  <c r="F199"/>
  <c r="U208"/>
  <c r="M179"/>
  <c r="M206"/>
  <c r="E206"/>
  <c r="E207" s="1"/>
  <c r="E208" s="1"/>
  <c r="E209" s="1"/>
  <c r="E210" s="1"/>
  <c r="E211" s="1"/>
  <c r="E212" s="1"/>
  <c r="E213" s="1"/>
  <c r="E214" s="1"/>
  <c r="E215" s="1"/>
  <c r="E216" s="1"/>
  <c r="E217" s="1"/>
  <c r="E179"/>
  <c r="S208" i="34"/>
  <c r="AA207"/>
  <c r="K179"/>
  <c r="K206"/>
  <c r="K207" s="1"/>
  <c r="K208" s="1"/>
  <c r="K209" s="1"/>
  <c r="K210" s="1"/>
  <c r="K211" s="1"/>
  <c r="K212" s="1"/>
  <c r="K213" s="1"/>
  <c r="K214" s="1"/>
  <c r="K215" s="1"/>
  <c r="K216" s="1"/>
  <c r="K217" s="1"/>
  <c r="R112"/>
  <c r="Z111"/>
  <c r="AD19" i="26"/>
  <c r="F83" s="1"/>
  <c r="AB179" i="27"/>
  <c r="T179"/>
  <c r="K179"/>
  <c r="C179"/>
  <c r="AF39"/>
  <c r="H84" s="1"/>
  <c r="Z39"/>
  <c r="B84" s="1"/>
  <c r="X199" i="28"/>
  <c r="T199"/>
  <c r="O199"/>
  <c r="K199"/>
  <c r="F199"/>
  <c r="B199"/>
  <c r="V199"/>
  <c r="R199"/>
  <c r="M199"/>
  <c r="H199"/>
  <c r="D199"/>
  <c r="Z102"/>
  <c r="Z100"/>
  <c r="Z98"/>
  <c r="Z96"/>
  <c r="Z94"/>
  <c r="Z92"/>
  <c r="AC96" i="29"/>
  <c r="AC94"/>
  <c r="AC92"/>
  <c r="R179" i="34"/>
  <c r="L179"/>
  <c r="S209" i="5"/>
  <c r="S112"/>
  <c r="Z168"/>
  <c r="Z179" s="1"/>
  <c r="U209"/>
  <c r="O199"/>
  <c r="G225"/>
  <c r="G226" s="1"/>
  <c r="G227" s="1"/>
  <c r="G228" s="1"/>
  <c r="G229" s="1"/>
  <c r="G230" s="1"/>
  <c r="G231" s="1"/>
  <c r="G232" s="1"/>
  <c r="G233" s="1"/>
  <c r="G234" s="1"/>
  <c r="G235" s="1"/>
  <c r="G236" s="1"/>
  <c r="B208" i="26"/>
  <c r="B209" s="1"/>
  <c r="B210" s="1"/>
  <c r="B211" s="1"/>
  <c r="B212" s="1"/>
  <c r="B213" s="1"/>
  <c r="B214" s="1"/>
  <c r="B215" s="1"/>
  <c r="B216" s="1"/>
  <c r="B217" s="1"/>
  <c r="AC206"/>
  <c r="X199"/>
  <c r="O199"/>
  <c r="F199"/>
  <c r="AC178"/>
  <c r="AC170"/>
  <c r="AD169"/>
  <c r="AB167"/>
  <c r="AB179" s="1"/>
  <c r="T93"/>
  <c r="Z92"/>
  <c r="L208" i="27"/>
  <c r="L209" s="1"/>
  <c r="L210" s="1"/>
  <c r="L211" s="1"/>
  <c r="L212" s="1"/>
  <c r="L213" s="1"/>
  <c r="L214" s="1"/>
  <c r="L215" s="1"/>
  <c r="L216" s="1"/>
  <c r="L217" s="1"/>
  <c r="V199"/>
  <c r="D199"/>
  <c r="E199"/>
  <c r="AF19"/>
  <c r="H83" s="1"/>
  <c r="Z19"/>
  <c r="B83" s="1"/>
  <c r="B228" i="28"/>
  <c r="B229" s="1"/>
  <c r="B230" s="1"/>
  <c r="B231" s="1"/>
  <c r="B232" s="1"/>
  <c r="B233" s="1"/>
  <c r="B234" s="1"/>
  <c r="B235" s="1"/>
  <c r="B236" s="1"/>
  <c r="W199"/>
  <c r="Z115"/>
  <c r="Z113"/>
  <c r="C83"/>
  <c r="D113" i="29"/>
  <c r="AE39"/>
  <c r="G84" s="1"/>
  <c r="U179" i="30"/>
  <c r="V199" i="34"/>
  <c r="N199"/>
  <c r="E199"/>
  <c r="T199"/>
  <c r="O199"/>
  <c r="B199"/>
  <c r="C206" i="5"/>
  <c r="B179"/>
  <c r="AC167"/>
  <c r="AC179" s="1"/>
  <c r="N199"/>
  <c r="E206"/>
  <c r="AB39"/>
  <c r="D84" s="1"/>
  <c r="H199"/>
  <c r="X226" i="26"/>
  <c r="X227" s="1"/>
  <c r="X228" s="1"/>
  <c r="X229" s="1"/>
  <c r="X230" s="1"/>
  <c r="X231" s="1"/>
  <c r="X232" s="1"/>
  <c r="X233" s="1"/>
  <c r="X234" s="1"/>
  <c r="X235" s="1"/>
  <c r="X236" s="1"/>
  <c r="F226"/>
  <c r="F227" s="1"/>
  <c r="F228" s="1"/>
  <c r="F229" s="1"/>
  <c r="F230" s="1"/>
  <c r="F231" s="1"/>
  <c r="F232" s="1"/>
  <c r="F233" s="1"/>
  <c r="F234" s="1"/>
  <c r="F235" s="1"/>
  <c r="F236" s="1"/>
  <c r="N207"/>
  <c r="N208" s="1"/>
  <c r="N209" s="1"/>
  <c r="N210" s="1"/>
  <c r="N211" s="1"/>
  <c r="N212" s="1"/>
  <c r="N213" s="1"/>
  <c r="N214" s="1"/>
  <c r="N215" s="1"/>
  <c r="N216" s="1"/>
  <c r="N217" s="1"/>
  <c r="L199"/>
  <c r="AA177"/>
  <c r="AA173"/>
  <c r="AA169"/>
  <c r="T179"/>
  <c r="F179"/>
  <c r="B179"/>
  <c r="AC167"/>
  <c r="U92"/>
  <c r="AB91"/>
  <c r="AE39"/>
  <c r="G84" s="1"/>
  <c r="E225" i="27"/>
  <c r="E226" s="1"/>
  <c r="E227" s="1"/>
  <c r="E228" s="1"/>
  <c r="E229" s="1"/>
  <c r="E230" s="1"/>
  <c r="E231" s="1"/>
  <c r="E232" s="1"/>
  <c r="E233" s="1"/>
  <c r="E234" s="1"/>
  <c r="E235" s="1"/>
  <c r="E236" s="1"/>
  <c r="S179"/>
  <c r="AC209" i="28"/>
  <c r="J199"/>
  <c r="S179"/>
  <c r="K179"/>
  <c r="AC179"/>
  <c r="U179"/>
  <c r="Z110"/>
  <c r="Z101"/>
  <c r="Z99"/>
  <c r="Z97"/>
  <c r="Z95"/>
  <c r="Z93"/>
  <c r="T92"/>
  <c r="K209" i="29"/>
  <c r="K210" s="1"/>
  <c r="K211" s="1"/>
  <c r="K212" s="1"/>
  <c r="K213" s="1"/>
  <c r="K214" s="1"/>
  <c r="K215" s="1"/>
  <c r="K216" s="1"/>
  <c r="K217" s="1"/>
  <c r="R208"/>
  <c r="U199"/>
  <c r="L199"/>
  <c r="C199"/>
  <c r="S199"/>
  <c r="J199"/>
  <c r="AC120"/>
  <c r="AC118"/>
  <c r="AC116"/>
  <c r="AC114"/>
  <c r="AC112"/>
  <c r="S92"/>
  <c r="AC91"/>
  <c r="AF39"/>
  <c r="H84" s="1"/>
  <c r="Z19"/>
  <c r="B83" s="1"/>
  <c r="AB206" i="30"/>
  <c r="AA207"/>
  <c r="T179"/>
  <c r="E179"/>
  <c r="S179"/>
  <c r="K179"/>
  <c r="J207"/>
  <c r="J208" s="1"/>
  <c r="J209" s="1"/>
  <c r="J210" s="1"/>
  <c r="J211" s="1"/>
  <c r="J212" s="1"/>
  <c r="J213" s="1"/>
  <c r="J214" s="1"/>
  <c r="J215" s="1"/>
  <c r="J216" s="1"/>
  <c r="J217" s="1"/>
  <c r="G199" i="32"/>
  <c r="B229"/>
  <c r="B230" s="1"/>
  <c r="B231" s="1"/>
  <c r="B232" s="1"/>
  <c r="B233" s="1"/>
  <c r="B234" s="1"/>
  <c r="B235" s="1"/>
  <c r="B236" s="1"/>
  <c r="L179"/>
  <c r="S179"/>
  <c r="B179"/>
  <c r="AC179"/>
  <c r="V228" i="34"/>
  <c r="V229" s="1"/>
  <c r="V230" s="1"/>
  <c r="V231" s="1"/>
  <c r="V232" s="1"/>
  <c r="V233" s="1"/>
  <c r="V234" s="1"/>
  <c r="V235" s="1"/>
  <c r="V236" s="1"/>
  <c r="B226"/>
  <c r="B227" s="1"/>
  <c r="B228" s="1"/>
  <c r="B229" s="1"/>
  <c r="B230" s="1"/>
  <c r="B231" s="1"/>
  <c r="B232" s="1"/>
  <c r="B233" s="1"/>
  <c r="B234" s="1"/>
  <c r="B235" s="1"/>
  <c r="B236" s="1"/>
  <c r="U199"/>
  <c r="AE179"/>
  <c r="AA179"/>
  <c r="AA206"/>
  <c r="C179"/>
  <c r="AA167" i="26"/>
  <c r="S206"/>
  <c r="Z93" i="29"/>
  <c r="R94"/>
  <c r="AA115" i="31"/>
  <c r="S116"/>
  <c r="AC110"/>
  <c r="U111"/>
  <c r="R207" i="34"/>
  <c r="Z206"/>
  <c r="S114"/>
  <c r="AB91"/>
  <c r="L92"/>
  <c r="C92"/>
  <c r="C93" s="1"/>
  <c r="C94" s="1"/>
  <c r="C95" s="1"/>
  <c r="C96" s="1"/>
  <c r="C97" s="1"/>
  <c r="C98" s="1"/>
  <c r="C99" s="1"/>
  <c r="C100" s="1"/>
  <c r="C101" s="1"/>
  <c r="C102" s="1"/>
  <c r="AA91"/>
  <c r="AC210" i="28"/>
  <c r="U211"/>
  <c r="AC207" i="29"/>
  <c r="U208"/>
  <c r="M179" i="30"/>
  <c r="M206"/>
  <c r="M207" s="1"/>
  <c r="M208" s="1"/>
  <c r="M209" s="1"/>
  <c r="M210" s="1"/>
  <c r="M211" s="1"/>
  <c r="M212" s="1"/>
  <c r="M213" s="1"/>
  <c r="M214" s="1"/>
  <c r="M215" s="1"/>
  <c r="M216" s="1"/>
  <c r="M217" s="1"/>
  <c r="T207" i="27"/>
  <c r="AB206"/>
  <c r="T199"/>
  <c r="T226"/>
  <c r="T227" s="1"/>
  <c r="T228" s="1"/>
  <c r="T229" s="1"/>
  <c r="T230" s="1"/>
  <c r="T231" s="1"/>
  <c r="T232" s="1"/>
  <c r="T233" s="1"/>
  <c r="T234" s="1"/>
  <c r="T235" s="1"/>
  <c r="T236" s="1"/>
  <c r="B199"/>
  <c r="B226"/>
  <c r="B227" s="1"/>
  <c r="B228" s="1"/>
  <c r="B229" s="1"/>
  <c r="B230" s="1"/>
  <c r="B231" s="1"/>
  <c r="B232" s="1"/>
  <c r="B233" s="1"/>
  <c r="B234" s="1"/>
  <c r="B235" s="1"/>
  <c r="B236" s="1"/>
  <c r="G199"/>
  <c r="G225"/>
  <c r="G226" s="1"/>
  <c r="G227" s="1"/>
  <c r="G228" s="1"/>
  <c r="G229" s="1"/>
  <c r="G230" s="1"/>
  <c r="G231" s="1"/>
  <c r="G232" s="1"/>
  <c r="G233" s="1"/>
  <c r="G234" s="1"/>
  <c r="G235" s="1"/>
  <c r="G236" s="1"/>
  <c r="AA207" i="28"/>
  <c r="S208"/>
  <c r="AF19"/>
  <c r="H83" s="1"/>
  <c r="AF92"/>
  <c r="AF93" s="1"/>
  <c r="AF94" s="1"/>
  <c r="AF95" s="1"/>
  <c r="AF96" s="1"/>
  <c r="AF97" s="1"/>
  <c r="AF98" s="1"/>
  <c r="AF99" s="1"/>
  <c r="AF100" s="1"/>
  <c r="AF101" s="1"/>
  <c r="AF102" s="1"/>
  <c r="AE91"/>
  <c r="AE92" s="1"/>
  <c r="AE93" s="1"/>
  <c r="AE94" s="1"/>
  <c r="AE95" s="1"/>
  <c r="AE96" s="1"/>
  <c r="AE97" s="1"/>
  <c r="AE98" s="1"/>
  <c r="AE99" s="1"/>
  <c r="AE100" s="1"/>
  <c r="AE101" s="1"/>
  <c r="AE102" s="1"/>
  <c r="AE19"/>
  <c r="G83" s="1"/>
  <c r="T207" i="29"/>
  <c r="D206"/>
  <c r="D207" s="1"/>
  <c r="D208" s="1"/>
  <c r="D209" s="1"/>
  <c r="D210" s="1"/>
  <c r="D211" s="1"/>
  <c r="D212" s="1"/>
  <c r="D213" s="1"/>
  <c r="D214" s="1"/>
  <c r="D215" s="1"/>
  <c r="D216" s="1"/>
  <c r="D217" s="1"/>
  <c r="D179"/>
  <c r="AC111" i="30"/>
  <c r="U112"/>
  <c r="S208" i="31"/>
  <c r="AA111" i="32"/>
  <c r="S112"/>
  <c r="AC110"/>
  <c r="U111"/>
  <c r="L112"/>
  <c r="L113" s="1"/>
  <c r="L114" s="1"/>
  <c r="L115" s="1"/>
  <c r="L116" s="1"/>
  <c r="L117" s="1"/>
  <c r="L118" s="1"/>
  <c r="L119" s="1"/>
  <c r="L120" s="1"/>
  <c r="L121" s="1"/>
  <c r="AB111"/>
  <c r="AA92" i="34"/>
  <c r="S93"/>
  <c r="AC93" i="35"/>
  <c r="U94"/>
  <c r="L94"/>
  <c r="AE179" i="5"/>
  <c r="Z19" i="26"/>
  <c r="B83" s="1"/>
  <c r="AC102" i="29"/>
  <c r="AC100"/>
  <c r="AC98"/>
  <c r="AC206" i="30"/>
  <c r="Z179" i="34"/>
  <c r="J179"/>
  <c r="E199" i="5"/>
  <c r="M199"/>
  <c r="U199"/>
  <c r="T199" i="26"/>
  <c r="K199"/>
  <c r="B199"/>
  <c r="AC174"/>
  <c r="AB110"/>
  <c r="Z93"/>
  <c r="K207" i="27"/>
  <c r="K208" s="1"/>
  <c r="K209" s="1"/>
  <c r="K210" s="1"/>
  <c r="K211" s="1"/>
  <c r="K212" s="1"/>
  <c r="K213" s="1"/>
  <c r="K214" s="1"/>
  <c r="K215" s="1"/>
  <c r="K216" s="1"/>
  <c r="K217" s="1"/>
  <c r="R199"/>
  <c r="H199"/>
  <c r="W199"/>
  <c r="N199"/>
  <c r="AD110"/>
  <c r="AD111" s="1"/>
  <c r="AD112" s="1"/>
  <c r="AD113" s="1"/>
  <c r="AD114" s="1"/>
  <c r="AD115" s="1"/>
  <c r="AD116" s="1"/>
  <c r="AD117" s="1"/>
  <c r="AD118" s="1"/>
  <c r="AD119" s="1"/>
  <c r="AD120" s="1"/>
  <c r="AD121" s="1"/>
  <c r="T228" i="28"/>
  <c r="T229" s="1"/>
  <c r="T230" s="1"/>
  <c r="T231" s="1"/>
  <c r="T232" s="1"/>
  <c r="T233" s="1"/>
  <c r="T234" s="1"/>
  <c r="T235" s="1"/>
  <c r="T236" s="1"/>
  <c r="K228"/>
  <c r="K229" s="1"/>
  <c r="K230" s="1"/>
  <c r="K231" s="1"/>
  <c r="K232" s="1"/>
  <c r="K233" s="1"/>
  <c r="K234" s="1"/>
  <c r="K235" s="1"/>
  <c r="K236" s="1"/>
  <c r="E199"/>
  <c r="Z121"/>
  <c r="Z119"/>
  <c r="Z117"/>
  <c r="Z111"/>
  <c r="AA112" i="29"/>
  <c r="AC207" i="30"/>
  <c r="AC179"/>
  <c r="F199" i="5"/>
  <c r="AD111"/>
  <c r="AD112" s="1"/>
  <c r="AD113" s="1"/>
  <c r="AD114" s="1"/>
  <c r="AD115" s="1"/>
  <c r="AD116" s="1"/>
  <c r="AD117" s="1"/>
  <c r="AD118" s="1"/>
  <c r="AD119" s="1"/>
  <c r="AD120" s="1"/>
  <c r="AD121" s="1"/>
  <c r="H228" i="26"/>
  <c r="H229" s="1"/>
  <c r="H230" s="1"/>
  <c r="H231" s="1"/>
  <c r="H232" s="1"/>
  <c r="H233" s="1"/>
  <c r="H234" s="1"/>
  <c r="H235" s="1"/>
  <c r="H236" s="1"/>
  <c r="N227"/>
  <c r="N228" s="1"/>
  <c r="N229" s="1"/>
  <c r="N230" s="1"/>
  <c r="N231" s="1"/>
  <c r="N232" s="1"/>
  <c r="N233" s="1"/>
  <c r="N234" s="1"/>
  <c r="N235" s="1"/>
  <c r="N236" s="1"/>
  <c r="T226"/>
  <c r="T227" s="1"/>
  <c r="T228" s="1"/>
  <c r="T229" s="1"/>
  <c r="T230" s="1"/>
  <c r="T231" s="1"/>
  <c r="T232" s="1"/>
  <c r="T233" s="1"/>
  <c r="T234" s="1"/>
  <c r="T235" s="1"/>
  <c r="T236" s="1"/>
  <c r="B226"/>
  <c r="B227" s="1"/>
  <c r="B228" s="1"/>
  <c r="B229" s="1"/>
  <c r="B230" s="1"/>
  <c r="B231" s="1"/>
  <c r="B232" s="1"/>
  <c r="B233" s="1"/>
  <c r="B234" s="1"/>
  <c r="B235" s="1"/>
  <c r="B236" s="1"/>
  <c r="G199"/>
  <c r="L179"/>
  <c r="E179"/>
  <c r="AC176"/>
  <c r="AC172"/>
  <c r="AC168"/>
  <c r="K179"/>
  <c r="R111"/>
  <c r="AC110"/>
  <c r="AA91"/>
  <c r="F228" i="27"/>
  <c r="F229" s="1"/>
  <c r="F230" s="1"/>
  <c r="F231" s="1"/>
  <c r="F232" s="1"/>
  <c r="F233" s="1"/>
  <c r="F234" s="1"/>
  <c r="F235" s="1"/>
  <c r="F236" s="1"/>
  <c r="V226"/>
  <c r="V227" s="1"/>
  <c r="V228" s="1"/>
  <c r="V229" s="1"/>
  <c r="V230" s="1"/>
  <c r="V231" s="1"/>
  <c r="V232" s="1"/>
  <c r="V233" s="1"/>
  <c r="V234" s="1"/>
  <c r="V235" s="1"/>
  <c r="V236" s="1"/>
  <c r="N225"/>
  <c r="N226" s="1"/>
  <c r="N227" s="1"/>
  <c r="N228" s="1"/>
  <c r="N229" s="1"/>
  <c r="N230" s="1"/>
  <c r="N231" s="1"/>
  <c r="N232" s="1"/>
  <c r="N233" s="1"/>
  <c r="N234" s="1"/>
  <c r="N235" s="1"/>
  <c r="N236" s="1"/>
  <c r="C207"/>
  <c r="C208" s="1"/>
  <c r="C209" s="1"/>
  <c r="C210" s="1"/>
  <c r="C211" s="1"/>
  <c r="C212" s="1"/>
  <c r="C213" s="1"/>
  <c r="C214" s="1"/>
  <c r="C215" s="1"/>
  <c r="C216" s="1"/>
  <c r="C217" s="1"/>
  <c r="S199"/>
  <c r="P199"/>
  <c r="AB111"/>
  <c r="AB92"/>
  <c r="X228" i="28"/>
  <c r="X229" s="1"/>
  <c r="X230" s="1"/>
  <c r="X231" s="1"/>
  <c r="X232" s="1"/>
  <c r="X233" s="1"/>
  <c r="X234" s="1"/>
  <c r="X235" s="1"/>
  <c r="X236" s="1"/>
  <c r="O228"/>
  <c r="O229" s="1"/>
  <c r="O230" s="1"/>
  <c r="O231" s="1"/>
  <c r="O232" s="1"/>
  <c r="O233" s="1"/>
  <c r="O234" s="1"/>
  <c r="O235" s="1"/>
  <c r="O236" s="1"/>
  <c r="F228"/>
  <c r="F229" s="1"/>
  <c r="F230" s="1"/>
  <c r="F231" s="1"/>
  <c r="F232" s="1"/>
  <c r="F233" s="1"/>
  <c r="F234" s="1"/>
  <c r="F235" s="1"/>
  <c r="F236" s="1"/>
  <c r="N199"/>
  <c r="Z120"/>
  <c r="Z118"/>
  <c r="Z116"/>
  <c r="Z114"/>
  <c r="Z112"/>
  <c r="T111"/>
  <c r="Z207" i="29"/>
  <c r="AC206"/>
  <c r="AD179"/>
  <c r="Z179"/>
  <c r="U179"/>
  <c r="AF179"/>
  <c r="AB179"/>
  <c r="L210"/>
  <c r="L211" s="1"/>
  <c r="L212" s="1"/>
  <c r="L213" s="1"/>
  <c r="L214" s="1"/>
  <c r="L215" s="1"/>
  <c r="L216" s="1"/>
  <c r="L217" s="1"/>
  <c r="Z92"/>
  <c r="X199" i="30"/>
  <c r="T199"/>
  <c r="O199"/>
  <c r="K199"/>
  <c r="F199"/>
  <c r="B199"/>
  <c r="V199"/>
  <c r="R199"/>
  <c r="M199"/>
  <c r="H199"/>
  <c r="D199"/>
  <c r="N227" i="34"/>
  <c r="N228" s="1"/>
  <c r="N229" s="1"/>
  <c r="N230" s="1"/>
  <c r="N231" s="1"/>
  <c r="N232" s="1"/>
  <c r="N233" s="1"/>
  <c r="N234" s="1"/>
  <c r="N235" s="1"/>
  <c r="N236" s="1"/>
  <c r="M228"/>
  <c r="M229" s="1"/>
  <c r="M230" s="1"/>
  <c r="M231" s="1"/>
  <c r="M232" s="1"/>
  <c r="M233" s="1"/>
  <c r="M234" s="1"/>
  <c r="M235" s="1"/>
  <c r="M236" s="1"/>
  <c r="J212"/>
  <c r="J213" s="1"/>
  <c r="J214" s="1"/>
  <c r="J215" s="1"/>
  <c r="J216" s="1"/>
  <c r="J217" s="1"/>
  <c r="AE39" i="27"/>
  <c r="G84" s="1"/>
  <c r="AE110"/>
  <c r="AE111" s="1"/>
  <c r="AE112" s="1"/>
  <c r="AE113" s="1"/>
  <c r="AE114" s="1"/>
  <c r="AE115" s="1"/>
  <c r="AE116" s="1"/>
  <c r="AE117" s="1"/>
  <c r="AE118" s="1"/>
  <c r="AE119" s="1"/>
  <c r="AE120" s="1"/>
  <c r="AE121" s="1"/>
  <c r="AD39" i="29"/>
  <c r="F84" s="1"/>
  <c r="AD111"/>
  <c r="AD112" s="1"/>
  <c r="AD113" s="1"/>
  <c r="AD114" s="1"/>
  <c r="AD115" s="1"/>
  <c r="AD116" s="1"/>
  <c r="AD117" s="1"/>
  <c r="AD118" s="1"/>
  <c r="AD119" s="1"/>
  <c r="AD120" s="1"/>
  <c r="AD121" s="1"/>
  <c r="AA110" i="30"/>
  <c r="S111"/>
  <c r="J111"/>
  <c r="Z110"/>
  <c r="AA92" i="31"/>
  <c r="S93"/>
  <c r="AB91"/>
  <c r="T92"/>
  <c r="Z91"/>
  <c r="B92"/>
  <c r="B93" s="1"/>
  <c r="B94" s="1"/>
  <c r="B95" s="1"/>
  <c r="B96" s="1"/>
  <c r="B97" s="1"/>
  <c r="B98" s="1"/>
  <c r="B99" s="1"/>
  <c r="B100" s="1"/>
  <c r="B101" s="1"/>
  <c r="B102" s="1"/>
  <c r="U199" i="32"/>
  <c r="U227"/>
  <c r="U228" s="1"/>
  <c r="U229" s="1"/>
  <c r="U230" s="1"/>
  <c r="U231" s="1"/>
  <c r="U232" s="1"/>
  <c r="U233" s="1"/>
  <c r="U234" s="1"/>
  <c r="U235" s="1"/>
  <c r="U236" s="1"/>
  <c r="V199"/>
  <c r="V226"/>
  <c r="V227" s="1"/>
  <c r="V228" s="1"/>
  <c r="V229" s="1"/>
  <c r="V230" s="1"/>
  <c r="V231" s="1"/>
  <c r="V232" s="1"/>
  <c r="V233" s="1"/>
  <c r="V234" s="1"/>
  <c r="V235" s="1"/>
  <c r="V236" s="1"/>
  <c r="M199"/>
  <c r="M226"/>
  <c r="M227" s="1"/>
  <c r="M228" s="1"/>
  <c r="M229" s="1"/>
  <c r="M230" s="1"/>
  <c r="M231" s="1"/>
  <c r="M232" s="1"/>
  <c r="M233" s="1"/>
  <c r="M234" s="1"/>
  <c r="M235" s="1"/>
  <c r="M236" s="1"/>
  <c r="N199"/>
  <c r="N225"/>
  <c r="N226" s="1"/>
  <c r="N227" s="1"/>
  <c r="N228" s="1"/>
  <c r="N229" s="1"/>
  <c r="N230" s="1"/>
  <c r="N231" s="1"/>
  <c r="N232" s="1"/>
  <c r="N233" s="1"/>
  <c r="N234" s="1"/>
  <c r="N235" s="1"/>
  <c r="N236" s="1"/>
  <c r="E199"/>
  <c r="E225"/>
  <c r="E226" s="1"/>
  <c r="E227" s="1"/>
  <c r="E228" s="1"/>
  <c r="E229" s="1"/>
  <c r="E230" s="1"/>
  <c r="E231" s="1"/>
  <c r="E232" s="1"/>
  <c r="E233" s="1"/>
  <c r="E234" s="1"/>
  <c r="E235" s="1"/>
  <c r="E236" s="1"/>
  <c r="AC111" i="34"/>
  <c r="U112"/>
  <c r="L112"/>
  <c r="AB111"/>
  <c r="Z93"/>
  <c r="R94"/>
  <c r="AE175" i="35"/>
  <c r="W179"/>
  <c r="V179" i="31"/>
  <c r="AD178"/>
  <c r="K199" i="27"/>
  <c r="D179"/>
  <c r="AE179"/>
  <c r="J112"/>
  <c r="U111"/>
  <c r="AA110"/>
  <c r="J93"/>
  <c r="U92"/>
  <c r="AA91"/>
  <c r="AA19"/>
  <c r="C83" s="1"/>
  <c r="U227" i="28"/>
  <c r="U228" s="1"/>
  <c r="U229" s="1"/>
  <c r="U230" s="1"/>
  <c r="U231" s="1"/>
  <c r="U232" s="1"/>
  <c r="U233" s="1"/>
  <c r="U234" s="1"/>
  <c r="U235" s="1"/>
  <c r="U236" s="1"/>
  <c r="L227"/>
  <c r="L228" s="1"/>
  <c r="L229" s="1"/>
  <c r="L230" s="1"/>
  <c r="L231" s="1"/>
  <c r="L232" s="1"/>
  <c r="L233" s="1"/>
  <c r="L234" s="1"/>
  <c r="L235" s="1"/>
  <c r="L236" s="1"/>
  <c r="D209"/>
  <c r="D210" s="1"/>
  <c r="D211" s="1"/>
  <c r="D212" s="1"/>
  <c r="D213" s="1"/>
  <c r="D214" s="1"/>
  <c r="D215" s="1"/>
  <c r="D216" s="1"/>
  <c r="D217" s="1"/>
  <c r="L179"/>
  <c r="AA121"/>
  <c r="AA120"/>
  <c r="AA119"/>
  <c r="AA118"/>
  <c r="AA117"/>
  <c r="AA116"/>
  <c r="AA115"/>
  <c r="AA114"/>
  <c r="AA113"/>
  <c r="AA112"/>
  <c r="AA111"/>
  <c r="AA110"/>
  <c r="AA102"/>
  <c r="AA101"/>
  <c r="AA100"/>
  <c r="AA99"/>
  <c r="AA98"/>
  <c r="AA97"/>
  <c r="AA96"/>
  <c r="AA95"/>
  <c r="AA94"/>
  <c r="AA93"/>
  <c r="AA92"/>
  <c r="AA91"/>
  <c r="AB39"/>
  <c r="AD113"/>
  <c r="AD114" s="1"/>
  <c r="AD115" s="1"/>
  <c r="AD116" s="1"/>
  <c r="AD117" s="1"/>
  <c r="AD118" s="1"/>
  <c r="AD119" s="1"/>
  <c r="AD120" s="1"/>
  <c r="AD121" s="1"/>
  <c r="AB19"/>
  <c r="D83" s="1"/>
  <c r="AD94"/>
  <c r="AD95" s="1"/>
  <c r="AD96" s="1"/>
  <c r="AD97" s="1"/>
  <c r="AD98" s="1"/>
  <c r="AD99" s="1"/>
  <c r="AD100" s="1"/>
  <c r="AD101" s="1"/>
  <c r="AD102" s="1"/>
  <c r="P225" i="29"/>
  <c r="P226" s="1"/>
  <c r="P227" s="1"/>
  <c r="P228" s="1"/>
  <c r="P229" s="1"/>
  <c r="P230" s="1"/>
  <c r="P231" s="1"/>
  <c r="P232" s="1"/>
  <c r="P233" s="1"/>
  <c r="P234" s="1"/>
  <c r="P235" s="1"/>
  <c r="P236" s="1"/>
  <c r="G225"/>
  <c r="G226" s="1"/>
  <c r="G227" s="1"/>
  <c r="G228" s="1"/>
  <c r="G229" s="1"/>
  <c r="G230" s="1"/>
  <c r="G231" s="1"/>
  <c r="G232" s="1"/>
  <c r="G233" s="1"/>
  <c r="G234" s="1"/>
  <c r="G235" s="1"/>
  <c r="G236" s="1"/>
  <c r="S207"/>
  <c r="V199"/>
  <c r="R199"/>
  <c r="M199"/>
  <c r="H199"/>
  <c r="D199"/>
  <c r="S179"/>
  <c r="R179"/>
  <c r="J179"/>
  <c r="M179"/>
  <c r="E179"/>
  <c r="AC119"/>
  <c r="AC115"/>
  <c r="AC111"/>
  <c r="AC101"/>
  <c r="AC97"/>
  <c r="AC93"/>
  <c r="Z39"/>
  <c r="B84" s="1"/>
  <c r="D208" i="30"/>
  <c r="D209" s="1"/>
  <c r="D210" s="1"/>
  <c r="D211" s="1"/>
  <c r="D212" s="1"/>
  <c r="D213" s="1"/>
  <c r="D214" s="1"/>
  <c r="D215" s="1"/>
  <c r="D216" s="1"/>
  <c r="D217" s="1"/>
  <c r="L179"/>
  <c r="AF93"/>
  <c r="AF94" s="1"/>
  <c r="AF95" s="1"/>
  <c r="AF96" s="1"/>
  <c r="F84"/>
  <c r="AB179" i="31"/>
  <c r="L179"/>
  <c r="AA112"/>
  <c r="AA111"/>
  <c r="R227" i="32"/>
  <c r="R228" s="1"/>
  <c r="R229" s="1"/>
  <c r="R230" s="1"/>
  <c r="R231" s="1"/>
  <c r="R232" s="1"/>
  <c r="R233" s="1"/>
  <c r="R234" s="1"/>
  <c r="R235" s="1"/>
  <c r="R236" s="1"/>
  <c r="J226"/>
  <c r="J227" s="1"/>
  <c r="J228" s="1"/>
  <c r="J229" s="1"/>
  <c r="J230" s="1"/>
  <c r="J231" s="1"/>
  <c r="J232" s="1"/>
  <c r="J233" s="1"/>
  <c r="J234" s="1"/>
  <c r="J235" s="1"/>
  <c r="J236" s="1"/>
  <c r="L199"/>
  <c r="C199"/>
  <c r="R199"/>
  <c r="H199"/>
  <c r="D199"/>
  <c r="W199"/>
  <c r="S226"/>
  <c r="S227" s="1"/>
  <c r="S228" s="1"/>
  <c r="S229" s="1"/>
  <c r="S230" s="1"/>
  <c r="S231" s="1"/>
  <c r="S232" s="1"/>
  <c r="S233" s="1"/>
  <c r="S234" s="1"/>
  <c r="S235" s="1"/>
  <c r="S236" s="1"/>
  <c r="AB110"/>
  <c r="E227" i="34"/>
  <c r="E228" s="1"/>
  <c r="E229" s="1"/>
  <c r="E230" s="1"/>
  <c r="E231" s="1"/>
  <c r="E232" s="1"/>
  <c r="E233" s="1"/>
  <c r="E234" s="1"/>
  <c r="E235" s="1"/>
  <c r="E236" s="1"/>
  <c r="Z92"/>
  <c r="AE19" i="27"/>
  <c r="G83" s="1"/>
  <c r="AE91"/>
  <c r="AE92" s="1"/>
  <c r="AE93" s="1"/>
  <c r="AE94" s="1"/>
  <c r="AE95" s="1"/>
  <c r="AE96" s="1"/>
  <c r="AE97" s="1"/>
  <c r="AE98" s="1"/>
  <c r="AE99" s="1"/>
  <c r="AE100" s="1"/>
  <c r="AE101" s="1"/>
  <c r="AE102" s="1"/>
  <c r="AB207" i="28"/>
  <c r="R179"/>
  <c r="R206"/>
  <c r="AB207" i="30"/>
  <c r="T208"/>
  <c r="R179"/>
  <c r="R206"/>
  <c r="R114"/>
  <c r="Z206" i="31"/>
  <c r="R207"/>
  <c r="J113"/>
  <c r="Z112"/>
  <c r="T111"/>
  <c r="AB110"/>
  <c r="C179" i="32"/>
  <c r="C207"/>
  <c r="R179"/>
  <c r="R206"/>
  <c r="J206"/>
  <c r="J207" s="1"/>
  <c r="J208" s="1"/>
  <c r="J209" s="1"/>
  <c r="J210" s="1"/>
  <c r="J211" s="1"/>
  <c r="J212" s="1"/>
  <c r="J213" s="1"/>
  <c r="J214" s="1"/>
  <c r="J215" s="1"/>
  <c r="J216" s="1"/>
  <c r="J217" s="1"/>
  <c r="J179"/>
  <c r="AA92"/>
  <c r="S93"/>
  <c r="AB91"/>
  <c r="T92"/>
  <c r="Z91"/>
  <c r="B92"/>
  <c r="B93" s="1"/>
  <c r="B94" s="1"/>
  <c r="B95" s="1"/>
  <c r="B96" s="1"/>
  <c r="B97" s="1"/>
  <c r="B98" s="1"/>
  <c r="B99" s="1"/>
  <c r="B100" s="1"/>
  <c r="B101" s="1"/>
  <c r="B102" s="1"/>
  <c r="M179" i="27"/>
  <c r="AA111"/>
  <c r="AA92"/>
  <c r="AA39"/>
  <c r="C84" s="1"/>
  <c r="P227" i="28"/>
  <c r="P228" s="1"/>
  <c r="P229" s="1"/>
  <c r="P230" s="1"/>
  <c r="P231" s="1"/>
  <c r="P232" s="1"/>
  <c r="P233" s="1"/>
  <c r="P234" s="1"/>
  <c r="P235" s="1"/>
  <c r="P236" s="1"/>
  <c r="G227"/>
  <c r="G228" s="1"/>
  <c r="G229" s="1"/>
  <c r="G230" s="1"/>
  <c r="G231" s="1"/>
  <c r="G232" s="1"/>
  <c r="G233" s="1"/>
  <c r="G234" s="1"/>
  <c r="G235" s="1"/>
  <c r="G236" s="1"/>
  <c r="U199"/>
  <c r="P199"/>
  <c r="L199"/>
  <c r="G199"/>
  <c r="C199"/>
  <c r="V226"/>
  <c r="V227" s="1"/>
  <c r="V228" s="1"/>
  <c r="V229" s="1"/>
  <c r="V230" s="1"/>
  <c r="V231" s="1"/>
  <c r="V232" s="1"/>
  <c r="V233" s="1"/>
  <c r="V234" s="1"/>
  <c r="V235" s="1"/>
  <c r="V236" s="1"/>
  <c r="R226"/>
  <c r="R227" s="1"/>
  <c r="R228" s="1"/>
  <c r="R229" s="1"/>
  <c r="R230" s="1"/>
  <c r="R231" s="1"/>
  <c r="R232" s="1"/>
  <c r="R233" s="1"/>
  <c r="R234" s="1"/>
  <c r="R235" s="1"/>
  <c r="R236" s="1"/>
  <c r="M226"/>
  <c r="M227" s="1"/>
  <c r="M228" s="1"/>
  <c r="M229" s="1"/>
  <c r="M230" s="1"/>
  <c r="M231" s="1"/>
  <c r="M232" s="1"/>
  <c r="M233" s="1"/>
  <c r="M234" s="1"/>
  <c r="M235" s="1"/>
  <c r="M236" s="1"/>
  <c r="H226"/>
  <c r="H227" s="1"/>
  <c r="H228" s="1"/>
  <c r="H229" s="1"/>
  <c r="H230" s="1"/>
  <c r="H231" s="1"/>
  <c r="H232" s="1"/>
  <c r="H233" s="1"/>
  <c r="H234" s="1"/>
  <c r="H235" s="1"/>
  <c r="H236" s="1"/>
  <c r="D226"/>
  <c r="D227" s="1"/>
  <c r="D228" s="1"/>
  <c r="D229" s="1"/>
  <c r="D230" s="1"/>
  <c r="D231" s="1"/>
  <c r="D232" s="1"/>
  <c r="D233" s="1"/>
  <c r="D234" s="1"/>
  <c r="D235" s="1"/>
  <c r="D236" s="1"/>
  <c r="D179"/>
  <c r="AE179"/>
  <c r="AA179"/>
  <c r="C179"/>
  <c r="AD179"/>
  <c r="Z179"/>
  <c r="AE179" i="29"/>
  <c r="AA179"/>
  <c r="AC121"/>
  <c r="AC117"/>
  <c r="AC113"/>
  <c r="AC110"/>
  <c r="AC99"/>
  <c r="AC95"/>
  <c r="Z91"/>
  <c r="AC39"/>
  <c r="E84" s="1"/>
  <c r="U199" i="30"/>
  <c r="P199"/>
  <c r="L199"/>
  <c r="G199"/>
  <c r="C199"/>
  <c r="D179"/>
  <c r="AE179"/>
  <c r="AA179"/>
  <c r="C179"/>
  <c r="AD179"/>
  <c r="Z179"/>
  <c r="AD92"/>
  <c r="AD93" s="1"/>
  <c r="AD94" s="1"/>
  <c r="AD95" s="1"/>
  <c r="AD96" s="1"/>
  <c r="AD97" s="1"/>
  <c r="AD98" s="1"/>
  <c r="AD99" s="1"/>
  <c r="AD100" s="1"/>
  <c r="AD101" s="1"/>
  <c r="AD102" s="1"/>
  <c r="Z19"/>
  <c r="B83" s="1"/>
  <c r="AA114" i="31"/>
  <c r="AA113"/>
  <c r="D227" i="32"/>
  <c r="D228" s="1"/>
  <c r="D229" s="1"/>
  <c r="D230" s="1"/>
  <c r="D231" s="1"/>
  <c r="D232" s="1"/>
  <c r="D233" s="1"/>
  <c r="D234" s="1"/>
  <c r="D235" s="1"/>
  <c r="D236" s="1"/>
  <c r="K208"/>
  <c r="K209" s="1"/>
  <c r="K210" s="1"/>
  <c r="K211" s="1"/>
  <c r="K212" s="1"/>
  <c r="K213" s="1"/>
  <c r="K214" s="1"/>
  <c r="K215" s="1"/>
  <c r="K216" s="1"/>
  <c r="K217" s="1"/>
  <c r="AB179"/>
  <c r="T179"/>
  <c r="K179"/>
  <c r="AD179"/>
  <c r="AD39"/>
  <c r="AF39"/>
  <c r="O226" i="34"/>
  <c r="O227" s="1"/>
  <c r="O228" s="1"/>
  <c r="O229" s="1"/>
  <c r="O230" s="1"/>
  <c r="O231" s="1"/>
  <c r="O232" s="1"/>
  <c r="O233" s="1"/>
  <c r="O234" s="1"/>
  <c r="O235" s="1"/>
  <c r="O236" s="1"/>
  <c r="L210"/>
  <c r="L211" s="1"/>
  <c r="L212" s="1"/>
  <c r="L213" s="1"/>
  <c r="L214" s="1"/>
  <c r="L215" s="1"/>
  <c r="L216" s="1"/>
  <c r="L217" s="1"/>
  <c r="AD179"/>
  <c r="AA91" i="30"/>
  <c r="S92"/>
  <c r="AC91" i="31"/>
  <c r="U92"/>
  <c r="T207" i="32"/>
  <c r="AB206"/>
  <c r="J112"/>
  <c r="AC91"/>
  <c r="U92"/>
  <c r="T179" i="34"/>
  <c r="T206"/>
  <c r="L112" i="30"/>
  <c r="AE19"/>
  <c r="G83" s="1"/>
  <c r="X226" i="31"/>
  <c r="X227" s="1"/>
  <c r="X228" s="1"/>
  <c r="X229" s="1"/>
  <c r="X230" s="1"/>
  <c r="X231" s="1"/>
  <c r="X232" s="1"/>
  <c r="X233" s="1"/>
  <c r="X234" s="1"/>
  <c r="X235" s="1"/>
  <c r="X236" s="1"/>
  <c r="L207"/>
  <c r="L208" s="1"/>
  <c r="L209" s="1"/>
  <c r="L210" s="1"/>
  <c r="L211" s="1"/>
  <c r="L212" s="1"/>
  <c r="L213" s="1"/>
  <c r="L214" s="1"/>
  <c r="L215" s="1"/>
  <c r="L216" s="1"/>
  <c r="L217" s="1"/>
  <c r="P199"/>
  <c r="R228"/>
  <c r="R229" s="1"/>
  <c r="R230" s="1"/>
  <c r="R231" s="1"/>
  <c r="R232" s="1"/>
  <c r="R233" s="1"/>
  <c r="R234" s="1"/>
  <c r="R235" s="1"/>
  <c r="R236" s="1"/>
  <c r="W227"/>
  <c r="W228" s="1"/>
  <c r="W229" s="1"/>
  <c r="W230" s="1"/>
  <c r="W231" s="1"/>
  <c r="W232" s="1"/>
  <c r="W233" s="1"/>
  <c r="W234" s="1"/>
  <c r="W235" s="1"/>
  <c r="W236" s="1"/>
  <c r="S199"/>
  <c r="E227"/>
  <c r="E228" s="1"/>
  <c r="E229" s="1"/>
  <c r="E230" s="1"/>
  <c r="E231" s="1"/>
  <c r="E232" s="1"/>
  <c r="E233" s="1"/>
  <c r="E234" s="1"/>
  <c r="E235" s="1"/>
  <c r="E236" s="1"/>
  <c r="X199"/>
  <c r="K226"/>
  <c r="K227" s="1"/>
  <c r="K228" s="1"/>
  <c r="K229" s="1"/>
  <c r="K230" s="1"/>
  <c r="K231" s="1"/>
  <c r="K232" s="1"/>
  <c r="K233" s="1"/>
  <c r="K234" s="1"/>
  <c r="K235" s="1"/>
  <c r="K236" s="1"/>
  <c r="F199"/>
  <c r="K179"/>
  <c r="F83"/>
  <c r="AA19"/>
  <c r="C83" s="1"/>
  <c r="P199" i="32"/>
  <c r="AE19"/>
  <c r="G83" s="1"/>
  <c r="AB19"/>
  <c r="D83" s="1"/>
  <c r="AA19"/>
  <c r="C83" s="1"/>
  <c r="D207" i="34"/>
  <c r="D208" s="1"/>
  <c r="D209" s="1"/>
  <c r="D210" s="1"/>
  <c r="D211" s="1"/>
  <c r="D212" s="1"/>
  <c r="D213" s="1"/>
  <c r="D214" s="1"/>
  <c r="D215" s="1"/>
  <c r="D216" s="1"/>
  <c r="D217" s="1"/>
  <c r="M199"/>
  <c r="D179"/>
  <c r="AC110"/>
  <c r="AB110"/>
  <c r="AC39"/>
  <c r="AE39"/>
  <c r="F111" i="36"/>
  <c r="F112" s="1"/>
  <c r="F113" s="1"/>
  <c r="F114" s="1"/>
  <c r="F115" s="1"/>
  <c r="F116" s="1"/>
  <c r="F117" s="1"/>
  <c r="F118" s="1"/>
  <c r="F119" s="1"/>
  <c r="F120" s="1"/>
  <c r="F121" s="1"/>
  <c r="P59"/>
  <c r="L225" i="31"/>
  <c r="L226" s="1"/>
  <c r="L227" s="1"/>
  <c r="L228" s="1"/>
  <c r="L229" s="1"/>
  <c r="L230" s="1"/>
  <c r="L231" s="1"/>
  <c r="L232" s="1"/>
  <c r="L233" s="1"/>
  <c r="L234" s="1"/>
  <c r="L235" s="1"/>
  <c r="L236" s="1"/>
  <c r="L199"/>
  <c r="J93"/>
  <c r="AE111"/>
  <c r="AE112" s="1"/>
  <c r="AE113" s="1"/>
  <c r="AE114" s="1"/>
  <c r="AE115" s="1"/>
  <c r="AE116" s="1"/>
  <c r="AE117" s="1"/>
  <c r="AE118" s="1"/>
  <c r="AE119" s="1"/>
  <c r="AE120" s="1"/>
  <c r="AE121" s="1"/>
  <c r="AE39"/>
  <c r="G84" s="1"/>
  <c r="Z92" i="32"/>
  <c r="J93"/>
  <c r="U206" i="34"/>
  <c r="U179"/>
  <c r="S208" i="35"/>
  <c r="Z10" i="36"/>
  <c r="B170"/>
  <c r="Z14"/>
  <c r="B174"/>
  <c r="B178"/>
  <c r="Z18"/>
  <c r="F19"/>
  <c r="AD7"/>
  <c r="F91"/>
  <c r="F92" s="1"/>
  <c r="F93" s="1"/>
  <c r="F94" s="1"/>
  <c r="F95" s="1"/>
  <c r="F96" s="1"/>
  <c r="F97" s="1"/>
  <c r="F98" s="1"/>
  <c r="F99" s="1"/>
  <c r="F100" s="1"/>
  <c r="F101" s="1"/>
  <c r="F102" s="1"/>
  <c r="F167"/>
  <c r="D19"/>
  <c r="D92"/>
  <c r="D93" s="1"/>
  <c r="D94" s="1"/>
  <c r="D95" s="1"/>
  <c r="D96" s="1"/>
  <c r="D97" s="1"/>
  <c r="D98" s="1"/>
  <c r="D99" s="1"/>
  <c r="D100" s="1"/>
  <c r="D101" s="1"/>
  <c r="D102" s="1"/>
  <c r="D168"/>
  <c r="H92"/>
  <c r="H93" s="1"/>
  <c r="H94" s="1"/>
  <c r="H95" s="1"/>
  <c r="H96" s="1"/>
  <c r="H97" s="1"/>
  <c r="H98" s="1"/>
  <c r="H99" s="1"/>
  <c r="H100" s="1"/>
  <c r="H168"/>
  <c r="AD9"/>
  <c r="F169"/>
  <c r="AB10"/>
  <c r="D170"/>
  <c r="AF10"/>
  <c r="H170"/>
  <c r="F171"/>
  <c r="AD11"/>
  <c r="D172"/>
  <c r="AB12"/>
  <c r="H172"/>
  <c r="AF12"/>
  <c r="AD13"/>
  <c r="F173"/>
  <c r="AB14"/>
  <c r="D174"/>
  <c r="AF14"/>
  <c r="H174"/>
  <c r="AD15"/>
  <c r="F175"/>
  <c r="AB16"/>
  <c r="D176"/>
  <c r="AF16"/>
  <c r="H176"/>
  <c r="AB18"/>
  <c r="D178"/>
  <c r="AF18"/>
  <c r="H178"/>
  <c r="E39"/>
  <c r="E110"/>
  <c r="E111" s="1"/>
  <c r="E112" s="1"/>
  <c r="E113" s="1"/>
  <c r="E114" s="1"/>
  <c r="E115" s="1"/>
  <c r="E116" s="1"/>
  <c r="E117" s="1"/>
  <c r="E118" s="1"/>
  <c r="E119" s="1"/>
  <c r="E120" s="1"/>
  <c r="E121" s="1"/>
  <c r="B39"/>
  <c r="B111"/>
  <c r="B112" s="1"/>
  <c r="B113" s="1"/>
  <c r="B114" s="1"/>
  <c r="B115" s="1"/>
  <c r="B116" s="1"/>
  <c r="B117" s="1"/>
  <c r="B118" s="1"/>
  <c r="B119" s="1"/>
  <c r="B120" s="1"/>
  <c r="B121" s="1"/>
  <c r="F39"/>
  <c r="F168"/>
  <c r="C39"/>
  <c r="G39"/>
  <c r="G169"/>
  <c r="M39"/>
  <c r="M110"/>
  <c r="M167"/>
  <c r="J39"/>
  <c r="J111"/>
  <c r="J112" s="1"/>
  <c r="J113" s="1"/>
  <c r="J114" s="1"/>
  <c r="J115" s="1"/>
  <c r="J116" s="1"/>
  <c r="J117" s="1"/>
  <c r="J118" s="1"/>
  <c r="J119" s="1"/>
  <c r="J120" s="1"/>
  <c r="J121" s="1"/>
  <c r="N39"/>
  <c r="N111"/>
  <c r="N112" s="1"/>
  <c r="N113" s="1"/>
  <c r="N114" s="1"/>
  <c r="N115" s="1"/>
  <c r="N116" s="1"/>
  <c r="N117" s="1"/>
  <c r="N118" s="1"/>
  <c r="N119" s="1"/>
  <c r="N120" s="1"/>
  <c r="N121" s="1"/>
  <c r="N168"/>
  <c r="K39"/>
  <c r="K169"/>
  <c r="O169"/>
  <c r="P170"/>
  <c r="AC27"/>
  <c r="U167"/>
  <c r="U39"/>
  <c r="Z28"/>
  <c r="R39"/>
  <c r="R168"/>
  <c r="AD28"/>
  <c r="V39"/>
  <c r="V111"/>
  <c r="V112" s="1"/>
  <c r="V113" s="1"/>
  <c r="V114" s="1"/>
  <c r="V115" s="1"/>
  <c r="V116" s="1"/>
  <c r="V117" s="1"/>
  <c r="V118" s="1"/>
  <c r="V119" s="1"/>
  <c r="V120" s="1"/>
  <c r="V121" s="1"/>
  <c r="V168"/>
  <c r="AA29"/>
  <c r="S39"/>
  <c r="S169"/>
  <c r="AE29"/>
  <c r="W39"/>
  <c r="W169"/>
  <c r="AB30"/>
  <c r="T170"/>
  <c r="AF30"/>
  <c r="X170"/>
  <c r="AC31"/>
  <c r="U171"/>
  <c r="Z32"/>
  <c r="R172"/>
  <c r="AD32"/>
  <c r="V172"/>
  <c r="AA33"/>
  <c r="S173"/>
  <c r="AE33"/>
  <c r="W173"/>
  <c r="AB34"/>
  <c r="T174"/>
  <c r="AF34"/>
  <c r="X174"/>
  <c r="AC35"/>
  <c r="U175"/>
  <c r="Z36"/>
  <c r="R176"/>
  <c r="AD36"/>
  <c r="V176"/>
  <c r="AA37"/>
  <c r="S177"/>
  <c r="AB38"/>
  <c r="T178"/>
  <c r="X178"/>
  <c r="E59"/>
  <c r="E187"/>
  <c r="E129"/>
  <c r="E130" s="1"/>
  <c r="E131" s="1"/>
  <c r="E132" s="1"/>
  <c r="E133" s="1"/>
  <c r="E134" s="1"/>
  <c r="E135" s="1"/>
  <c r="E136" s="1"/>
  <c r="E137" s="1"/>
  <c r="E138" s="1"/>
  <c r="E139" s="1"/>
  <c r="E140" s="1"/>
  <c r="B188"/>
  <c r="B130"/>
  <c r="B131" s="1"/>
  <c r="B132" s="1"/>
  <c r="B133" s="1"/>
  <c r="B134" s="1"/>
  <c r="B135" s="1"/>
  <c r="B136" s="1"/>
  <c r="B137" s="1"/>
  <c r="B138" s="1"/>
  <c r="B139" s="1"/>
  <c r="B140" s="1"/>
  <c r="C59"/>
  <c r="C189"/>
  <c r="G189"/>
  <c r="G59"/>
  <c r="M59"/>
  <c r="M129"/>
  <c r="M130" s="1"/>
  <c r="M131" s="1"/>
  <c r="M132" s="1"/>
  <c r="M133" s="1"/>
  <c r="M134" s="1"/>
  <c r="M135" s="1"/>
  <c r="M136" s="1"/>
  <c r="M137" s="1"/>
  <c r="M138" s="1"/>
  <c r="M139" s="1"/>
  <c r="M140" s="1"/>
  <c r="M187"/>
  <c r="J59"/>
  <c r="J188"/>
  <c r="N59"/>
  <c r="N188"/>
  <c r="K189"/>
  <c r="K59"/>
  <c r="O59"/>
  <c r="O189"/>
  <c r="L190"/>
  <c r="L59"/>
  <c r="U59"/>
  <c r="U129"/>
  <c r="U130" s="1"/>
  <c r="U131" s="1"/>
  <c r="U132" s="1"/>
  <c r="U133" s="1"/>
  <c r="U134" s="1"/>
  <c r="U135" s="1"/>
  <c r="U136" s="1"/>
  <c r="U137" s="1"/>
  <c r="U138" s="1"/>
  <c r="U139" s="1"/>
  <c r="U140" s="1"/>
  <c r="U187"/>
  <c r="R59"/>
  <c r="R130"/>
  <c r="R131" s="1"/>
  <c r="R132" s="1"/>
  <c r="R133" s="1"/>
  <c r="R134" s="1"/>
  <c r="R135" s="1"/>
  <c r="R136" s="1"/>
  <c r="R137" s="1"/>
  <c r="R138" s="1"/>
  <c r="R139" s="1"/>
  <c r="R140" s="1"/>
  <c r="V59"/>
  <c r="V188"/>
  <c r="S59"/>
  <c r="S189"/>
  <c r="S199" s="1"/>
  <c r="W59"/>
  <c r="W189"/>
  <c r="T59"/>
  <c r="T190"/>
  <c r="G209" i="35"/>
  <c r="P209" i="29"/>
  <c r="P210" s="1"/>
  <c r="P211" s="1"/>
  <c r="P212" s="1"/>
  <c r="P213" s="1"/>
  <c r="P214" s="1"/>
  <c r="P215" s="1"/>
  <c r="P216" s="1"/>
  <c r="P217" s="1"/>
  <c r="H208" i="32"/>
  <c r="H209" s="1"/>
  <c r="H210" s="1"/>
  <c r="H211" s="1"/>
  <c r="H212" s="1"/>
  <c r="H213" s="1"/>
  <c r="H214" s="1"/>
  <c r="H215" s="1"/>
  <c r="H216" s="1"/>
  <c r="H217" s="1"/>
  <c r="AF169" i="34"/>
  <c r="X179"/>
  <c r="H206"/>
  <c r="H179"/>
  <c r="AC110" i="30"/>
  <c r="AA39"/>
  <c r="C84" s="1"/>
  <c r="H84"/>
  <c r="D209" i="31"/>
  <c r="D210" s="1"/>
  <c r="D211" s="1"/>
  <c r="D212" s="1"/>
  <c r="D213" s="1"/>
  <c r="D214" s="1"/>
  <c r="D215" s="1"/>
  <c r="D216" s="1"/>
  <c r="D217" s="1"/>
  <c r="T179"/>
  <c r="D179"/>
  <c r="AE179"/>
  <c r="AA179"/>
  <c r="B83" i="32"/>
  <c r="AE95"/>
  <c r="AE96" s="1"/>
  <c r="AE97" s="1"/>
  <c r="AE98" s="1"/>
  <c r="AE99" s="1"/>
  <c r="AE100" s="1"/>
  <c r="AE101" s="1"/>
  <c r="AE102" s="1"/>
  <c r="B179" i="34"/>
  <c r="AC179"/>
  <c r="AF39"/>
  <c r="AF19"/>
  <c r="H83" s="1"/>
  <c r="G199" i="35"/>
  <c r="AE179"/>
  <c r="AE19"/>
  <c r="G83" s="1"/>
  <c r="AE37" i="36"/>
  <c r="F212" i="29"/>
  <c r="F213" s="1"/>
  <c r="F214" s="1"/>
  <c r="F215" s="1"/>
  <c r="F216" s="1"/>
  <c r="F217" s="1"/>
  <c r="AB206" i="35"/>
  <c r="T207"/>
  <c r="AA206"/>
  <c r="K207"/>
  <c r="K208" s="1"/>
  <c r="K209" s="1"/>
  <c r="K210" s="1"/>
  <c r="K211" s="1"/>
  <c r="K212" s="1"/>
  <c r="K213" s="1"/>
  <c r="K214" s="1"/>
  <c r="K215" s="1"/>
  <c r="K216" s="1"/>
  <c r="K217" s="1"/>
  <c r="U206"/>
  <c r="U179"/>
  <c r="M206"/>
  <c r="M207" s="1"/>
  <c r="M208" s="1"/>
  <c r="M209" s="1"/>
  <c r="M210" s="1"/>
  <c r="M211" s="1"/>
  <c r="M212" s="1"/>
  <c r="M213" s="1"/>
  <c r="M214" s="1"/>
  <c r="M215" s="1"/>
  <c r="M216" s="1"/>
  <c r="M217" s="1"/>
  <c r="M179"/>
  <c r="E206"/>
  <c r="E207" s="1"/>
  <c r="E208" s="1"/>
  <c r="E209" s="1"/>
  <c r="E210" s="1"/>
  <c r="E211" s="1"/>
  <c r="E212" s="1"/>
  <c r="E213" s="1"/>
  <c r="E214" s="1"/>
  <c r="E215" s="1"/>
  <c r="E216" s="1"/>
  <c r="E217" s="1"/>
  <c r="E179"/>
  <c r="Z91"/>
  <c r="R92"/>
  <c r="AD39"/>
  <c r="AD110"/>
  <c r="AD111" s="1"/>
  <c r="AD112" s="1"/>
  <c r="AD113" s="1"/>
  <c r="AD114" s="1"/>
  <c r="AD115" s="1"/>
  <c r="AD116" s="1"/>
  <c r="AD117" s="1"/>
  <c r="AD118" s="1"/>
  <c r="AD119" s="1"/>
  <c r="AD120" s="1"/>
  <c r="AD121" s="1"/>
  <c r="S225" i="36"/>
  <c r="S226" s="1"/>
  <c r="G225"/>
  <c r="G226" s="1"/>
  <c r="W207" i="31"/>
  <c r="AE206"/>
  <c r="T207"/>
  <c r="V199"/>
  <c r="R199"/>
  <c r="M199"/>
  <c r="H199"/>
  <c r="D199"/>
  <c r="R179"/>
  <c r="AA110"/>
  <c r="AA91"/>
  <c r="AD39"/>
  <c r="F84" s="1"/>
  <c r="Z39"/>
  <c r="B84" s="1"/>
  <c r="D179" i="32"/>
  <c r="AA179"/>
  <c r="AA110"/>
  <c r="AA91"/>
  <c r="AB39"/>
  <c r="AF19"/>
  <c r="H83" s="1"/>
  <c r="B207" i="34"/>
  <c r="B208" s="1"/>
  <c r="B209" s="1"/>
  <c r="B210" s="1"/>
  <c r="B211" s="1"/>
  <c r="B212" s="1"/>
  <c r="B213" s="1"/>
  <c r="B214" s="1"/>
  <c r="B215" s="1"/>
  <c r="B216" s="1"/>
  <c r="B217" s="1"/>
  <c r="AB39"/>
  <c r="AB19"/>
  <c r="D83" s="1"/>
  <c r="AE19"/>
  <c r="G83" s="1"/>
  <c r="Z19"/>
  <c r="B83" s="1"/>
  <c r="X232" i="35"/>
  <c r="X233" s="1"/>
  <c r="X234" s="1"/>
  <c r="X235" s="1"/>
  <c r="X236" s="1"/>
  <c r="D179"/>
  <c r="AA179"/>
  <c r="S179"/>
  <c r="Z179"/>
  <c r="R179"/>
  <c r="J179"/>
  <c r="B179"/>
  <c r="AC179"/>
  <c r="AF39"/>
  <c r="Z39"/>
  <c r="G210" i="31"/>
  <c r="G211" s="1"/>
  <c r="G212" s="1"/>
  <c r="G213" s="1"/>
  <c r="G214" s="1"/>
  <c r="G215" s="1"/>
  <c r="G216" s="1"/>
  <c r="G217" s="1"/>
  <c r="O179" i="34"/>
  <c r="W199" i="35"/>
  <c r="W225"/>
  <c r="W226" s="1"/>
  <c r="W227" s="1"/>
  <c r="W228" s="1"/>
  <c r="W229" s="1"/>
  <c r="W230" s="1"/>
  <c r="W231" s="1"/>
  <c r="W232" s="1"/>
  <c r="W233" s="1"/>
  <c r="W234" s="1"/>
  <c r="W235" s="1"/>
  <c r="W236" s="1"/>
  <c r="J225"/>
  <c r="J226" s="1"/>
  <c r="J227" s="1"/>
  <c r="J228" s="1"/>
  <c r="J229" s="1"/>
  <c r="J230" s="1"/>
  <c r="J231" s="1"/>
  <c r="J232" s="1"/>
  <c r="J233" s="1"/>
  <c r="J234" s="1"/>
  <c r="J235" s="1"/>
  <c r="J236" s="1"/>
  <c r="J199"/>
  <c r="E199"/>
  <c r="E225"/>
  <c r="E226" s="1"/>
  <c r="E227" s="1"/>
  <c r="E228" s="1"/>
  <c r="E229" s="1"/>
  <c r="E230" s="1"/>
  <c r="E231" s="1"/>
  <c r="E232" s="1"/>
  <c r="E233" s="1"/>
  <c r="E234" s="1"/>
  <c r="E235" s="1"/>
  <c r="E236" s="1"/>
  <c r="L114"/>
  <c r="AA110" i="36"/>
  <c r="K111"/>
  <c r="W212" i="30"/>
  <c r="P199" i="35"/>
  <c r="V199"/>
  <c r="R199"/>
  <c r="D199"/>
  <c r="AC112"/>
  <c r="AF112"/>
  <c r="AF113" s="1"/>
  <c r="AF114" s="1"/>
  <c r="AF115" s="1"/>
  <c r="AF116" s="1"/>
  <c r="AF117" s="1"/>
  <c r="AF118" s="1"/>
  <c r="AF119" s="1"/>
  <c r="AF120" s="1"/>
  <c r="AF121" s="1"/>
  <c r="AC113"/>
  <c r="U114"/>
  <c r="Z110"/>
  <c r="R111"/>
  <c r="S93"/>
  <c r="H226"/>
  <c r="H227" s="1"/>
  <c r="H228" s="1"/>
  <c r="H229" s="1"/>
  <c r="H230" s="1"/>
  <c r="H231" s="1"/>
  <c r="H232" s="1"/>
  <c r="H233" s="1"/>
  <c r="H234" s="1"/>
  <c r="H235" s="1"/>
  <c r="H236" s="1"/>
  <c r="C227"/>
  <c r="C228" s="1"/>
  <c r="C229" s="1"/>
  <c r="C230" s="1"/>
  <c r="C231" s="1"/>
  <c r="C232" s="1"/>
  <c r="C233" s="1"/>
  <c r="C234" s="1"/>
  <c r="C235" s="1"/>
  <c r="C236" s="1"/>
  <c r="S199"/>
  <c r="L199"/>
  <c r="AF19"/>
  <c r="H83" s="1"/>
  <c r="AC7" i="36"/>
  <c r="E19"/>
  <c r="E91"/>
  <c r="E92" s="1"/>
  <c r="E167"/>
  <c r="AC11"/>
  <c r="E171"/>
  <c r="AC15"/>
  <c r="E175"/>
  <c r="D39"/>
  <c r="D110"/>
  <c r="D111" s="1"/>
  <c r="D112" s="1"/>
  <c r="D113" s="1"/>
  <c r="D114" s="1"/>
  <c r="D115" s="1"/>
  <c r="D116" s="1"/>
  <c r="D117" s="1"/>
  <c r="D118" s="1"/>
  <c r="D119" s="1"/>
  <c r="D120" s="1"/>
  <c r="D121" s="1"/>
  <c r="D167"/>
  <c r="AF27"/>
  <c r="H110"/>
  <c r="H111" s="1"/>
  <c r="H112" s="1"/>
  <c r="H113" s="1"/>
  <c r="H114" s="1"/>
  <c r="H115" s="1"/>
  <c r="H116" s="1"/>
  <c r="H117" s="1"/>
  <c r="H118" s="1"/>
  <c r="H119" s="1"/>
  <c r="H167"/>
  <c r="S94" i="5"/>
  <c r="R207" i="35"/>
  <c r="X199"/>
  <c r="T199"/>
  <c r="O199"/>
  <c r="K199"/>
  <c r="F199"/>
  <c r="B199"/>
  <c r="K179"/>
  <c r="AC111"/>
  <c r="AC92"/>
  <c r="AD19"/>
  <c r="F83" s="1"/>
  <c r="Z19"/>
  <c r="B83" s="1"/>
  <c r="F214" i="27"/>
  <c r="F215" s="1"/>
  <c r="F216" s="1"/>
  <c r="F217" s="1"/>
  <c r="J207" i="35"/>
  <c r="J208" s="1"/>
  <c r="J209" s="1"/>
  <c r="J210" s="1"/>
  <c r="J211" s="1"/>
  <c r="J212" s="1"/>
  <c r="J213" s="1"/>
  <c r="J214" s="1"/>
  <c r="J215" s="1"/>
  <c r="J216" s="1"/>
  <c r="J217" s="1"/>
  <c r="T179"/>
  <c r="AC110"/>
  <c r="AC91"/>
  <c r="F130" i="36"/>
  <c r="F131" s="1"/>
  <c r="F132" s="1"/>
  <c r="F133" s="1"/>
  <c r="F134" s="1"/>
  <c r="F135" s="1"/>
  <c r="F136" s="1"/>
  <c r="F137" s="1"/>
  <c r="F138" s="1"/>
  <c r="F139" s="1"/>
  <c r="F140" s="1"/>
  <c r="B19"/>
  <c r="AB27"/>
  <c r="T39"/>
  <c r="Z29"/>
  <c r="R169"/>
  <c r="AD29"/>
  <c r="V169"/>
  <c r="Z33"/>
  <c r="R173"/>
  <c r="AD33"/>
  <c r="V173"/>
  <c r="Z37"/>
  <c r="R177"/>
  <c r="AD37"/>
  <c r="V177"/>
  <c r="D59"/>
  <c r="D129"/>
  <c r="D130" s="1"/>
  <c r="D131" s="1"/>
  <c r="D132" s="1"/>
  <c r="D133" s="1"/>
  <c r="D134" s="1"/>
  <c r="D135" s="1"/>
  <c r="D136" s="1"/>
  <c r="D137" s="1"/>
  <c r="D138" s="1"/>
  <c r="D139" s="1"/>
  <c r="D140" s="1"/>
  <c r="D187"/>
  <c r="H59"/>
  <c r="H129"/>
  <c r="H130" s="1"/>
  <c r="H131" s="1"/>
  <c r="H132" s="1"/>
  <c r="H133" s="1"/>
  <c r="H134" s="1"/>
  <c r="H135" s="1"/>
  <c r="H136" s="1"/>
  <c r="H137" s="1"/>
  <c r="H138" s="1"/>
  <c r="H139" s="1"/>
  <c r="H140" s="1"/>
  <c r="H187"/>
  <c r="D79"/>
  <c r="D148"/>
  <c r="D149" s="1"/>
  <c r="D150" s="1"/>
  <c r="D151" s="1"/>
  <c r="D152" s="1"/>
  <c r="D153" s="1"/>
  <c r="D154" s="1"/>
  <c r="D155" s="1"/>
  <c r="D156" s="1"/>
  <c r="D157" s="1"/>
  <c r="D158" s="1"/>
  <c r="D159" s="1"/>
  <c r="H79"/>
  <c r="H148"/>
  <c r="H149" s="1"/>
  <c r="H150" s="1"/>
  <c r="H151" s="1"/>
  <c r="H152" s="1"/>
  <c r="H153" s="1"/>
  <c r="H154" s="1"/>
  <c r="H155" s="1"/>
  <c r="H156" s="1"/>
  <c r="H157" s="1"/>
  <c r="H158" s="1"/>
  <c r="H159" s="1"/>
  <c r="W209" i="28"/>
  <c r="AC28" i="36"/>
  <c r="AA30"/>
  <c r="AE30"/>
  <c r="AB31"/>
  <c r="AF31"/>
  <c r="AC32"/>
  <c r="AA34"/>
  <c r="AE34"/>
  <c r="AB35"/>
  <c r="AF35"/>
  <c r="AC36"/>
  <c r="AA38"/>
  <c r="AE38"/>
  <c r="X59"/>
  <c r="L93" i="5"/>
  <c r="AB92"/>
  <c r="X187" i="36"/>
  <c r="P167"/>
  <c r="X129"/>
  <c r="X130" s="1"/>
  <c r="X131" s="1"/>
  <c r="X132" s="1"/>
  <c r="X133" s="1"/>
  <c r="X134" s="1"/>
  <c r="X135" s="1"/>
  <c r="X136" s="1"/>
  <c r="X137" s="1"/>
  <c r="X138" s="1"/>
  <c r="X139" s="1"/>
  <c r="X140" s="1"/>
  <c r="T110"/>
  <c r="V211" i="29"/>
  <c r="AF39" i="31"/>
  <c r="H84" s="1"/>
  <c r="X209" i="29"/>
  <c r="X209" i="27"/>
  <c r="N208"/>
  <c r="T95" i="5"/>
  <c r="C79" i="36"/>
  <c r="G79"/>
  <c r="M79"/>
  <c r="U79"/>
  <c r="R79"/>
  <c r="V79"/>
  <c r="F209" i="31"/>
  <c r="F210" s="1"/>
  <c r="F211" s="1"/>
  <c r="F212" s="1"/>
  <c r="F213" s="1"/>
  <c r="F214" s="1"/>
  <c r="F215" s="1"/>
  <c r="F216" s="1"/>
  <c r="F217" s="1"/>
  <c r="W207" i="29"/>
  <c r="X209" i="28"/>
  <c r="X209" i="32"/>
  <c r="AA19" i="5"/>
  <c r="C83" s="1"/>
  <c r="H208" i="31"/>
  <c r="H209" s="1"/>
  <c r="H210" s="1"/>
  <c r="H211" s="1"/>
  <c r="H212" s="1"/>
  <c r="H213" s="1"/>
  <c r="H214" s="1"/>
  <c r="H215" s="1"/>
  <c r="H216" s="1"/>
  <c r="H217" s="1"/>
  <c r="U94" i="5"/>
  <c r="N207" i="29"/>
  <c r="F207" i="34"/>
  <c r="F208" s="1"/>
  <c r="F209" s="1"/>
  <c r="F210" s="1"/>
  <c r="F211" s="1"/>
  <c r="F212" s="1"/>
  <c r="F213" s="1"/>
  <c r="F214" s="1"/>
  <c r="F215" s="1"/>
  <c r="F216" s="1"/>
  <c r="F217" s="1"/>
  <c r="N207"/>
  <c r="N208" s="1"/>
  <c r="N209" s="1"/>
  <c r="N210" s="1"/>
  <c r="N211" s="1"/>
  <c r="N212" s="1"/>
  <c r="N213" s="1"/>
  <c r="N214" s="1"/>
  <c r="N215" s="1"/>
  <c r="N216" s="1"/>
  <c r="N217" s="1"/>
  <c r="V207"/>
  <c r="AF19" i="31"/>
  <c r="G208" i="27"/>
  <c r="G209" s="1"/>
  <c r="G210" s="1"/>
  <c r="G211" s="1"/>
  <c r="G212" s="1"/>
  <c r="G213" s="1"/>
  <c r="G214" s="1"/>
  <c r="G215" s="1"/>
  <c r="G216" s="1"/>
  <c r="G217" s="1"/>
  <c r="H208"/>
  <c r="H209" s="1"/>
  <c r="H210" s="1"/>
  <c r="H211" s="1"/>
  <c r="H212" s="1"/>
  <c r="H213" s="1"/>
  <c r="H214" s="1"/>
  <c r="H215" s="1"/>
  <c r="H216" s="1"/>
  <c r="H217" s="1"/>
  <c r="X208" i="34"/>
  <c r="AC91" i="5"/>
  <c r="W207"/>
  <c r="O207"/>
  <c r="O208" s="1"/>
  <c r="O209" s="1"/>
  <c r="O210" s="1"/>
  <c r="O211" s="1"/>
  <c r="O212" s="1"/>
  <c r="O213" s="1"/>
  <c r="O214" s="1"/>
  <c r="O215" s="1"/>
  <c r="O216" s="1"/>
  <c r="O217" s="1"/>
  <c r="G207"/>
  <c r="G208" s="1"/>
  <c r="G209" s="1"/>
  <c r="G210" s="1"/>
  <c r="G211" s="1"/>
  <c r="G212" s="1"/>
  <c r="G213" s="1"/>
  <c r="G214" s="1"/>
  <c r="G215" s="1"/>
  <c r="G216" s="1"/>
  <c r="G217" s="1"/>
  <c r="O207" i="34"/>
  <c r="O208" s="1"/>
  <c r="O209" s="1"/>
  <c r="O210" s="1"/>
  <c r="O211" s="1"/>
  <c r="O212" s="1"/>
  <c r="O213" s="1"/>
  <c r="O214" s="1"/>
  <c r="O215" s="1"/>
  <c r="O216" s="1"/>
  <c r="O217" s="1"/>
  <c r="O207" i="30"/>
  <c r="X207" i="31"/>
  <c r="P207" i="27"/>
  <c r="AD92" i="5"/>
  <c r="AD93" s="1"/>
  <c r="AD94" s="1"/>
  <c r="AD95" s="1"/>
  <c r="AD96" s="1"/>
  <c r="AD97" s="1"/>
  <c r="AD98" s="1"/>
  <c r="AD99" s="1"/>
  <c r="AD100" s="1"/>
  <c r="AD101" s="1"/>
  <c r="AD102" s="1"/>
  <c r="AE92"/>
  <c r="AE93" s="1"/>
  <c r="AE94" s="1"/>
  <c r="AE95" s="1"/>
  <c r="AE96" s="1"/>
  <c r="AE97" s="1"/>
  <c r="AE98" s="1"/>
  <c r="AE99" s="1"/>
  <c r="AE100" s="1"/>
  <c r="AE101" s="1"/>
  <c r="AE102" s="1"/>
  <c r="AF92"/>
  <c r="AF93" s="1"/>
  <c r="AF94" s="1"/>
  <c r="AF95" s="1"/>
  <c r="AF96" s="1"/>
  <c r="AF97" s="1"/>
  <c r="AF98" s="1"/>
  <c r="AF99" s="1"/>
  <c r="AF100" s="1"/>
  <c r="AF101" s="1"/>
  <c r="AF102" s="1"/>
  <c r="H207"/>
  <c r="H208" s="1"/>
  <c r="H209" s="1"/>
  <c r="H210" s="1"/>
  <c r="H211" s="1"/>
  <c r="H212" s="1"/>
  <c r="H213" s="1"/>
  <c r="H214" s="1"/>
  <c r="H215" s="1"/>
  <c r="H216" s="1"/>
  <c r="H217" s="1"/>
  <c r="X207"/>
  <c r="O207" i="29"/>
  <c r="O208" s="1"/>
  <c r="O209" s="1"/>
  <c r="O210" s="1"/>
  <c r="O211" s="1"/>
  <c r="O212" s="1"/>
  <c r="O213" s="1"/>
  <c r="O214" s="1"/>
  <c r="O215" s="1"/>
  <c r="O216" s="1"/>
  <c r="O217" s="1"/>
  <c r="G207"/>
  <c r="G208" s="1"/>
  <c r="G209" s="1"/>
  <c r="G210" s="1"/>
  <c r="G211" s="1"/>
  <c r="G212" s="1"/>
  <c r="G213" s="1"/>
  <c r="G214" s="1"/>
  <c r="G215" s="1"/>
  <c r="G216" s="1"/>
  <c r="G217" s="1"/>
  <c r="H207"/>
  <c r="P207" i="34"/>
  <c r="AJ4" i="36" l="1"/>
  <c r="AI4"/>
  <c r="X206"/>
  <c r="AL5"/>
  <c r="AG210" i="29"/>
  <c r="I209" i="34"/>
  <c r="AG208"/>
  <c r="AG207" i="36"/>
  <c r="AG208" i="30"/>
  <c r="I210"/>
  <c r="AG209"/>
  <c r="I208" i="28"/>
  <c r="AG207"/>
  <c r="I209" i="27"/>
  <c r="AG208"/>
  <c r="I209" i="32"/>
  <c r="AG208"/>
  <c r="I209" i="35"/>
  <c r="AG208"/>
  <c r="AG208" i="29"/>
  <c r="I214"/>
  <c r="AG213"/>
  <c r="AG211"/>
  <c r="AG212"/>
  <c r="AG209"/>
  <c r="I209" i="5"/>
  <c r="AG208"/>
  <c r="AG179" i="36"/>
  <c r="Y209"/>
  <c r="AG208"/>
  <c r="G199"/>
  <c r="Z91"/>
  <c r="U208" i="27"/>
  <c r="U209" s="1"/>
  <c r="AF179"/>
  <c r="K207" i="36"/>
  <c r="AA175"/>
  <c r="AE168"/>
  <c r="AG209" i="26"/>
  <c r="Y210"/>
  <c r="AD174" i="36"/>
  <c r="R111"/>
  <c r="R112" s="1"/>
  <c r="Z178"/>
  <c r="AB176"/>
  <c r="AB168"/>
  <c r="T228"/>
  <c r="T229" s="1"/>
  <c r="T230" s="1"/>
  <c r="T231" s="1"/>
  <c r="T232" s="1"/>
  <c r="T233" s="1"/>
  <c r="T234" s="1"/>
  <c r="T235" s="1"/>
  <c r="T236" s="1"/>
  <c r="F199"/>
  <c r="AC173"/>
  <c r="AE175"/>
  <c r="AB169"/>
  <c r="AA171"/>
  <c r="AC177"/>
  <c r="AE111"/>
  <c r="AE112" s="1"/>
  <c r="AE113" s="1"/>
  <c r="AE114" s="1"/>
  <c r="AE115" s="1"/>
  <c r="AE116" s="1"/>
  <c r="AE117" s="1"/>
  <c r="AE118" s="1"/>
  <c r="AE119" s="1"/>
  <c r="AE120" s="1"/>
  <c r="AE121" s="1"/>
  <c r="Z171"/>
  <c r="Z174"/>
  <c r="AE167"/>
  <c r="Z170"/>
  <c r="AD175"/>
  <c r="AC176"/>
  <c r="AB175"/>
  <c r="AA176"/>
  <c r="AC170"/>
  <c r="AE206"/>
  <c r="AE176"/>
  <c r="AB173"/>
  <c r="AA167"/>
  <c r="AA170"/>
  <c r="T207"/>
  <c r="T208" s="1"/>
  <c r="AC178"/>
  <c r="AB172"/>
  <c r="W207"/>
  <c r="W208" s="1"/>
  <c r="R199"/>
  <c r="L179"/>
  <c r="B207"/>
  <c r="B208" s="1"/>
  <c r="B209" s="1"/>
  <c r="B210" s="1"/>
  <c r="B211" s="1"/>
  <c r="B212" s="1"/>
  <c r="B213" s="1"/>
  <c r="B214" s="1"/>
  <c r="B215" s="1"/>
  <c r="B216" s="1"/>
  <c r="B217" s="1"/>
  <c r="AD170"/>
  <c r="AF169"/>
  <c r="AD178"/>
  <c r="AE171"/>
  <c r="K199"/>
  <c r="AA173"/>
  <c r="Z172"/>
  <c r="AD171"/>
  <c r="H101"/>
  <c r="H102" s="1"/>
  <c r="AE177"/>
  <c r="AA168"/>
  <c r="AC174"/>
  <c r="AB177"/>
  <c r="AA172"/>
  <c r="Z175"/>
  <c r="Z177"/>
  <c r="P39"/>
  <c r="Z92"/>
  <c r="AE172"/>
  <c r="G207"/>
  <c r="G208" s="1"/>
  <c r="G209" s="1"/>
  <c r="G210" s="1"/>
  <c r="G211" s="1"/>
  <c r="G212" s="1"/>
  <c r="G213" s="1"/>
  <c r="G214" s="1"/>
  <c r="G215" s="1"/>
  <c r="G216" s="1"/>
  <c r="G217" s="1"/>
  <c r="P121"/>
  <c r="Z169"/>
  <c r="AF38"/>
  <c r="AD177"/>
  <c r="AF173"/>
  <c r="X111"/>
  <c r="X112" s="1"/>
  <c r="X113" s="1"/>
  <c r="X114" s="1"/>
  <c r="X115" s="1"/>
  <c r="X116" s="1"/>
  <c r="X117" s="1"/>
  <c r="X118" s="1"/>
  <c r="X119" s="1"/>
  <c r="X120" s="1"/>
  <c r="X121" s="1"/>
  <c r="H19"/>
  <c r="AB19"/>
  <c r="D83" s="1"/>
  <c r="B226"/>
  <c r="B227" s="1"/>
  <c r="B228" s="1"/>
  <c r="B229" s="1"/>
  <c r="B230" s="1"/>
  <c r="B231" s="1"/>
  <c r="B232" s="1"/>
  <c r="B233" s="1"/>
  <c r="B234" s="1"/>
  <c r="B235" s="1"/>
  <c r="B236" s="1"/>
  <c r="AF179" i="35"/>
  <c r="AF121" i="26"/>
  <c r="P217"/>
  <c r="P179"/>
  <c r="AF101"/>
  <c r="AF102" s="1"/>
  <c r="H179"/>
  <c r="AF120" i="5"/>
  <c r="AF121" s="1"/>
  <c r="AF37" i="36"/>
  <c r="H177"/>
  <c r="AF177" s="1"/>
  <c r="H120"/>
  <c r="H121" s="1"/>
  <c r="AF179" i="5"/>
  <c r="W199" i="36"/>
  <c r="Z207" i="5"/>
  <c r="R93" i="36"/>
  <c r="R94" s="1"/>
  <c r="R95" s="1"/>
  <c r="R96" s="1"/>
  <c r="R97" s="1"/>
  <c r="R98" s="1"/>
  <c r="R99" s="1"/>
  <c r="R100" s="1"/>
  <c r="R101" s="1"/>
  <c r="R102" s="1"/>
  <c r="Z173"/>
  <c r="B199"/>
  <c r="Z176"/>
  <c r="Z113" i="5"/>
  <c r="AC169" i="36"/>
  <c r="Z206" i="5"/>
  <c r="C179" i="36"/>
  <c r="AA91"/>
  <c r="AC91"/>
  <c r="J208"/>
  <c r="J209" s="1"/>
  <c r="J210" s="1"/>
  <c r="J211" s="1"/>
  <c r="J212" s="1"/>
  <c r="J213" s="1"/>
  <c r="J214" s="1"/>
  <c r="J215" s="1"/>
  <c r="J216" s="1"/>
  <c r="J217" s="1"/>
  <c r="R207"/>
  <c r="R208" s="1"/>
  <c r="AC19"/>
  <c r="E83" s="1"/>
  <c r="AA174"/>
  <c r="AF176"/>
  <c r="Z167"/>
  <c r="AF92"/>
  <c r="AF93" s="1"/>
  <c r="AF94" s="1"/>
  <c r="AF95" s="1"/>
  <c r="AF96" s="1"/>
  <c r="AF97" s="1"/>
  <c r="AF98" s="1"/>
  <c r="AF99" s="1"/>
  <c r="AF100" s="1"/>
  <c r="AF101" s="1"/>
  <c r="AF102" s="1"/>
  <c r="AE39"/>
  <c r="AB39"/>
  <c r="D84" s="1"/>
  <c r="Z206"/>
  <c r="AA177"/>
  <c r="AA178"/>
  <c r="J179"/>
  <c r="L199"/>
  <c r="AE92"/>
  <c r="AE93" s="1"/>
  <c r="AE94" s="1"/>
  <c r="AE95" s="1"/>
  <c r="AE96" s="1"/>
  <c r="AE97" s="1"/>
  <c r="AE98" s="1"/>
  <c r="AE99" s="1"/>
  <c r="AE100" s="1"/>
  <c r="AE101" s="1"/>
  <c r="AE102" s="1"/>
  <c r="AE178"/>
  <c r="AB171"/>
  <c r="AB91"/>
  <c r="AF179" i="26"/>
  <c r="AF208"/>
  <c r="AF179" i="31"/>
  <c r="W208" i="32"/>
  <c r="W208" i="26"/>
  <c r="AE207"/>
  <c r="F208" i="5"/>
  <c r="F209" s="1"/>
  <c r="F210" s="1"/>
  <c r="F211" s="1"/>
  <c r="F212" s="1"/>
  <c r="F213" s="1"/>
  <c r="F214" s="1"/>
  <c r="AD207"/>
  <c r="H207" i="35"/>
  <c r="AF206"/>
  <c r="X179" i="30"/>
  <c r="AF168"/>
  <c r="V209" i="5"/>
  <c r="Z93"/>
  <c r="R94"/>
  <c r="U94" i="28"/>
  <c r="AC93"/>
  <c r="T98" i="29"/>
  <c r="T99" s="1"/>
  <c r="X168" i="36"/>
  <c r="AF168" s="1"/>
  <c r="AF28"/>
  <c r="O207" i="32"/>
  <c r="O208" s="1"/>
  <c r="O209" s="1"/>
  <c r="O210" s="1"/>
  <c r="O211" s="1"/>
  <c r="O212" s="1"/>
  <c r="O213" s="1"/>
  <c r="O214" s="1"/>
  <c r="O215" s="1"/>
  <c r="O216" s="1"/>
  <c r="O217" s="1"/>
  <c r="AE206"/>
  <c r="G208" i="28"/>
  <c r="AE207"/>
  <c r="AA113" i="29"/>
  <c r="S114"/>
  <c r="Z208" i="26"/>
  <c r="W207" i="34"/>
  <c r="C207" i="36"/>
  <c r="C208" s="1"/>
  <c r="C209" s="1"/>
  <c r="C210" s="1"/>
  <c r="C211" s="1"/>
  <c r="C212" s="1"/>
  <c r="C213" s="1"/>
  <c r="C214" s="1"/>
  <c r="C215" s="1"/>
  <c r="C216" s="1"/>
  <c r="C217" s="1"/>
  <c r="AA92" i="35"/>
  <c r="H215" i="30"/>
  <c r="H216" s="1"/>
  <c r="H217" s="1"/>
  <c r="T179" i="36"/>
  <c r="AE173"/>
  <c r="AD172"/>
  <c r="G179"/>
  <c r="AA92"/>
  <c r="AB111" i="29"/>
  <c r="AA207" i="31"/>
  <c r="AA93" i="26"/>
  <c r="AC208" i="30"/>
  <c r="AE174" i="36"/>
  <c r="AA19"/>
  <c r="C83" s="1"/>
  <c r="M92"/>
  <c r="M93" s="1"/>
  <c r="M94" s="1"/>
  <c r="M95" s="1"/>
  <c r="M96" s="1"/>
  <c r="M97" s="1"/>
  <c r="M98" s="1"/>
  <c r="M99" s="1"/>
  <c r="M100" s="1"/>
  <c r="M101" s="1"/>
  <c r="M102" s="1"/>
  <c r="Z207" i="26"/>
  <c r="V208" i="27"/>
  <c r="V209" s="1"/>
  <c r="V210" s="1"/>
  <c r="V211" s="1"/>
  <c r="V212" s="1"/>
  <c r="V213" s="1"/>
  <c r="V214" s="1"/>
  <c r="AD207"/>
  <c r="V207" i="35"/>
  <c r="AD206"/>
  <c r="K112" i="34"/>
  <c r="AA111"/>
  <c r="K93" i="5"/>
  <c r="AA92"/>
  <c r="V207" i="32"/>
  <c r="AD206"/>
  <c r="AB94" i="29"/>
  <c r="D95"/>
  <c r="AF32" i="36"/>
  <c r="X172"/>
  <c r="AF172" s="1"/>
  <c r="R93" i="30"/>
  <c r="Z92"/>
  <c r="AB92" i="35"/>
  <c r="T93"/>
  <c r="N208" i="28"/>
  <c r="AD207"/>
  <c r="H208"/>
  <c r="AF207"/>
  <c r="X210" i="35"/>
  <c r="V208" i="30"/>
  <c r="AD207"/>
  <c r="V211" i="28"/>
  <c r="W208" i="35"/>
  <c r="AE207"/>
  <c r="AC113" i="28"/>
  <c r="M114"/>
  <c r="AB206" i="29"/>
  <c r="AC179" i="26"/>
  <c r="AC208"/>
  <c r="AE207" i="27"/>
  <c r="AB93" i="29"/>
  <c r="V208" i="31"/>
  <c r="AD208" s="1"/>
  <c r="K179" i="36"/>
  <c r="AB112" i="35"/>
  <c r="F226" i="36"/>
  <c r="F227" s="1"/>
  <c r="F228" s="1"/>
  <c r="F229" s="1"/>
  <c r="F230" s="1"/>
  <c r="F231" s="1"/>
  <c r="F232" s="1"/>
  <c r="F233" s="1"/>
  <c r="F234" s="1"/>
  <c r="F235" s="1"/>
  <c r="F236" s="1"/>
  <c r="AB113" i="35"/>
  <c r="AF207" i="32"/>
  <c r="AD176" i="36"/>
  <c r="X39"/>
  <c r="K208"/>
  <c r="K209" s="1"/>
  <c r="K210" s="1"/>
  <c r="K211" s="1"/>
  <c r="K212" s="1"/>
  <c r="K213" s="1"/>
  <c r="K214" s="1"/>
  <c r="K215" s="1"/>
  <c r="K216" s="1"/>
  <c r="K217" s="1"/>
  <c r="Z111" i="32"/>
  <c r="AD179" i="31"/>
  <c r="S112" i="26"/>
  <c r="AA94"/>
  <c r="AB113" i="32"/>
  <c r="AC172" i="36"/>
  <c r="AC168"/>
  <c r="AF179" i="30"/>
  <c r="AB111" i="35"/>
  <c r="X207" i="30"/>
  <c r="W179" i="36"/>
  <c r="S179"/>
  <c r="T199"/>
  <c r="G84"/>
  <c r="AE19"/>
  <c r="G83" s="1"/>
  <c r="P199"/>
  <c r="AF178"/>
  <c r="O179"/>
  <c r="N179"/>
  <c r="Z19"/>
  <c r="B83" s="1"/>
  <c r="S227"/>
  <c r="S228" s="1"/>
  <c r="S229" s="1"/>
  <c r="S230" s="1"/>
  <c r="S231" s="1"/>
  <c r="S232" s="1"/>
  <c r="S233" s="1"/>
  <c r="S234" s="1"/>
  <c r="S235" s="1"/>
  <c r="S236" s="1"/>
  <c r="AB174"/>
  <c r="AB170"/>
  <c r="AA39"/>
  <c r="C84" s="1"/>
  <c r="AE170"/>
  <c r="AF171"/>
  <c r="P232"/>
  <c r="P233" s="1"/>
  <c r="P234" s="1"/>
  <c r="P235" s="1"/>
  <c r="P236" s="1"/>
  <c r="AF175"/>
  <c r="AF19"/>
  <c r="H83" s="1"/>
  <c r="AF179" i="34"/>
  <c r="O208" i="30"/>
  <c r="AE207"/>
  <c r="X210" i="32"/>
  <c r="AF209"/>
  <c r="X210" i="29"/>
  <c r="P206" i="36"/>
  <c r="P207" s="1"/>
  <c r="P208" s="1"/>
  <c r="P209" s="1"/>
  <c r="P210" s="1"/>
  <c r="P211" s="1"/>
  <c r="P212" s="1"/>
  <c r="P213" s="1"/>
  <c r="P214" s="1"/>
  <c r="P215" s="1"/>
  <c r="P216" s="1"/>
  <c r="P217" s="1"/>
  <c r="P179"/>
  <c r="X199"/>
  <c r="X225"/>
  <c r="X226" s="1"/>
  <c r="X227" s="1"/>
  <c r="X228" s="1"/>
  <c r="X229" s="1"/>
  <c r="X230" s="1"/>
  <c r="X231" s="1"/>
  <c r="X232" s="1"/>
  <c r="X233" s="1"/>
  <c r="X234" s="1"/>
  <c r="X235" s="1"/>
  <c r="X236" s="1"/>
  <c r="V215" i="27"/>
  <c r="Z207" i="35"/>
  <c r="R208"/>
  <c r="AC114"/>
  <c r="U115"/>
  <c r="G210"/>
  <c r="F206" i="36"/>
  <c r="F179"/>
  <c r="AD167"/>
  <c r="AB111" i="31"/>
  <c r="T112"/>
  <c r="AC111" i="27"/>
  <c r="U112"/>
  <c r="S112" i="30"/>
  <c r="AA111"/>
  <c r="AA93" i="34"/>
  <c r="S94"/>
  <c r="U210" i="5"/>
  <c r="Z112" i="34"/>
  <c r="R113"/>
  <c r="AA208"/>
  <c r="S209"/>
  <c r="H83" i="26"/>
  <c r="D179" i="36"/>
  <c r="D206"/>
  <c r="D207" s="1"/>
  <c r="D208" s="1"/>
  <c r="D209" s="1"/>
  <c r="D210" s="1"/>
  <c r="D211" s="1"/>
  <c r="D212" s="1"/>
  <c r="D213" s="1"/>
  <c r="D214" s="1"/>
  <c r="D215" s="1"/>
  <c r="D216" s="1"/>
  <c r="D217" s="1"/>
  <c r="E93"/>
  <c r="AB92"/>
  <c r="T93"/>
  <c r="L207"/>
  <c r="L208" s="1"/>
  <c r="L209" s="1"/>
  <c r="L210" s="1"/>
  <c r="L211" s="1"/>
  <c r="L212" s="1"/>
  <c r="L213" s="1"/>
  <c r="L214" s="1"/>
  <c r="L215" s="1"/>
  <c r="L216" s="1"/>
  <c r="L217" s="1"/>
  <c r="Z92" i="35"/>
  <c r="R93"/>
  <c r="S113" i="36"/>
  <c r="AA208" i="35"/>
  <c r="S209"/>
  <c r="T207" i="34"/>
  <c r="AB206"/>
  <c r="J113" i="32"/>
  <c r="Z112"/>
  <c r="AC92" i="31"/>
  <c r="U93"/>
  <c r="AF97" i="30"/>
  <c r="AF98" s="1"/>
  <c r="AF99" s="1"/>
  <c r="AF100" s="1"/>
  <c r="AF101" s="1"/>
  <c r="AF102" s="1"/>
  <c r="AB112" i="34"/>
  <c r="L113"/>
  <c r="AA112" i="26"/>
  <c r="S113"/>
  <c r="Z207" i="34"/>
  <c r="R208"/>
  <c r="AC208" i="27"/>
  <c r="S209"/>
  <c r="AA208"/>
  <c r="T94" i="26"/>
  <c r="AB93"/>
  <c r="S210" i="5"/>
  <c r="M207" i="32"/>
  <c r="AC206"/>
  <c r="U208" i="31"/>
  <c r="AC207"/>
  <c r="AA94" i="27"/>
  <c r="S95"/>
  <c r="L94" i="30"/>
  <c r="AB93"/>
  <c r="R210" i="26"/>
  <c r="Z209"/>
  <c r="U210" i="30"/>
  <c r="AC209"/>
  <c r="R207" i="27"/>
  <c r="Z206"/>
  <c r="AB95"/>
  <c r="T96"/>
  <c r="AA209" i="30"/>
  <c r="S210"/>
  <c r="R211" i="5"/>
  <c r="R115"/>
  <c r="Z114"/>
  <c r="H208" i="29"/>
  <c r="AF207"/>
  <c r="P208" i="27"/>
  <c r="AF207"/>
  <c r="W208" i="5"/>
  <c r="AE207"/>
  <c r="AI39" i="31"/>
  <c r="AJ39" s="1"/>
  <c r="H83"/>
  <c r="N208" i="29"/>
  <c r="AD207"/>
  <c r="X212" i="26"/>
  <c r="N209" i="27"/>
  <c r="AD208"/>
  <c r="H210" i="26"/>
  <c r="AF209"/>
  <c r="AB110" i="36"/>
  <c r="T111"/>
  <c r="L94" i="5"/>
  <c r="AB93"/>
  <c r="S95"/>
  <c r="AF110" i="36"/>
  <c r="E179"/>
  <c r="E206"/>
  <c r="E207" s="1"/>
  <c r="E208" s="1"/>
  <c r="E209" s="1"/>
  <c r="E210" s="1"/>
  <c r="E211" s="1"/>
  <c r="E212" s="1"/>
  <c r="E213" s="1"/>
  <c r="E214" s="1"/>
  <c r="E215" s="1"/>
  <c r="E216" s="1"/>
  <c r="E217" s="1"/>
  <c r="Z111" i="35"/>
  <c r="R112"/>
  <c r="AA111" i="36"/>
  <c r="K112"/>
  <c r="K113" s="1"/>
  <c r="K114" s="1"/>
  <c r="K115" s="1"/>
  <c r="K116" s="1"/>
  <c r="K117" s="1"/>
  <c r="K118" s="1"/>
  <c r="K119" s="1"/>
  <c r="K120" s="1"/>
  <c r="K121" s="1"/>
  <c r="AB207" i="31"/>
  <c r="T208"/>
  <c r="W208"/>
  <c r="AE207"/>
  <c r="AC206" i="35"/>
  <c r="U207"/>
  <c r="N199" i="36"/>
  <c r="N226"/>
  <c r="N227" s="1"/>
  <c r="N228" s="1"/>
  <c r="N229" s="1"/>
  <c r="N230" s="1"/>
  <c r="N231" s="1"/>
  <c r="N232" s="1"/>
  <c r="N233" s="1"/>
  <c r="N234" s="1"/>
  <c r="N235" s="1"/>
  <c r="N236" s="1"/>
  <c r="M199"/>
  <c r="M225"/>
  <c r="M226" s="1"/>
  <c r="M227" s="1"/>
  <c r="M228" s="1"/>
  <c r="M229" s="1"/>
  <c r="M230" s="1"/>
  <c r="M231" s="1"/>
  <c r="M232" s="1"/>
  <c r="M233" s="1"/>
  <c r="M234" s="1"/>
  <c r="M235" s="1"/>
  <c r="M236" s="1"/>
  <c r="AF170"/>
  <c r="V179"/>
  <c r="AD168"/>
  <c r="V207"/>
  <c r="R179"/>
  <c r="Z168"/>
  <c r="AD91"/>
  <c r="AD92" s="1"/>
  <c r="AD93" s="1"/>
  <c r="AD94" s="1"/>
  <c r="AD95" s="1"/>
  <c r="AD96" s="1"/>
  <c r="AD97" s="1"/>
  <c r="AD98" s="1"/>
  <c r="AD99" s="1"/>
  <c r="AD100" s="1"/>
  <c r="AD101" s="1"/>
  <c r="AD102" s="1"/>
  <c r="AD19"/>
  <c r="F83" s="1"/>
  <c r="AA93"/>
  <c r="K94"/>
  <c r="J94" i="32"/>
  <c r="Z93"/>
  <c r="J94" i="31"/>
  <c r="Z93"/>
  <c r="L113" i="30"/>
  <c r="AB112"/>
  <c r="AB207" i="32"/>
  <c r="T208"/>
  <c r="J114" i="31"/>
  <c r="Z113"/>
  <c r="Z93" i="27"/>
  <c r="J94"/>
  <c r="AB92" i="31"/>
  <c r="T93"/>
  <c r="AB111" i="28"/>
  <c r="T112"/>
  <c r="Z111" i="26"/>
  <c r="R112"/>
  <c r="AC94" i="35"/>
  <c r="U95"/>
  <c r="AA112" i="32"/>
  <c r="S113"/>
  <c r="AC112" i="30"/>
  <c r="U113"/>
  <c r="AB207" i="29"/>
  <c r="T208"/>
  <c r="U212" i="28"/>
  <c r="AC211"/>
  <c r="L93" i="34"/>
  <c r="AB92"/>
  <c r="AA116" i="31"/>
  <c r="S117"/>
  <c r="AB92" i="28"/>
  <c r="T93"/>
  <c r="AA112" i="5"/>
  <c r="S113"/>
  <c r="U209" i="32"/>
  <c r="AB208" i="26"/>
  <c r="T209"/>
  <c r="T113" i="5"/>
  <c r="AB112"/>
  <c r="R96" i="26"/>
  <c r="Z95"/>
  <c r="AD169" i="36"/>
  <c r="AF174"/>
  <c r="AC171"/>
  <c r="Z92" i="31"/>
  <c r="AA207" i="27"/>
  <c r="AB167" i="36"/>
  <c r="G227"/>
  <c r="G228" s="1"/>
  <c r="G229" s="1"/>
  <c r="G230" s="1"/>
  <c r="G231" s="1"/>
  <c r="G232" s="1"/>
  <c r="G233" s="1"/>
  <c r="G234" s="1"/>
  <c r="G235" s="1"/>
  <c r="G236" s="1"/>
  <c r="AE169"/>
  <c r="AA169"/>
  <c r="AC39"/>
  <c r="E84" s="1"/>
  <c r="AA207" i="35"/>
  <c r="K227" i="36"/>
  <c r="K228" s="1"/>
  <c r="K229" s="1"/>
  <c r="K230" s="1"/>
  <c r="K231" s="1"/>
  <c r="K232" s="1"/>
  <c r="K233" s="1"/>
  <c r="K234" s="1"/>
  <c r="K235" s="1"/>
  <c r="K236" s="1"/>
  <c r="W227"/>
  <c r="W228" s="1"/>
  <c r="W229" s="1"/>
  <c r="W230" s="1"/>
  <c r="W231" s="1"/>
  <c r="W232" s="1"/>
  <c r="W233" s="1"/>
  <c r="W234" s="1"/>
  <c r="W235" s="1"/>
  <c r="W236" s="1"/>
  <c r="AB112" i="32"/>
  <c r="AC207" i="28"/>
  <c r="AC208"/>
  <c r="X209" i="34"/>
  <c r="W209" i="27"/>
  <c r="AE208"/>
  <c r="U95" i="5"/>
  <c r="AC94"/>
  <c r="X210" i="28"/>
  <c r="W208" i="29"/>
  <c r="AE207"/>
  <c r="X210" i="27"/>
  <c r="V212" i="29"/>
  <c r="W210" i="28"/>
  <c r="D199" i="36"/>
  <c r="D225"/>
  <c r="D226" s="1"/>
  <c r="D227" s="1"/>
  <c r="D228" s="1"/>
  <c r="D229" s="1"/>
  <c r="D230" s="1"/>
  <c r="D231" s="1"/>
  <c r="D232" s="1"/>
  <c r="D233" s="1"/>
  <c r="D234" s="1"/>
  <c r="D235" s="1"/>
  <c r="D236" s="1"/>
  <c r="B94"/>
  <c r="AA93" i="35"/>
  <c r="S94"/>
  <c r="W213" i="30"/>
  <c r="H207" i="34"/>
  <c r="H208" s="1"/>
  <c r="H209" s="1"/>
  <c r="H210" s="1"/>
  <c r="H211" s="1"/>
  <c r="H212" s="1"/>
  <c r="H213" s="1"/>
  <c r="H214" s="1"/>
  <c r="H215" s="1"/>
  <c r="H216" s="1"/>
  <c r="H217" s="1"/>
  <c r="AF206"/>
  <c r="J226" i="36"/>
  <c r="J227" s="1"/>
  <c r="J228" s="1"/>
  <c r="J229" s="1"/>
  <c r="J230" s="1"/>
  <c r="J231" s="1"/>
  <c r="J232" s="1"/>
  <c r="J233" s="1"/>
  <c r="J234" s="1"/>
  <c r="J235" s="1"/>
  <c r="J236" s="1"/>
  <c r="J199"/>
  <c r="C199"/>
  <c r="C227"/>
  <c r="C228" s="1"/>
  <c r="C229" s="1"/>
  <c r="C230" s="1"/>
  <c r="C231" s="1"/>
  <c r="C232" s="1"/>
  <c r="C233" s="1"/>
  <c r="C234" s="1"/>
  <c r="C235" s="1"/>
  <c r="C236" s="1"/>
  <c r="M179"/>
  <c r="M206"/>
  <c r="M207" s="1"/>
  <c r="M208" s="1"/>
  <c r="M209" s="1"/>
  <c r="M210" s="1"/>
  <c r="M211" s="1"/>
  <c r="M212" s="1"/>
  <c r="M213" s="1"/>
  <c r="M214" s="1"/>
  <c r="M215" s="1"/>
  <c r="M216" s="1"/>
  <c r="M217" s="1"/>
  <c r="Z94" i="34"/>
  <c r="R95"/>
  <c r="AC112"/>
  <c r="U113"/>
  <c r="AA93" i="31"/>
  <c r="S94"/>
  <c r="L95" i="35"/>
  <c r="AC111" i="32"/>
  <c r="U112"/>
  <c r="S209" i="28"/>
  <c r="AA208"/>
  <c r="AC208" i="29"/>
  <c r="U209"/>
  <c r="S115" i="34"/>
  <c r="AC111" i="31"/>
  <c r="U112"/>
  <c r="Z94" i="29"/>
  <c r="R95"/>
  <c r="AA206" i="26"/>
  <c r="S207"/>
  <c r="Z208" i="29"/>
  <c r="R209"/>
  <c r="AA111" i="35"/>
  <c r="S112"/>
  <c r="S210" i="32"/>
  <c r="V208" i="26"/>
  <c r="AD207"/>
  <c r="AC209"/>
  <c r="U210"/>
  <c r="AB114" i="27"/>
  <c r="T115"/>
  <c r="AB112" i="26"/>
  <c r="L113"/>
  <c r="T209" i="5"/>
  <c r="AB208"/>
  <c r="X208" i="31"/>
  <c r="AF207"/>
  <c r="W208" i="34"/>
  <c r="AE207"/>
  <c r="V208"/>
  <c r="AD207"/>
  <c r="H206" i="36"/>
  <c r="H207" s="1"/>
  <c r="H208" s="1"/>
  <c r="H209" s="1"/>
  <c r="H210" s="1"/>
  <c r="H211" s="1"/>
  <c r="H212" s="1"/>
  <c r="H213" s="1"/>
  <c r="H214" s="1"/>
  <c r="H215" s="1"/>
  <c r="L115" i="35"/>
  <c r="AB114"/>
  <c r="U206" i="36"/>
  <c r="AC167"/>
  <c r="U179"/>
  <c r="AA93" i="32"/>
  <c r="S94"/>
  <c r="R207"/>
  <c r="Z206"/>
  <c r="Z207" i="31"/>
  <c r="R208"/>
  <c r="Z206" i="30"/>
  <c r="R207"/>
  <c r="Z206" i="28"/>
  <c r="R207"/>
  <c r="AA207" i="29"/>
  <c r="S208"/>
  <c r="U114" i="36"/>
  <c r="Z111" i="30"/>
  <c r="J112"/>
  <c r="AC92" i="26"/>
  <c r="U93"/>
  <c r="B209" i="5"/>
  <c r="Z208"/>
  <c r="P208" i="34"/>
  <c r="P209" s="1"/>
  <c r="P210" s="1"/>
  <c r="P211" s="1"/>
  <c r="P212" s="1"/>
  <c r="P213" s="1"/>
  <c r="P214" s="1"/>
  <c r="P215" s="1"/>
  <c r="P216" s="1"/>
  <c r="P217" s="1"/>
  <c r="AF207"/>
  <c r="X208" i="5"/>
  <c r="AF207"/>
  <c r="T96"/>
  <c r="V209" i="31"/>
  <c r="H199" i="36"/>
  <c r="H225"/>
  <c r="H226" s="1"/>
  <c r="H227" s="1"/>
  <c r="H228" s="1"/>
  <c r="H229" s="1"/>
  <c r="H230" s="1"/>
  <c r="H231" s="1"/>
  <c r="H232" s="1"/>
  <c r="H233" s="1"/>
  <c r="H234" s="1"/>
  <c r="H235" s="1"/>
  <c r="H236" s="1"/>
  <c r="AA206"/>
  <c r="S207"/>
  <c r="AB207" i="35"/>
  <c r="T208"/>
  <c r="V199" i="36"/>
  <c r="V226"/>
  <c r="V227" s="1"/>
  <c r="V228" s="1"/>
  <c r="V229" s="1"/>
  <c r="V230" s="1"/>
  <c r="V231" s="1"/>
  <c r="V232" s="1"/>
  <c r="V233" s="1"/>
  <c r="V234" s="1"/>
  <c r="V235" s="1"/>
  <c r="V236" s="1"/>
  <c r="U225"/>
  <c r="U226" s="1"/>
  <c r="U227" s="1"/>
  <c r="U228" s="1"/>
  <c r="U229" s="1"/>
  <c r="U230" s="1"/>
  <c r="U231" s="1"/>
  <c r="U232" s="1"/>
  <c r="U233" s="1"/>
  <c r="U234" s="1"/>
  <c r="U235" s="1"/>
  <c r="U236" s="1"/>
  <c r="U199"/>
  <c r="O199"/>
  <c r="O227"/>
  <c r="O228" s="1"/>
  <c r="O229" s="1"/>
  <c r="O230" s="1"/>
  <c r="O231" s="1"/>
  <c r="O232" s="1"/>
  <c r="O233" s="1"/>
  <c r="O234" s="1"/>
  <c r="O235" s="1"/>
  <c r="O236" s="1"/>
  <c r="E225"/>
  <c r="E226" s="1"/>
  <c r="E227" s="1"/>
  <c r="E228" s="1"/>
  <c r="E229" s="1"/>
  <c r="E230" s="1"/>
  <c r="E231" s="1"/>
  <c r="E232" s="1"/>
  <c r="E233" s="1"/>
  <c r="E234" s="1"/>
  <c r="E235" s="1"/>
  <c r="E236" s="1"/>
  <c r="E199"/>
  <c r="AD111"/>
  <c r="AD112" s="1"/>
  <c r="AD113" s="1"/>
  <c r="AD114" s="1"/>
  <c r="AD115" s="1"/>
  <c r="AD116" s="1"/>
  <c r="AD117" s="1"/>
  <c r="AD118" s="1"/>
  <c r="AD119" s="1"/>
  <c r="AD120" s="1"/>
  <c r="AD121" s="1"/>
  <c r="AD39"/>
  <c r="F84" s="1"/>
  <c r="M111"/>
  <c r="AC110"/>
  <c r="AC206" i="34"/>
  <c r="U207"/>
  <c r="U97" i="36"/>
  <c r="AC92" i="32"/>
  <c r="U93"/>
  <c r="AA92" i="30"/>
  <c r="S93"/>
  <c r="AB92" i="32"/>
  <c r="T93"/>
  <c r="C208"/>
  <c r="AA207"/>
  <c r="R115" i="30"/>
  <c r="T209"/>
  <c r="AB208"/>
  <c r="T209" i="28"/>
  <c r="AB208"/>
  <c r="AC92" i="27"/>
  <c r="U93"/>
  <c r="Z112"/>
  <c r="J113"/>
  <c r="S209" i="31"/>
  <c r="AA208"/>
  <c r="AB207" i="27"/>
  <c r="T208"/>
  <c r="S93" i="29"/>
  <c r="AA92"/>
  <c r="E207" i="5"/>
  <c r="AC206"/>
  <c r="C207"/>
  <c r="AA206"/>
  <c r="D114" i="29"/>
  <c r="AB113"/>
  <c r="AA113" i="27"/>
  <c r="S114"/>
  <c r="AC92" i="30"/>
  <c r="U93"/>
  <c r="AC92" i="34"/>
  <c r="U93"/>
  <c r="Z112" i="29"/>
  <c r="R113"/>
  <c r="T115" i="32"/>
  <c r="AB114"/>
  <c r="AC112" i="5"/>
  <c r="U113"/>
  <c r="AA96" i="26"/>
  <c r="S97"/>
  <c r="AC112"/>
  <c r="U113"/>
  <c r="AF167" i="36"/>
  <c r="AD173"/>
  <c r="O208"/>
  <c r="O209" s="1"/>
  <c r="O210" s="1"/>
  <c r="O211" s="1"/>
  <c r="O212" s="1"/>
  <c r="O213" s="1"/>
  <c r="O214" s="1"/>
  <c r="O215" s="1"/>
  <c r="O216" s="1"/>
  <c r="O217" s="1"/>
  <c r="AF208" i="32"/>
  <c r="L228" i="36"/>
  <c r="L229" s="1"/>
  <c r="L230" s="1"/>
  <c r="L231" s="1"/>
  <c r="L232" s="1"/>
  <c r="L233" s="1"/>
  <c r="L234" s="1"/>
  <c r="L235" s="1"/>
  <c r="L236" s="1"/>
  <c r="P219" i="29"/>
  <c r="AB178" i="36"/>
  <c r="AC175"/>
  <c r="Z39"/>
  <c r="B84" s="1"/>
  <c r="N207"/>
  <c r="N208" s="1"/>
  <c r="N209" s="1"/>
  <c r="N210" s="1"/>
  <c r="N211" s="1"/>
  <c r="N212" s="1"/>
  <c r="N213" s="1"/>
  <c r="N214" s="1"/>
  <c r="N215" s="1"/>
  <c r="N216" s="1"/>
  <c r="N217" s="1"/>
  <c r="B179"/>
  <c r="AA179" i="26"/>
  <c r="AC206" i="28"/>
  <c r="AK4" i="36" l="1"/>
  <c r="AL4" s="1"/>
  <c r="I210" i="34"/>
  <c r="AG209"/>
  <c r="I211" i="30"/>
  <c r="AG210"/>
  <c r="I209" i="28"/>
  <c r="AG208"/>
  <c r="I210" i="27"/>
  <c r="AG209"/>
  <c r="I210" i="32"/>
  <c r="AG209"/>
  <c r="I210" i="35"/>
  <c r="AG209"/>
  <c r="I215" i="29"/>
  <c r="AG214"/>
  <c r="I210" i="5"/>
  <c r="AG209"/>
  <c r="Y210" i="36"/>
  <c r="AG209"/>
  <c r="Z111"/>
  <c r="Y211" i="26"/>
  <c r="AG210"/>
  <c r="Z207" i="36"/>
  <c r="Z93"/>
  <c r="AE207"/>
  <c r="H179"/>
  <c r="H216"/>
  <c r="H217" s="1"/>
  <c r="X207"/>
  <c r="X208" s="1"/>
  <c r="AE179"/>
  <c r="AA179"/>
  <c r="AB207"/>
  <c r="Z179"/>
  <c r="AF39"/>
  <c r="H84" s="1"/>
  <c r="AF111"/>
  <c r="AF112" s="1"/>
  <c r="AF113" s="1"/>
  <c r="AF114" s="1"/>
  <c r="AF115" s="1"/>
  <c r="AF116" s="1"/>
  <c r="AF117" s="1"/>
  <c r="AF118" s="1"/>
  <c r="AF119" s="1"/>
  <c r="AF120" s="1"/>
  <c r="AF121" s="1"/>
  <c r="X179"/>
  <c r="AD207" i="35"/>
  <c r="V208"/>
  <c r="D96" i="29"/>
  <c r="AB95"/>
  <c r="X208" i="30"/>
  <c r="AF207"/>
  <c r="W209" i="35"/>
  <c r="AE208"/>
  <c r="V209" i="30"/>
  <c r="AD208"/>
  <c r="H209" i="28"/>
  <c r="AF208"/>
  <c r="V208" i="32"/>
  <c r="AD207"/>
  <c r="AA112" i="34"/>
  <c r="K113"/>
  <c r="G209" i="28"/>
  <c r="AE208"/>
  <c r="U95"/>
  <c r="AC94"/>
  <c r="V210" i="5"/>
  <c r="AD209"/>
  <c r="H208" i="35"/>
  <c r="AF207"/>
  <c r="W209" i="26"/>
  <c r="AE208"/>
  <c r="V212" i="28"/>
  <c r="X211" i="35"/>
  <c r="N209" i="28"/>
  <c r="AD208"/>
  <c r="R94" i="30"/>
  <c r="Z93"/>
  <c r="K94" i="5"/>
  <c r="AA93"/>
  <c r="W209" i="32"/>
  <c r="AE208"/>
  <c r="M115" i="28"/>
  <c r="AC114"/>
  <c r="S115" i="29"/>
  <c r="AA114"/>
  <c r="T100"/>
  <c r="T101" s="1"/>
  <c r="R95" i="5"/>
  <c r="Z94"/>
  <c r="T94" i="35"/>
  <c r="AB93"/>
  <c r="AE207" i="32"/>
  <c r="AB206" i="36"/>
  <c r="AC92"/>
  <c r="AD208" i="5"/>
  <c r="AF206" i="36"/>
  <c r="AB179"/>
  <c r="AA93" i="29"/>
  <c r="S94"/>
  <c r="C209" i="32"/>
  <c r="AA208"/>
  <c r="M112" i="36"/>
  <c r="AC111"/>
  <c r="T97" i="5"/>
  <c r="AA112" i="35"/>
  <c r="S113"/>
  <c r="AC112" i="31"/>
  <c r="U113"/>
  <c r="U210" i="29"/>
  <c r="AC209"/>
  <c r="AC112" i="32"/>
  <c r="U113"/>
  <c r="AA94" i="31"/>
  <c r="S95"/>
  <c r="Z95" i="34"/>
  <c r="R96"/>
  <c r="AB93" i="28"/>
  <c r="T94"/>
  <c r="T209" i="29"/>
  <c r="AB208"/>
  <c r="Z112" i="26"/>
  <c r="R113"/>
  <c r="W209" i="31"/>
  <c r="AE208"/>
  <c r="N209" i="29"/>
  <c r="AD208"/>
  <c r="AB96" i="27"/>
  <c r="T97"/>
  <c r="S211" i="5"/>
  <c r="R209" i="34"/>
  <c r="Z208"/>
  <c r="AC93" i="31"/>
  <c r="U94"/>
  <c r="AA94" i="34"/>
  <c r="S95"/>
  <c r="O209" i="30"/>
  <c r="AE208"/>
  <c r="AC113" i="26"/>
  <c r="U114"/>
  <c r="AC113" i="5"/>
  <c r="U114"/>
  <c r="S94" i="30"/>
  <c r="AA93"/>
  <c r="T209" i="35"/>
  <c r="AB208"/>
  <c r="AB208" i="36"/>
  <c r="T209"/>
  <c r="U115"/>
  <c r="Z208" i="31"/>
  <c r="R209"/>
  <c r="X209"/>
  <c r="AF208"/>
  <c r="AA209" i="28"/>
  <c r="S210"/>
  <c r="W209" i="29"/>
  <c r="AE208"/>
  <c r="Z112" i="35"/>
  <c r="R113"/>
  <c r="S96" i="5"/>
  <c r="Z115"/>
  <c r="R116"/>
  <c r="R211" i="26"/>
  <c r="Z210"/>
  <c r="M208" i="32"/>
  <c r="AC207"/>
  <c r="AC115" i="35"/>
  <c r="U116"/>
  <c r="E208" i="5"/>
  <c r="AC207"/>
  <c r="AB209" i="28"/>
  <c r="T210"/>
  <c r="F215" i="5"/>
  <c r="V210" i="31"/>
  <c r="AD209"/>
  <c r="X209" i="5"/>
  <c r="AF208"/>
  <c r="B210"/>
  <c r="Z209"/>
  <c r="R208" i="32"/>
  <c r="Z207"/>
  <c r="L114" i="26"/>
  <c r="AB113"/>
  <c r="AC210"/>
  <c r="U211"/>
  <c r="S211" i="32"/>
  <c r="Z209" i="29"/>
  <c r="R210"/>
  <c r="Z95"/>
  <c r="R96"/>
  <c r="S116" i="34"/>
  <c r="AC113"/>
  <c r="U114"/>
  <c r="AA94" i="35"/>
  <c r="S95"/>
  <c r="T210" i="26"/>
  <c r="AB209"/>
  <c r="S114" i="5"/>
  <c r="AA113"/>
  <c r="AA117" i="31"/>
  <c r="S118"/>
  <c r="AC113" i="30"/>
  <c r="U114"/>
  <c r="AC95" i="35"/>
  <c r="U96"/>
  <c r="AB112" i="28"/>
  <c r="T113"/>
  <c r="Z94" i="27"/>
  <c r="J95"/>
  <c r="T209" i="32"/>
  <c r="AB208"/>
  <c r="AA94" i="36"/>
  <c r="K95"/>
  <c r="L95" i="5"/>
  <c r="AB94"/>
  <c r="H211" i="26"/>
  <c r="AF210"/>
  <c r="S211" i="30"/>
  <c r="AA210"/>
  <c r="AA95" i="27"/>
  <c r="S96"/>
  <c r="AC209"/>
  <c r="U210"/>
  <c r="S114" i="26"/>
  <c r="AA113"/>
  <c r="AA209" i="35"/>
  <c r="S210"/>
  <c r="AF207" i="36"/>
  <c r="AB93"/>
  <c r="T94"/>
  <c r="S210" i="34"/>
  <c r="AA209"/>
  <c r="U211" i="5"/>
  <c r="AB112" i="31"/>
  <c r="T113"/>
  <c r="G211" i="35"/>
  <c r="V216" i="27"/>
  <c r="AF210" i="32"/>
  <c r="X211"/>
  <c r="AC179" i="36"/>
  <c r="AF208" i="34"/>
  <c r="AA112" i="36"/>
  <c r="AD179"/>
  <c r="C208" i="5"/>
  <c r="AA207"/>
  <c r="AA209" i="31"/>
  <c r="S210"/>
  <c r="AB209" i="30"/>
  <c r="T210"/>
  <c r="AB115" i="27"/>
  <c r="T116"/>
  <c r="S208" i="26"/>
  <c r="AA207"/>
  <c r="U210" i="32"/>
  <c r="AA113"/>
  <c r="S114"/>
  <c r="AB93" i="31"/>
  <c r="T94"/>
  <c r="V208" i="36"/>
  <c r="N210" i="27"/>
  <c r="AD209"/>
  <c r="AB113" i="34"/>
  <c r="L114"/>
  <c r="Z93" i="35"/>
  <c r="R94"/>
  <c r="R114" i="34"/>
  <c r="Z113"/>
  <c r="AC112" i="27"/>
  <c r="U113"/>
  <c r="F207" i="36"/>
  <c r="F208" s="1"/>
  <c r="F209" s="1"/>
  <c r="F210" s="1"/>
  <c r="F211" s="1"/>
  <c r="F212" s="1"/>
  <c r="F213" s="1"/>
  <c r="F214" s="1"/>
  <c r="F215" s="1"/>
  <c r="F216" s="1"/>
  <c r="F217" s="1"/>
  <c r="AD206"/>
  <c r="X211" i="29"/>
  <c r="Z113"/>
  <c r="R114"/>
  <c r="AA114" i="27"/>
  <c r="S115"/>
  <c r="AC93"/>
  <c r="U94"/>
  <c r="U98" i="36"/>
  <c r="AC93" i="26"/>
  <c r="U94"/>
  <c r="Z207" i="28"/>
  <c r="R208"/>
  <c r="AA94" i="32"/>
  <c r="S95"/>
  <c r="U207" i="36"/>
  <c r="AC206"/>
  <c r="V209" i="34"/>
  <c r="AD208"/>
  <c r="L96" i="35"/>
  <c r="V213" i="29"/>
  <c r="U96" i="5"/>
  <c r="AC95"/>
  <c r="X210" i="34"/>
  <c r="AF209"/>
  <c r="R97" i="26"/>
  <c r="Z96"/>
  <c r="AC212" i="28"/>
  <c r="U213"/>
  <c r="Z94" i="31"/>
  <c r="J95"/>
  <c r="AB111" i="36"/>
  <c r="T112"/>
  <c r="P209" i="27"/>
  <c r="AF208"/>
  <c r="Z207"/>
  <c r="R208"/>
  <c r="T95" i="26"/>
  <c r="AB94"/>
  <c r="Z113" i="32"/>
  <c r="J114"/>
  <c r="S114" i="36"/>
  <c r="AA113"/>
  <c r="AA112" i="30"/>
  <c r="S113"/>
  <c r="AB115" i="32"/>
  <c r="T116"/>
  <c r="AB114" i="29"/>
  <c r="D115"/>
  <c r="AA97" i="26"/>
  <c r="S98"/>
  <c r="AC93" i="34"/>
  <c r="U94"/>
  <c r="AC93" i="30"/>
  <c r="U94"/>
  <c r="T209" i="27"/>
  <c r="AB208"/>
  <c r="Z113"/>
  <c r="J114"/>
  <c r="R116" i="30"/>
  <c r="AB93" i="32"/>
  <c r="T94"/>
  <c r="AC93"/>
  <c r="U94"/>
  <c r="AC207" i="34"/>
  <c r="U208"/>
  <c r="AA207" i="36"/>
  <c r="S208"/>
  <c r="J113" i="30"/>
  <c r="Z112"/>
  <c r="S209" i="29"/>
  <c r="AA208"/>
  <c r="Z207" i="30"/>
  <c r="R208"/>
  <c r="L116" i="35"/>
  <c r="AB115"/>
  <c r="W209" i="34"/>
  <c r="AE208"/>
  <c r="AB209" i="5"/>
  <c r="T210"/>
  <c r="AD208" i="26"/>
  <c r="V209"/>
  <c r="W214" i="30"/>
  <c r="B95" i="36"/>
  <c r="Z94"/>
  <c r="W211" i="28"/>
  <c r="X211" i="27"/>
  <c r="X211" i="28"/>
  <c r="W210" i="27"/>
  <c r="AE209"/>
  <c r="AB113" i="5"/>
  <c r="T114"/>
  <c r="L94" i="34"/>
  <c r="AB93"/>
  <c r="J115" i="31"/>
  <c r="Z114"/>
  <c r="L114" i="30"/>
  <c r="AB113"/>
  <c r="Z94" i="32"/>
  <c r="J95"/>
  <c r="AC207" i="35"/>
  <c r="U208"/>
  <c r="AB208" i="31"/>
  <c r="T209"/>
  <c r="Z208" i="36"/>
  <c r="R209"/>
  <c r="X213" i="26"/>
  <c r="W209" i="5"/>
  <c r="AE208"/>
  <c r="H209" i="29"/>
  <c r="AF208"/>
  <c r="R212" i="5"/>
  <c r="AC210" i="30"/>
  <c r="U211"/>
  <c r="L95"/>
  <c r="AB94"/>
  <c r="AC208" i="31"/>
  <c r="U209"/>
  <c r="AA209" i="27"/>
  <c r="S210"/>
  <c r="T208" i="34"/>
  <c r="AB207"/>
  <c r="R113" i="36"/>
  <c r="Z112"/>
  <c r="E94"/>
  <c r="AC93"/>
  <c r="W209"/>
  <c r="AE208"/>
  <c r="Z208" i="35"/>
  <c r="R209"/>
  <c r="AF179" i="36"/>
  <c r="I211" i="34" l="1"/>
  <c r="AG210"/>
  <c r="I212" i="30"/>
  <c r="AG211"/>
  <c r="I210" i="28"/>
  <c r="AG209"/>
  <c r="I211" i="27"/>
  <c r="AG210"/>
  <c r="I211" i="32"/>
  <c r="AG210"/>
  <c r="I211" i="35"/>
  <c r="AG210"/>
  <c r="I216" i="29"/>
  <c r="AG215"/>
  <c r="I211" i="5"/>
  <c r="AG210"/>
  <c r="Y211" i="36"/>
  <c r="AG210"/>
  <c r="Y212" i="26"/>
  <c r="AG211"/>
  <c r="R96" i="5"/>
  <c r="Z95"/>
  <c r="AA115" i="29"/>
  <c r="S116"/>
  <c r="Z94" i="30"/>
  <c r="R95"/>
  <c r="V211" i="5"/>
  <c r="AD210"/>
  <c r="G210" i="28"/>
  <c r="AE209"/>
  <c r="V209" i="32"/>
  <c r="AD208"/>
  <c r="AD209" i="30"/>
  <c r="V210"/>
  <c r="X209"/>
  <c r="AF208"/>
  <c r="X212" i="35"/>
  <c r="V209"/>
  <c r="AD208"/>
  <c r="T95"/>
  <c r="AB94"/>
  <c r="T102" i="29"/>
  <c r="M116" i="28"/>
  <c r="AC115"/>
  <c r="K95" i="5"/>
  <c r="AA94"/>
  <c r="N210" i="28"/>
  <c r="AD209"/>
  <c r="V213"/>
  <c r="H209" i="35"/>
  <c r="AF208"/>
  <c r="U96" i="28"/>
  <c r="AC95"/>
  <c r="H210"/>
  <c r="AF209"/>
  <c r="W210" i="35"/>
  <c r="AE209"/>
  <c r="AB96" i="29"/>
  <c r="D97"/>
  <c r="W210" i="32"/>
  <c r="AE209"/>
  <c r="AE209" i="26"/>
  <c r="W210"/>
  <c r="K114" i="34"/>
  <c r="AA113"/>
  <c r="R210" i="35"/>
  <c r="Z209"/>
  <c r="U210" i="31"/>
  <c r="AC209"/>
  <c r="U212" i="30"/>
  <c r="AC211"/>
  <c r="T210" i="31"/>
  <c r="AB209"/>
  <c r="J96" i="32"/>
  <c r="Z95"/>
  <c r="T115" i="5"/>
  <c r="AB114"/>
  <c r="X212" i="28"/>
  <c r="T211" i="5"/>
  <c r="AB210"/>
  <c r="Z208" i="30"/>
  <c r="R209"/>
  <c r="AC208" i="34"/>
  <c r="U209"/>
  <c r="T95" i="32"/>
  <c r="AB94"/>
  <c r="Z114" i="27"/>
  <c r="J115"/>
  <c r="AC94" i="30"/>
  <c r="U95"/>
  <c r="AA98" i="26"/>
  <c r="S99"/>
  <c r="AB116" i="32"/>
  <c r="T117"/>
  <c r="J96" i="31"/>
  <c r="Z95"/>
  <c r="AA95" i="32"/>
  <c r="S96"/>
  <c r="AC94" i="26"/>
  <c r="U95"/>
  <c r="AC94" i="27"/>
  <c r="U95"/>
  <c r="Z114" i="29"/>
  <c r="R115"/>
  <c r="AC113" i="27"/>
  <c r="U114"/>
  <c r="R95" i="35"/>
  <c r="Z94"/>
  <c r="T95" i="31"/>
  <c r="AB94"/>
  <c r="U211" i="32"/>
  <c r="T117" i="27"/>
  <c r="AB116"/>
  <c r="S211" i="31"/>
  <c r="AA210"/>
  <c r="V217" i="27"/>
  <c r="AA210" i="34"/>
  <c r="S211"/>
  <c r="S115" i="26"/>
  <c r="AA114"/>
  <c r="H212"/>
  <c r="AF211"/>
  <c r="T210" i="32"/>
  <c r="AB209"/>
  <c r="AA114" i="5"/>
  <c r="S115"/>
  <c r="S117" i="34"/>
  <c r="Z208" i="32"/>
  <c r="R209"/>
  <c r="X210" i="5"/>
  <c r="AF209"/>
  <c r="Z211" i="26"/>
  <c r="R212"/>
  <c r="S97" i="5"/>
  <c r="W210" i="29"/>
  <c r="AE209"/>
  <c r="X210" i="31"/>
  <c r="AF209"/>
  <c r="U116" i="36"/>
  <c r="AB209" i="35"/>
  <c r="T210"/>
  <c r="Z209" i="34"/>
  <c r="R210"/>
  <c r="W210" i="31"/>
  <c r="AE209"/>
  <c r="AB209" i="29"/>
  <c r="T210"/>
  <c r="T98" i="5"/>
  <c r="M113" i="36"/>
  <c r="AC112"/>
  <c r="W210"/>
  <c r="AE209"/>
  <c r="R114"/>
  <c r="Z113"/>
  <c r="L96" i="30"/>
  <c r="AB95"/>
  <c r="R213" i="5"/>
  <c r="W210"/>
  <c r="AE209"/>
  <c r="L115" i="30"/>
  <c r="AB114"/>
  <c r="L95" i="34"/>
  <c r="AB94"/>
  <c r="W211" i="27"/>
  <c r="AE210"/>
  <c r="X212"/>
  <c r="B96" i="36"/>
  <c r="Z95"/>
  <c r="W210" i="34"/>
  <c r="AE209"/>
  <c r="AB116" i="35"/>
  <c r="L117"/>
  <c r="AA209" i="29"/>
  <c r="S210"/>
  <c r="T210" i="27"/>
  <c r="AB209"/>
  <c r="X211" i="34"/>
  <c r="AF210"/>
  <c r="V214" i="29"/>
  <c r="L97" i="35"/>
  <c r="U208" i="36"/>
  <c r="AC207"/>
  <c r="U99"/>
  <c r="X212" i="29"/>
  <c r="R115" i="34"/>
  <c r="Z114"/>
  <c r="AA208" i="26"/>
  <c r="S209"/>
  <c r="C209" i="5"/>
  <c r="AA208"/>
  <c r="AB113" i="31"/>
  <c r="T114"/>
  <c r="AF208" i="36"/>
  <c r="X209"/>
  <c r="AA96" i="27"/>
  <c r="S97"/>
  <c r="AB113" i="28"/>
  <c r="T114"/>
  <c r="AC114" i="30"/>
  <c r="U115"/>
  <c r="S96" i="35"/>
  <c r="AA95"/>
  <c r="R211" i="29"/>
  <c r="Z210"/>
  <c r="U212" i="26"/>
  <c r="AC211"/>
  <c r="AB210" i="28"/>
  <c r="T211"/>
  <c r="AC116" i="35"/>
  <c r="U117"/>
  <c r="AC114" i="26"/>
  <c r="U115"/>
  <c r="S96" i="34"/>
  <c r="AA95"/>
  <c r="T98" i="27"/>
  <c r="AB97"/>
  <c r="Z96" i="34"/>
  <c r="R97"/>
  <c r="AC113" i="32"/>
  <c r="U114"/>
  <c r="AC113" i="31"/>
  <c r="U114"/>
  <c r="S95" i="29"/>
  <c r="AA94"/>
  <c r="AD207" i="36"/>
  <c r="AA210" i="27"/>
  <c r="S211"/>
  <c r="Z209" i="36"/>
  <c r="R210"/>
  <c r="U209" i="35"/>
  <c r="AC208"/>
  <c r="AD209" i="26"/>
  <c r="V210"/>
  <c r="AA208" i="36"/>
  <c r="S209"/>
  <c r="AC94" i="32"/>
  <c r="U95"/>
  <c r="R117" i="30"/>
  <c r="AC94" i="34"/>
  <c r="U95"/>
  <c r="D116" i="29"/>
  <c r="AB115"/>
  <c r="AA113" i="30"/>
  <c r="S114"/>
  <c r="Z114" i="32"/>
  <c r="J115"/>
  <c r="Z208" i="27"/>
  <c r="R209"/>
  <c r="AB112" i="36"/>
  <c r="T113"/>
  <c r="AC213" i="28"/>
  <c r="U214"/>
  <c r="R209"/>
  <c r="Z208"/>
  <c r="AA115" i="27"/>
  <c r="S116"/>
  <c r="AB114" i="34"/>
  <c r="L115"/>
  <c r="AD208" i="36"/>
  <c r="V209"/>
  <c r="AA114" i="32"/>
  <c r="S115"/>
  <c r="AB210" i="30"/>
  <c r="T211"/>
  <c r="U212" i="5"/>
  <c r="AA211" i="30"/>
  <c r="S212"/>
  <c r="L96" i="5"/>
  <c r="AB95"/>
  <c r="T211" i="26"/>
  <c r="AB210"/>
  <c r="AB114"/>
  <c r="L115"/>
  <c r="B211" i="5"/>
  <c r="Z210"/>
  <c r="V211" i="31"/>
  <c r="AD210"/>
  <c r="F216" i="5"/>
  <c r="E209"/>
  <c r="AC208"/>
  <c r="M209" i="32"/>
  <c r="AC208"/>
  <c r="S95" i="30"/>
  <c r="AA94"/>
  <c r="O210"/>
  <c r="AE209"/>
  <c r="S212" i="5"/>
  <c r="N210" i="29"/>
  <c r="AD209"/>
  <c r="AC210"/>
  <c r="U211"/>
  <c r="C210" i="32"/>
  <c r="AA209"/>
  <c r="E95" i="36"/>
  <c r="AC94"/>
  <c r="AB208" i="34"/>
  <c r="T209"/>
  <c r="H210" i="29"/>
  <c r="AF209"/>
  <c r="X214" i="26"/>
  <c r="J116" i="31"/>
  <c r="Z115"/>
  <c r="W212" i="28"/>
  <c r="W215" i="30"/>
  <c r="J114"/>
  <c r="Z113"/>
  <c r="S115" i="36"/>
  <c r="AA114"/>
  <c r="T96" i="26"/>
  <c r="AB95"/>
  <c r="P210" i="27"/>
  <c r="AF209"/>
  <c r="Z97" i="26"/>
  <c r="R98"/>
  <c r="AC96" i="5"/>
  <c r="U97"/>
  <c r="V210" i="34"/>
  <c r="AD209"/>
  <c r="N211" i="27"/>
  <c r="AD210"/>
  <c r="X212" i="32"/>
  <c r="AF211"/>
  <c r="G212" i="35"/>
  <c r="AB94" i="36"/>
  <c r="T95"/>
  <c r="AA210" i="35"/>
  <c r="S211"/>
  <c r="AC210" i="27"/>
  <c r="U211"/>
  <c r="AA95" i="36"/>
  <c r="K96"/>
  <c r="Z95" i="27"/>
  <c r="J96"/>
  <c r="AC96" i="35"/>
  <c r="U97"/>
  <c r="AA118" i="31"/>
  <c r="S119"/>
  <c r="AC114" i="34"/>
  <c r="U115"/>
  <c r="Z96" i="29"/>
  <c r="R97"/>
  <c r="S212" i="32"/>
  <c r="R117" i="5"/>
  <c r="Z116"/>
  <c r="R114" i="35"/>
  <c r="Z113"/>
  <c r="S211" i="28"/>
  <c r="AA210"/>
  <c r="Z209" i="31"/>
  <c r="R210"/>
  <c r="AB209" i="36"/>
  <c r="T210"/>
  <c r="AC114" i="5"/>
  <c r="U115"/>
  <c r="AC94" i="31"/>
  <c r="U95"/>
  <c r="Z113" i="26"/>
  <c r="R114"/>
  <c r="AB94" i="28"/>
  <c r="T95"/>
  <c r="AA95" i="31"/>
  <c r="S96"/>
  <c r="AA113" i="35"/>
  <c r="S114"/>
  <c r="I212" i="34" l="1"/>
  <c r="AG211"/>
  <c r="I213" i="30"/>
  <c r="AG212"/>
  <c r="I211" i="28"/>
  <c r="AG210"/>
  <c r="I212" i="27"/>
  <c r="AG211"/>
  <c r="I212" i="32"/>
  <c r="AG211"/>
  <c r="I212" i="35"/>
  <c r="AG211"/>
  <c r="I217" i="29"/>
  <c r="AG217" s="1"/>
  <c r="AG216"/>
  <c r="I212" i="5"/>
  <c r="AG211"/>
  <c r="Y212" i="36"/>
  <c r="AG211"/>
  <c r="Y213" i="26"/>
  <c r="AG212"/>
  <c r="H211" i="28"/>
  <c r="AF210"/>
  <c r="H210" i="35"/>
  <c r="AF209"/>
  <c r="N211" i="28"/>
  <c r="AD210"/>
  <c r="M117"/>
  <c r="AC116"/>
  <c r="T96" i="35"/>
  <c r="AB95"/>
  <c r="G211" i="28"/>
  <c r="AE210"/>
  <c r="R97" i="5"/>
  <c r="Z96"/>
  <c r="W211" i="26"/>
  <c r="AE210"/>
  <c r="D98" i="29"/>
  <c r="AB97"/>
  <c r="X213" i="35"/>
  <c r="V211" i="30"/>
  <c r="AD210"/>
  <c r="Z95"/>
  <c r="R96"/>
  <c r="K115" i="34"/>
  <c r="AA114"/>
  <c r="AE210" i="32"/>
  <c r="W211"/>
  <c r="W211" i="35"/>
  <c r="AE210"/>
  <c r="U97" i="28"/>
  <c r="AC96"/>
  <c r="V214"/>
  <c r="K96" i="5"/>
  <c r="AA95"/>
  <c r="V210" i="35"/>
  <c r="AD209"/>
  <c r="X210" i="30"/>
  <c r="AF209"/>
  <c r="AD209" i="32"/>
  <c r="V210"/>
  <c r="V212" i="5"/>
  <c r="AD211"/>
  <c r="S117" i="29"/>
  <c r="AA116"/>
  <c r="Z114" i="26"/>
  <c r="R115"/>
  <c r="R211" i="31"/>
  <c r="Z210"/>
  <c r="AC97" i="35"/>
  <c r="U98"/>
  <c r="U98" i="5"/>
  <c r="AC97"/>
  <c r="W213" i="28"/>
  <c r="AB209" i="34"/>
  <c r="T210"/>
  <c r="U212" i="29"/>
  <c r="AC211"/>
  <c r="L116" i="26"/>
  <c r="AB115"/>
  <c r="U213" i="5"/>
  <c r="AA115" i="32"/>
  <c r="S116"/>
  <c r="Z115"/>
  <c r="J116"/>
  <c r="AA209" i="36"/>
  <c r="S210"/>
  <c r="S212" i="27"/>
  <c r="AA211"/>
  <c r="T99"/>
  <c r="AB98"/>
  <c r="AA96" i="35"/>
  <c r="S97"/>
  <c r="Z115" i="34"/>
  <c r="R116"/>
  <c r="X212"/>
  <c r="AF211"/>
  <c r="W211"/>
  <c r="AE210"/>
  <c r="AB95"/>
  <c r="L96"/>
  <c r="AB96" i="30"/>
  <c r="L97"/>
  <c r="W211" i="29"/>
  <c r="AE210"/>
  <c r="AA115" i="26"/>
  <c r="S116"/>
  <c r="T118" i="27"/>
  <c r="AB117"/>
  <c r="AB95" i="31"/>
  <c r="T96"/>
  <c r="AB95" i="32"/>
  <c r="T96"/>
  <c r="Z96"/>
  <c r="J97"/>
  <c r="Z210" i="35"/>
  <c r="R211"/>
  <c r="AA211" i="28"/>
  <c r="S212"/>
  <c r="J115" i="30"/>
  <c r="Z114"/>
  <c r="J117" i="31"/>
  <c r="Z116"/>
  <c r="E96" i="36"/>
  <c r="AC95"/>
  <c r="O211" i="30"/>
  <c r="AE210"/>
  <c r="M210" i="32"/>
  <c r="AC209"/>
  <c r="B212" i="5"/>
  <c r="Z211"/>
  <c r="AB211" i="28"/>
  <c r="T212"/>
  <c r="AF209" i="36"/>
  <c r="X210"/>
  <c r="U100"/>
  <c r="L98" i="35"/>
  <c r="T99" i="5"/>
  <c r="U117" i="36"/>
  <c r="Z212" i="26"/>
  <c r="R213"/>
  <c r="Z209" i="32"/>
  <c r="R210"/>
  <c r="S116" i="5"/>
  <c r="AA115"/>
  <c r="AC114" i="27"/>
  <c r="U115"/>
  <c r="AA96" i="32"/>
  <c r="S97"/>
  <c r="AB117"/>
  <c r="T118"/>
  <c r="AC95" i="30"/>
  <c r="U96"/>
  <c r="R210"/>
  <c r="Z209"/>
  <c r="X213" i="28"/>
  <c r="S115" i="35"/>
  <c r="AA114"/>
  <c r="AB95" i="28"/>
  <c r="T96"/>
  <c r="AC95" i="31"/>
  <c r="U96"/>
  <c r="AB210" i="36"/>
  <c r="T211"/>
  <c r="Z97" i="29"/>
  <c r="R98"/>
  <c r="AA119" i="31"/>
  <c r="S120"/>
  <c r="Z96" i="27"/>
  <c r="J97"/>
  <c r="U212"/>
  <c r="AC211"/>
  <c r="AB95" i="36"/>
  <c r="T96"/>
  <c r="R99" i="26"/>
  <c r="Z98"/>
  <c r="S213" i="30"/>
  <c r="AA212"/>
  <c r="AB211"/>
  <c r="T212"/>
  <c r="AD209" i="36"/>
  <c r="V210"/>
  <c r="AA116" i="27"/>
  <c r="S117"/>
  <c r="AC214" i="28"/>
  <c r="U215"/>
  <c r="Z209" i="27"/>
  <c r="R210"/>
  <c r="AA114" i="30"/>
  <c r="S115"/>
  <c r="AC95" i="34"/>
  <c r="U96"/>
  <c r="AC95" i="32"/>
  <c r="U96"/>
  <c r="V211" i="26"/>
  <c r="AD210"/>
  <c r="Z210" i="36"/>
  <c r="R211"/>
  <c r="AA96" i="34"/>
  <c r="S97"/>
  <c r="R212" i="29"/>
  <c r="Z211"/>
  <c r="U209" i="36"/>
  <c r="AC208"/>
  <c r="V215" i="29"/>
  <c r="AB210" i="27"/>
  <c r="T211"/>
  <c r="Z96" i="36"/>
  <c r="B97"/>
  <c r="W212" i="27"/>
  <c r="AE211"/>
  <c r="AB115" i="30"/>
  <c r="L116"/>
  <c r="R214" i="5"/>
  <c r="R115" i="36"/>
  <c r="Z114"/>
  <c r="M114"/>
  <c r="AC113"/>
  <c r="X211" i="31"/>
  <c r="AF210"/>
  <c r="X211" i="5"/>
  <c r="AF210"/>
  <c r="S118" i="34"/>
  <c r="AB210" i="32"/>
  <c r="T211"/>
  <c r="H213" i="26"/>
  <c r="AF212"/>
  <c r="AA211" i="31"/>
  <c r="S212"/>
  <c r="Z95" i="35"/>
  <c r="R96"/>
  <c r="Z96" i="31"/>
  <c r="J97"/>
  <c r="T212" i="5"/>
  <c r="AB211"/>
  <c r="AB115"/>
  <c r="T116"/>
  <c r="AB210" i="31"/>
  <c r="T211"/>
  <c r="AC210"/>
  <c r="U211"/>
  <c r="AA96"/>
  <c r="S97"/>
  <c r="U116" i="5"/>
  <c r="AC115"/>
  <c r="AC115" i="34"/>
  <c r="U116"/>
  <c r="AA96" i="36"/>
  <c r="K97"/>
  <c r="S212" i="35"/>
  <c r="AA211"/>
  <c r="S213" i="5"/>
  <c r="L116" i="34"/>
  <c r="AB115"/>
  <c r="AB113" i="36"/>
  <c r="T114"/>
  <c r="AA95" i="29"/>
  <c r="S96"/>
  <c r="U213" i="26"/>
  <c r="AC212"/>
  <c r="C210" i="5"/>
  <c r="AA209"/>
  <c r="X213" i="27"/>
  <c r="W211" i="5"/>
  <c r="AE210"/>
  <c r="AE210" i="36"/>
  <c r="W211"/>
  <c r="W211" i="31"/>
  <c r="AE210"/>
  <c r="AC212" i="30"/>
  <c r="U213"/>
  <c r="R118" i="5"/>
  <c r="Z117"/>
  <c r="X213" i="32"/>
  <c r="AF212"/>
  <c r="T97" i="26"/>
  <c r="AB96"/>
  <c r="W216" i="30"/>
  <c r="H211" i="29"/>
  <c r="AF210"/>
  <c r="N211"/>
  <c r="AD210"/>
  <c r="F217" i="5"/>
  <c r="AB211" i="26"/>
  <c r="T212"/>
  <c r="AC114" i="32"/>
  <c r="U115"/>
  <c r="AC115" i="26"/>
  <c r="U116"/>
  <c r="AB114" i="28"/>
  <c r="T115"/>
  <c r="S211" i="29"/>
  <c r="AA210"/>
  <c r="AC95" i="27"/>
  <c r="U96"/>
  <c r="Z114" i="35"/>
  <c r="R115"/>
  <c r="S213" i="32"/>
  <c r="G213" i="35"/>
  <c r="N212" i="27"/>
  <c r="AD211"/>
  <c r="V211" i="34"/>
  <c r="AD210"/>
  <c r="P211" i="27"/>
  <c r="AF210"/>
  <c r="S116" i="36"/>
  <c r="AA115"/>
  <c r="X215" i="26"/>
  <c r="C211" i="32"/>
  <c r="AA210"/>
  <c r="AA95" i="30"/>
  <c r="S96"/>
  <c r="E210" i="5"/>
  <c r="AC209"/>
  <c r="V212" i="31"/>
  <c r="AD211"/>
  <c r="L97" i="5"/>
  <c r="AB96"/>
  <c r="Z209" i="28"/>
  <c r="R210"/>
  <c r="AB116" i="29"/>
  <c r="D117"/>
  <c r="R118" i="30"/>
  <c r="AC209" i="35"/>
  <c r="U210"/>
  <c r="AC114" i="31"/>
  <c r="U115"/>
  <c r="Z97" i="34"/>
  <c r="R98"/>
  <c r="AC117" i="35"/>
  <c r="U118"/>
  <c r="AC115" i="30"/>
  <c r="U116"/>
  <c r="AA97" i="27"/>
  <c r="S98"/>
  <c r="AB114" i="31"/>
  <c r="T115"/>
  <c r="AA209" i="26"/>
  <c r="S210"/>
  <c r="X213" i="29"/>
  <c r="L118" i="35"/>
  <c r="AB117"/>
  <c r="AB210" i="29"/>
  <c r="T211"/>
  <c r="Z210" i="34"/>
  <c r="R211"/>
  <c r="T211" i="35"/>
  <c r="AB210"/>
  <c r="S98" i="5"/>
  <c r="S212" i="34"/>
  <c r="AA211"/>
  <c r="U212" i="32"/>
  <c r="Z115" i="29"/>
  <c r="R116"/>
  <c r="AC95" i="26"/>
  <c r="U96"/>
  <c r="AA99"/>
  <c r="S100"/>
  <c r="Z115" i="27"/>
  <c r="J116"/>
  <c r="U210" i="34"/>
  <c r="AC209"/>
  <c r="I213" l="1"/>
  <c r="AG212"/>
  <c r="I214" i="30"/>
  <c r="AG213"/>
  <c r="I212" i="28"/>
  <c r="AG211"/>
  <c r="I213" i="27"/>
  <c r="AG212"/>
  <c r="I213" i="32"/>
  <c r="AG212"/>
  <c r="I213" i="35"/>
  <c r="AG212"/>
  <c r="I213" i="5"/>
  <c r="AG212"/>
  <c r="Y213" i="36"/>
  <c r="AG212"/>
  <c r="AG213" i="26"/>
  <c r="Y214"/>
  <c r="V211" i="35"/>
  <c r="AD210"/>
  <c r="V215" i="28"/>
  <c r="W212" i="35"/>
  <c r="AE211"/>
  <c r="K116" i="34"/>
  <c r="AA115"/>
  <c r="V212" i="30"/>
  <c r="AD211"/>
  <c r="AB98" i="29"/>
  <c r="D99"/>
  <c r="R98" i="5"/>
  <c r="Z97"/>
  <c r="T97" i="35"/>
  <c r="AB96"/>
  <c r="H212" i="28"/>
  <c r="AF211"/>
  <c r="V211" i="32"/>
  <c r="AD210"/>
  <c r="AA117" i="29"/>
  <c r="S118"/>
  <c r="V213" i="5"/>
  <c r="AD212"/>
  <c r="X211" i="30"/>
  <c r="AF210"/>
  <c r="K97" i="5"/>
  <c r="AA96"/>
  <c r="U98" i="28"/>
  <c r="AC97"/>
  <c r="W212" i="26"/>
  <c r="AE211"/>
  <c r="G212" i="28"/>
  <c r="AE211"/>
  <c r="AC117"/>
  <c r="M118"/>
  <c r="H211" i="35"/>
  <c r="AF210"/>
  <c r="N212" i="28"/>
  <c r="AD211"/>
  <c r="AE211" i="32"/>
  <c r="W212"/>
  <c r="Z96" i="30"/>
  <c r="R97"/>
  <c r="X214" i="35"/>
  <c r="AC96" i="26"/>
  <c r="U97"/>
  <c r="R212" i="34"/>
  <c r="Z211"/>
  <c r="AA210" i="26"/>
  <c r="S211"/>
  <c r="AC118" i="35"/>
  <c r="U119"/>
  <c r="R119" i="30"/>
  <c r="Z115" i="35"/>
  <c r="R116"/>
  <c r="AC116" i="26"/>
  <c r="U117"/>
  <c r="AC116" i="34"/>
  <c r="U117"/>
  <c r="M115" i="36"/>
  <c r="AC114"/>
  <c r="W213" i="27"/>
  <c r="AE212"/>
  <c r="U210" i="36"/>
  <c r="AC209"/>
  <c r="AD211" i="26"/>
  <c r="V212"/>
  <c r="AC212" i="27"/>
  <c r="U213"/>
  <c r="X214" i="28"/>
  <c r="M211" i="32"/>
  <c r="AC210"/>
  <c r="J118" i="31"/>
  <c r="Z117"/>
  <c r="AB118" i="27"/>
  <c r="T119"/>
  <c r="X213" i="34"/>
  <c r="AF212"/>
  <c r="U211"/>
  <c r="AC210"/>
  <c r="AB211" i="35"/>
  <c r="T212"/>
  <c r="X214" i="29"/>
  <c r="L98" i="5"/>
  <c r="AB97"/>
  <c r="C212" i="32"/>
  <c r="AA211"/>
  <c r="P212" i="27"/>
  <c r="AF211"/>
  <c r="N213"/>
  <c r="AD212"/>
  <c r="H212" i="29"/>
  <c r="AF211"/>
  <c r="X214" i="32"/>
  <c r="AF213"/>
  <c r="AC213" i="26"/>
  <c r="U214"/>
  <c r="U117" i="5"/>
  <c r="AC116"/>
  <c r="T117"/>
  <c r="AB116"/>
  <c r="S213" i="31"/>
  <c r="AA212"/>
  <c r="T212" i="32"/>
  <c r="AB211"/>
  <c r="R211" i="27"/>
  <c r="Z210"/>
  <c r="T213" i="30"/>
  <c r="AB212"/>
  <c r="AA120" i="31"/>
  <c r="S121"/>
  <c r="AA121" s="1"/>
  <c r="AB96" i="28"/>
  <c r="T97"/>
  <c r="AC96" i="30"/>
  <c r="U97"/>
  <c r="R214" i="26"/>
  <c r="Z213"/>
  <c r="U101" i="36"/>
  <c r="R212" i="35"/>
  <c r="Z211"/>
  <c r="T97" i="32"/>
  <c r="AB96"/>
  <c r="L97" i="34"/>
  <c r="AB96"/>
  <c r="AA97" i="35"/>
  <c r="S98"/>
  <c r="J117" i="32"/>
  <c r="Z116"/>
  <c r="U214" i="5"/>
  <c r="Z115" i="26"/>
  <c r="R116"/>
  <c r="AA100"/>
  <c r="S101"/>
  <c r="Z116" i="29"/>
  <c r="R117"/>
  <c r="T212"/>
  <c r="AB211"/>
  <c r="AB115" i="31"/>
  <c r="T116"/>
  <c r="AC116" i="30"/>
  <c r="U117"/>
  <c r="Z98" i="34"/>
  <c r="R99"/>
  <c r="U211" i="35"/>
  <c r="AC210"/>
  <c r="D118" i="29"/>
  <c r="AB117"/>
  <c r="S214" i="32"/>
  <c r="AC96" i="27"/>
  <c r="U97"/>
  <c r="AB115" i="28"/>
  <c r="T116"/>
  <c r="U116" i="32"/>
  <c r="AC115"/>
  <c r="AC213" i="30"/>
  <c r="U214"/>
  <c r="AE211" i="36"/>
  <c r="W212"/>
  <c r="AB114"/>
  <c r="T115"/>
  <c r="S214" i="5"/>
  <c r="AA97" i="36"/>
  <c r="K98"/>
  <c r="AB212" i="5"/>
  <c r="T213"/>
  <c r="H214" i="26"/>
  <c r="AF213"/>
  <c r="X212" i="31"/>
  <c r="AF211"/>
  <c r="R116" i="36"/>
  <c r="Z115"/>
  <c r="V216" i="29"/>
  <c r="R213"/>
  <c r="Z212"/>
  <c r="AA213" i="30"/>
  <c r="S214"/>
  <c r="AA115" i="35"/>
  <c r="S116"/>
  <c r="R211" i="30"/>
  <c r="Z210"/>
  <c r="U118" i="36"/>
  <c r="B213" i="5"/>
  <c r="Z212"/>
  <c r="O212" i="30"/>
  <c r="AE211"/>
  <c r="E97" i="36"/>
  <c r="AC96"/>
  <c r="J116" i="30"/>
  <c r="Z115"/>
  <c r="AE211" i="29"/>
  <c r="W212"/>
  <c r="W212" i="34"/>
  <c r="AE211"/>
  <c r="AB99" i="27"/>
  <c r="T100"/>
  <c r="AB116" i="26"/>
  <c r="L117"/>
  <c r="U99" i="5"/>
  <c r="AC98"/>
  <c r="R212" i="31"/>
  <c r="Z211"/>
  <c r="Z116" i="27"/>
  <c r="J117"/>
  <c r="AA98"/>
  <c r="S99"/>
  <c r="AC115" i="31"/>
  <c r="U116"/>
  <c r="R211" i="28"/>
  <c r="Z210"/>
  <c r="S97" i="30"/>
  <c r="AA96"/>
  <c r="T213" i="26"/>
  <c r="AB212"/>
  <c r="S97" i="29"/>
  <c r="AA96"/>
  <c r="AA97" i="31"/>
  <c r="S98"/>
  <c r="X212" i="5"/>
  <c r="AF211"/>
  <c r="R215"/>
  <c r="R100" i="26"/>
  <c r="Z99"/>
  <c r="AA116" i="5"/>
  <c r="S117"/>
  <c r="T100"/>
  <c r="AA212" i="27"/>
  <c r="S213"/>
  <c r="AC212" i="29"/>
  <c r="U213"/>
  <c r="W214" i="28"/>
  <c r="AA212" i="34"/>
  <c r="S213"/>
  <c r="E211" i="5"/>
  <c r="AC210"/>
  <c r="T98" i="26"/>
  <c r="AB97"/>
  <c r="X214" i="27"/>
  <c r="AC211" i="31"/>
  <c r="U212"/>
  <c r="Z97"/>
  <c r="J98"/>
  <c r="T212" i="27"/>
  <c r="AB211"/>
  <c r="AA97" i="34"/>
  <c r="S98"/>
  <c r="AC96"/>
  <c r="U97"/>
  <c r="AA117" i="27"/>
  <c r="S118"/>
  <c r="AB211" i="36"/>
  <c r="T212"/>
  <c r="AA97" i="32"/>
  <c r="S98"/>
  <c r="AB212" i="28"/>
  <c r="T213"/>
  <c r="AC98" i="35"/>
  <c r="U99"/>
  <c r="U213" i="32"/>
  <c r="S99" i="5"/>
  <c r="L119" i="35"/>
  <c r="AB118"/>
  <c r="AD212" i="31"/>
  <c r="V213"/>
  <c r="X216" i="26"/>
  <c r="AA116" i="36"/>
  <c r="S117"/>
  <c r="V212" i="34"/>
  <c r="AD211"/>
  <c r="G214" i="35"/>
  <c r="AA211" i="29"/>
  <c r="S212"/>
  <c r="N212"/>
  <c r="AD211"/>
  <c r="W217" i="30"/>
  <c r="R119" i="5"/>
  <c r="Z118"/>
  <c r="W212" i="31"/>
  <c r="AE211"/>
  <c r="W212" i="5"/>
  <c r="AE211"/>
  <c r="C211"/>
  <c r="AA210"/>
  <c r="L117" i="34"/>
  <c r="AB116"/>
  <c r="AA212" i="35"/>
  <c r="S213"/>
  <c r="AB211" i="31"/>
  <c r="T212"/>
  <c r="Z96" i="35"/>
  <c r="R97"/>
  <c r="S119" i="34"/>
  <c r="L117" i="30"/>
  <c r="AB116"/>
  <c r="B98" i="36"/>
  <c r="Z97"/>
  <c r="Z211"/>
  <c r="R212"/>
  <c r="AC96" i="32"/>
  <c r="U97"/>
  <c r="AA115" i="30"/>
  <c r="S116"/>
  <c r="AC215" i="28"/>
  <c r="U216"/>
  <c r="AD210" i="36"/>
  <c r="V211"/>
  <c r="AB96"/>
  <c r="T97"/>
  <c r="Z97" i="27"/>
  <c r="J98"/>
  <c r="Z98" i="29"/>
  <c r="R99"/>
  <c r="AC96" i="31"/>
  <c r="U97"/>
  <c r="AB118" i="32"/>
  <c r="T119"/>
  <c r="AC115" i="27"/>
  <c r="U116"/>
  <c r="R211" i="32"/>
  <c r="Z210"/>
  <c r="L99" i="35"/>
  <c r="X211" i="36"/>
  <c r="AF210"/>
  <c r="S213" i="28"/>
  <c r="AA212"/>
  <c r="Z97" i="32"/>
  <c r="J98"/>
  <c r="T97" i="31"/>
  <c r="AB96"/>
  <c r="AA116" i="26"/>
  <c r="S117"/>
  <c r="L98" i="30"/>
  <c r="AB97"/>
  <c r="Z116" i="34"/>
  <c r="R117"/>
  <c r="AA210" i="36"/>
  <c r="S211"/>
  <c r="AA116" i="32"/>
  <c r="S117"/>
  <c r="AB210" i="34"/>
  <c r="T211"/>
  <c r="I214" l="1"/>
  <c r="AG213"/>
  <c r="I215" i="30"/>
  <c r="AG214"/>
  <c r="I213" i="28"/>
  <c r="AG212"/>
  <c r="I214" i="27"/>
  <c r="AG213"/>
  <c r="I214" i="32"/>
  <c r="AG213"/>
  <c r="I214" i="35"/>
  <c r="AG213"/>
  <c r="I214" i="5"/>
  <c r="AG213"/>
  <c r="Y214" i="36"/>
  <c r="AG213"/>
  <c r="Y215" i="26"/>
  <c r="AG214"/>
  <c r="Z97" i="30"/>
  <c r="R98"/>
  <c r="H212" i="35"/>
  <c r="AF211"/>
  <c r="G213" i="28"/>
  <c r="AE212"/>
  <c r="U99"/>
  <c r="AC98"/>
  <c r="X212" i="30"/>
  <c r="AF211"/>
  <c r="H213" i="28"/>
  <c r="AF212"/>
  <c r="R99" i="5"/>
  <c r="Z98"/>
  <c r="V213" i="30"/>
  <c r="AD212"/>
  <c r="AD211" i="35"/>
  <c r="V212"/>
  <c r="S119" i="29"/>
  <c r="AA118"/>
  <c r="W213" i="32"/>
  <c r="AE212"/>
  <c r="W213" i="26"/>
  <c r="AE212"/>
  <c r="K98" i="5"/>
  <c r="AA97"/>
  <c r="V214"/>
  <c r="AD213"/>
  <c r="V212" i="32"/>
  <c r="AD211"/>
  <c r="T98" i="35"/>
  <c r="AB97"/>
  <c r="K117" i="34"/>
  <c r="AA116"/>
  <c r="V216" i="28"/>
  <c r="W213" i="35"/>
  <c r="AE212"/>
  <c r="X215"/>
  <c r="N213" i="28"/>
  <c r="AD212"/>
  <c r="AC118"/>
  <c r="M119"/>
  <c r="D100" i="29"/>
  <c r="AB99"/>
  <c r="AA211" i="36"/>
  <c r="S212"/>
  <c r="AC97" i="31"/>
  <c r="U98"/>
  <c r="Z98" i="27"/>
  <c r="J99"/>
  <c r="AA116" i="30"/>
  <c r="S117"/>
  <c r="Z212" i="36"/>
  <c r="R213"/>
  <c r="R98" i="35"/>
  <c r="Z97"/>
  <c r="S214"/>
  <c r="AA213"/>
  <c r="AA117" i="36"/>
  <c r="S118"/>
  <c r="AC99" i="35"/>
  <c r="U100"/>
  <c r="AB212" i="36"/>
  <c r="T213"/>
  <c r="AC212" i="31"/>
  <c r="U213"/>
  <c r="AA98"/>
  <c r="S99"/>
  <c r="AA99" i="27"/>
  <c r="S100"/>
  <c r="U100" i="5"/>
  <c r="AC99"/>
  <c r="E98" i="36"/>
  <c r="AC97"/>
  <c r="R212" i="30"/>
  <c r="Z211"/>
  <c r="V217" i="29"/>
  <c r="X213" i="31"/>
  <c r="AF212"/>
  <c r="AC116" i="32"/>
  <c r="U117"/>
  <c r="AB118" i="29"/>
  <c r="D119"/>
  <c r="AB97" i="34"/>
  <c r="L98"/>
  <c r="AA213" i="31"/>
  <c r="S214"/>
  <c r="X215" i="32"/>
  <c r="AF214"/>
  <c r="N214" i="27"/>
  <c r="AD213"/>
  <c r="X215" i="29"/>
  <c r="AC211" i="34"/>
  <c r="U212"/>
  <c r="M212" i="32"/>
  <c r="AC211"/>
  <c r="U211" i="36"/>
  <c r="AC210"/>
  <c r="M116"/>
  <c r="AC115"/>
  <c r="Z211" i="32"/>
  <c r="R212"/>
  <c r="W213" i="5"/>
  <c r="AE212"/>
  <c r="R120"/>
  <c r="Z119"/>
  <c r="L120" i="35"/>
  <c r="AB119"/>
  <c r="T101" i="5"/>
  <c r="X213"/>
  <c r="AF212"/>
  <c r="AA97" i="30"/>
  <c r="S98"/>
  <c r="AB100" i="27"/>
  <c r="T101"/>
  <c r="W213" i="29"/>
  <c r="AE212"/>
  <c r="AA214" i="30"/>
  <c r="S215"/>
  <c r="T214" i="5"/>
  <c r="AB213"/>
  <c r="S215"/>
  <c r="AC97" i="27"/>
  <c r="U98"/>
  <c r="Z99" i="34"/>
  <c r="R100"/>
  <c r="AB116" i="31"/>
  <c r="T117"/>
  <c r="Z117" i="29"/>
  <c r="R118"/>
  <c r="Z116" i="26"/>
  <c r="R117"/>
  <c r="U102" i="36"/>
  <c r="AC97" i="30"/>
  <c r="U98"/>
  <c r="AB119" i="27"/>
  <c r="T120"/>
  <c r="AC213"/>
  <c r="U214"/>
  <c r="AC117" i="26"/>
  <c r="U118"/>
  <c r="R120" i="30"/>
  <c r="S212" i="26"/>
  <c r="AA211"/>
  <c r="U98"/>
  <c r="AC97"/>
  <c r="AA117" i="32"/>
  <c r="S118"/>
  <c r="R118" i="34"/>
  <c r="Z117"/>
  <c r="S118" i="26"/>
  <c r="AA117"/>
  <c r="Z98" i="32"/>
  <c r="J99"/>
  <c r="T120"/>
  <c r="AB119"/>
  <c r="Z99" i="29"/>
  <c r="R100"/>
  <c r="AB97" i="36"/>
  <c r="T98"/>
  <c r="U217" i="28"/>
  <c r="AC217" s="1"/>
  <c r="AC216"/>
  <c r="AC97" i="32"/>
  <c r="U98"/>
  <c r="S120" i="34"/>
  <c r="T213" i="31"/>
  <c r="AB212"/>
  <c r="AA212" i="29"/>
  <c r="S213"/>
  <c r="U214" i="32"/>
  <c r="AA98"/>
  <c r="S99"/>
  <c r="AA118" i="27"/>
  <c r="S119"/>
  <c r="AA98" i="34"/>
  <c r="S99"/>
  <c r="Z98" i="31"/>
  <c r="J99"/>
  <c r="AA213" i="34"/>
  <c r="S214"/>
  <c r="AC213" i="29"/>
  <c r="U214"/>
  <c r="AC116" i="31"/>
  <c r="U117"/>
  <c r="Z117" i="27"/>
  <c r="J118"/>
  <c r="Z212" i="31"/>
  <c r="R213"/>
  <c r="W213" i="34"/>
  <c r="AE212"/>
  <c r="J117" i="30"/>
  <c r="Z116"/>
  <c r="O213"/>
  <c r="AE212"/>
  <c r="R214" i="29"/>
  <c r="Z213"/>
  <c r="Z116" i="36"/>
  <c r="R117"/>
  <c r="H215" i="26"/>
  <c r="AF214"/>
  <c r="S215" i="32"/>
  <c r="AC211" i="35"/>
  <c r="U212"/>
  <c r="AB212" i="29"/>
  <c r="T213"/>
  <c r="U215" i="5"/>
  <c r="Z212" i="35"/>
  <c r="R213"/>
  <c r="Z214" i="26"/>
  <c r="R215"/>
  <c r="T214" i="30"/>
  <c r="AB213"/>
  <c r="AB212" i="32"/>
  <c r="T213"/>
  <c r="AB117" i="5"/>
  <c r="T118"/>
  <c r="H213" i="29"/>
  <c r="AF212"/>
  <c r="P213" i="27"/>
  <c r="AF212"/>
  <c r="L99" i="5"/>
  <c r="AB98"/>
  <c r="X214" i="34"/>
  <c r="AF213"/>
  <c r="J119" i="31"/>
  <c r="Z118"/>
  <c r="X215" i="28"/>
  <c r="W214" i="27"/>
  <c r="AE213"/>
  <c r="Z212" i="34"/>
  <c r="R213"/>
  <c r="T212"/>
  <c r="AB211"/>
  <c r="AC116" i="27"/>
  <c r="U117"/>
  <c r="AD211" i="36"/>
  <c r="V212"/>
  <c r="V214" i="31"/>
  <c r="AD213"/>
  <c r="T214" i="28"/>
  <c r="AB213"/>
  <c r="AC97" i="34"/>
  <c r="U98"/>
  <c r="S214" i="27"/>
  <c r="AA213"/>
  <c r="S118" i="5"/>
  <c r="AA117"/>
  <c r="B214"/>
  <c r="Z213"/>
  <c r="Z117" i="32"/>
  <c r="J118"/>
  <c r="T98"/>
  <c r="AB97"/>
  <c r="Z211" i="27"/>
  <c r="R212"/>
  <c r="U118" i="5"/>
  <c r="AC117"/>
  <c r="C213" i="32"/>
  <c r="AA212"/>
  <c r="X212" i="36"/>
  <c r="AF211"/>
  <c r="Z98"/>
  <c r="B99"/>
  <c r="L118" i="34"/>
  <c r="AB117"/>
  <c r="V213"/>
  <c r="AD212"/>
  <c r="X217" i="26"/>
  <c r="X215" i="27"/>
  <c r="R101" i="26"/>
  <c r="Z100"/>
  <c r="AA97" i="29"/>
  <c r="S98"/>
  <c r="AE212" i="36"/>
  <c r="W213"/>
  <c r="L99" i="30"/>
  <c r="AB98"/>
  <c r="T98" i="31"/>
  <c r="AB97"/>
  <c r="AA213" i="28"/>
  <c r="S214"/>
  <c r="L100" i="35"/>
  <c r="L118" i="30"/>
  <c r="AB117"/>
  <c r="C212" i="5"/>
  <c r="AA211"/>
  <c r="W213" i="31"/>
  <c r="AE212"/>
  <c r="N213" i="29"/>
  <c r="AD212"/>
  <c r="G215" i="35"/>
  <c r="S100" i="5"/>
  <c r="AB212" i="27"/>
  <c r="T213"/>
  <c r="AB98" i="26"/>
  <c r="T99"/>
  <c r="E212" i="5"/>
  <c r="AC211"/>
  <c r="W215" i="28"/>
  <c r="R216" i="5"/>
  <c r="AB213" i="26"/>
  <c r="T214"/>
  <c r="R212" i="28"/>
  <c r="Z211"/>
  <c r="L118" i="26"/>
  <c r="AB117"/>
  <c r="U119" i="36"/>
  <c r="AA116" i="35"/>
  <c r="S117"/>
  <c r="AA98" i="36"/>
  <c r="K99"/>
  <c r="AB115"/>
  <c r="T116"/>
  <c r="U215" i="30"/>
  <c r="AC214"/>
  <c r="AB116" i="28"/>
  <c r="T117"/>
  <c r="AC117" i="30"/>
  <c r="U118"/>
  <c r="AA101" i="26"/>
  <c r="S102"/>
  <c r="AA102" s="1"/>
  <c r="S99" i="35"/>
  <c r="AA98"/>
  <c r="AB97" i="28"/>
  <c r="T98"/>
  <c r="U215" i="26"/>
  <c r="AC214"/>
  <c r="T213" i="35"/>
  <c r="AB212"/>
  <c r="AD212" i="26"/>
  <c r="V213"/>
  <c r="AC117" i="34"/>
  <c r="U118"/>
  <c r="R117" i="35"/>
  <c r="Z116"/>
  <c r="AC119"/>
  <c r="U120"/>
  <c r="I215" i="34" l="1"/>
  <c r="AG214"/>
  <c r="I216" i="30"/>
  <c r="AG215"/>
  <c r="I214" i="28"/>
  <c r="AG213"/>
  <c r="I215" i="27"/>
  <c r="AG214"/>
  <c r="I215" i="32"/>
  <c r="AG214"/>
  <c r="I215" i="35"/>
  <c r="AG214"/>
  <c r="I215" i="5"/>
  <c r="AG214"/>
  <c r="Y215" i="36"/>
  <c r="AG214"/>
  <c r="AG215" i="26"/>
  <c r="Y216"/>
  <c r="AB100" i="29"/>
  <c r="D101"/>
  <c r="N214" i="28"/>
  <c r="AD213"/>
  <c r="W214" i="35"/>
  <c r="AE213"/>
  <c r="K118" i="34"/>
  <c r="AA117"/>
  <c r="V213" i="32"/>
  <c r="AD212"/>
  <c r="K99" i="5"/>
  <c r="AA98"/>
  <c r="AE213" i="32"/>
  <c r="W214"/>
  <c r="R100" i="5"/>
  <c r="Z99"/>
  <c r="X213" i="30"/>
  <c r="AF212"/>
  <c r="V213" i="35"/>
  <c r="AD212"/>
  <c r="R99" i="30"/>
  <c r="Z98"/>
  <c r="V217" i="28"/>
  <c r="T99" i="35"/>
  <c r="AB98"/>
  <c r="V215" i="5"/>
  <c r="AD214"/>
  <c r="W214" i="26"/>
  <c r="AE213"/>
  <c r="AA119" i="29"/>
  <c r="S120"/>
  <c r="V214" i="30"/>
  <c r="AD213"/>
  <c r="H214" i="28"/>
  <c r="AF213"/>
  <c r="U100"/>
  <c r="AC99"/>
  <c r="H213" i="35"/>
  <c r="AF212"/>
  <c r="AH212" i="30"/>
  <c r="G214" i="28"/>
  <c r="AE213"/>
  <c r="M120"/>
  <c r="AC119"/>
  <c r="X216" i="35"/>
  <c r="N214" i="29"/>
  <c r="AD213"/>
  <c r="L119" i="30"/>
  <c r="AB118"/>
  <c r="L100"/>
  <c r="AB99"/>
  <c r="X213" i="36"/>
  <c r="AF212"/>
  <c r="AB98" i="32"/>
  <c r="T99"/>
  <c r="AA214" i="27"/>
  <c r="S215"/>
  <c r="AB212" i="34"/>
  <c r="T213"/>
  <c r="X216" i="28"/>
  <c r="P214" i="27"/>
  <c r="AF213"/>
  <c r="R119" i="34"/>
  <c r="Z118"/>
  <c r="R121" i="30"/>
  <c r="W214" i="29"/>
  <c r="AE213"/>
  <c r="T102" i="5"/>
  <c r="W214"/>
  <c r="AE213"/>
  <c r="X216" i="29"/>
  <c r="S215" i="35"/>
  <c r="AA214"/>
  <c r="AB116" i="36"/>
  <c r="T117"/>
  <c r="T100" i="26"/>
  <c r="AB99"/>
  <c r="R214" i="34"/>
  <c r="Z213"/>
  <c r="AB213" i="29"/>
  <c r="T214"/>
  <c r="AA99" i="34"/>
  <c r="S100"/>
  <c r="AA213" i="29"/>
  <c r="S214"/>
  <c r="J100" i="32"/>
  <c r="Z99"/>
  <c r="U215" i="27"/>
  <c r="AC214"/>
  <c r="R118" i="26"/>
  <c r="Z117"/>
  <c r="AC98" i="27"/>
  <c r="U99"/>
  <c r="AB98" i="34"/>
  <c r="L99"/>
  <c r="AC117" i="32"/>
  <c r="U118"/>
  <c r="AA100" i="27"/>
  <c r="S101"/>
  <c r="AC213" i="31"/>
  <c r="U214"/>
  <c r="AC100" i="35"/>
  <c r="U101"/>
  <c r="Z213" i="36"/>
  <c r="R214"/>
  <c r="S213"/>
  <c r="AA212"/>
  <c r="AB213" i="35"/>
  <c r="T214"/>
  <c r="AA99"/>
  <c r="S100"/>
  <c r="AC215" i="30"/>
  <c r="U216"/>
  <c r="Z212" i="28"/>
  <c r="R213"/>
  <c r="E213" i="5"/>
  <c r="AC212"/>
  <c r="G216" i="35"/>
  <c r="C213" i="5"/>
  <c r="AA212"/>
  <c r="L101" i="35"/>
  <c r="AB98" i="31"/>
  <c r="T99"/>
  <c r="R102" i="26"/>
  <c r="Z102" s="1"/>
  <c r="Z101"/>
  <c r="X216" i="27"/>
  <c r="V214" i="34"/>
  <c r="AD213"/>
  <c r="C214" i="32"/>
  <c r="AA213"/>
  <c r="AA118" i="5"/>
  <c r="S119"/>
  <c r="V215" i="31"/>
  <c r="AD214"/>
  <c r="W215" i="27"/>
  <c r="AE214"/>
  <c r="J120" i="31"/>
  <c r="Z119"/>
  <c r="L100" i="5"/>
  <c r="AB99"/>
  <c r="H214" i="29"/>
  <c r="AF213"/>
  <c r="U216" i="5"/>
  <c r="H216" i="26"/>
  <c r="AF215"/>
  <c r="R215" i="29"/>
  <c r="Z214"/>
  <c r="J118" i="30"/>
  <c r="Z117"/>
  <c r="T214" i="31"/>
  <c r="AB213"/>
  <c r="AB120" i="32"/>
  <c r="T121"/>
  <c r="AB121" s="1"/>
  <c r="AA118" i="26"/>
  <c r="S119"/>
  <c r="S213"/>
  <c r="AA212"/>
  <c r="S216" i="5"/>
  <c r="X214"/>
  <c r="AF213"/>
  <c r="Z120"/>
  <c r="R121"/>
  <c r="Z121" s="1"/>
  <c r="U212" i="36"/>
  <c r="AC211"/>
  <c r="N215" i="27"/>
  <c r="AD214"/>
  <c r="X214" i="31"/>
  <c r="AF213"/>
  <c r="Z212" i="30"/>
  <c r="R213"/>
  <c r="AC100" i="5"/>
  <c r="U101"/>
  <c r="Z98" i="35"/>
  <c r="R99"/>
  <c r="R118"/>
  <c r="Z117"/>
  <c r="U216" i="26"/>
  <c r="AC215"/>
  <c r="L119"/>
  <c r="AB118"/>
  <c r="W216" i="28"/>
  <c r="S101" i="5"/>
  <c r="W214" i="31"/>
  <c r="AE213"/>
  <c r="AB118" i="34"/>
  <c r="L119"/>
  <c r="U119" i="5"/>
  <c r="AC118"/>
  <c r="B215"/>
  <c r="Z214"/>
  <c r="AB214" i="28"/>
  <c r="T215"/>
  <c r="X215" i="34"/>
  <c r="AF214"/>
  <c r="AB214" i="30"/>
  <c r="T215"/>
  <c r="O214"/>
  <c r="AE213"/>
  <c r="W214" i="34"/>
  <c r="AE213"/>
  <c r="AC98" i="26"/>
  <c r="U99"/>
  <c r="T215" i="5"/>
  <c r="AB214"/>
  <c r="AB120" i="35"/>
  <c r="L121"/>
  <c r="AB121" s="1"/>
  <c r="M117" i="36"/>
  <c r="AC116"/>
  <c r="M213" i="32"/>
  <c r="AC212"/>
  <c r="X216"/>
  <c r="AF215"/>
  <c r="E99" i="36"/>
  <c r="AC98"/>
  <c r="V214" i="26"/>
  <c r="AD213"/>
  <c r="AB117" i="28"/>
  <c r="T118"/>
  <c r="S118" i="35"/>
  <c r="AA117"/>
  <c r="AB214" i="26"/>
  <c r="T215"/>
  <c r="S215" i="28"/>
  <c r="AA214"/>
  <c r="S99" i="29"/>
  <c r="AA98"/>
  <c r="AD212" i="36"/>
  <c r="V213"/>
  <c r="AB118" i="5"/>
  <c r="T119"/>
  <c r="R214" i="35"/>
  <c r="Z213"/>
  <c r="S216" i="32"/>
  <c r="R118" i="36"/>
  <c r="Z117"/>
  <c r="Z118" i="27"/>
  <c r="J119"/>
  <c r="S215" i="34"/>
  <c r="AA214"/>
  <c r="AA99" i="32"/>
  <c r="S100"/>
  <c r="S121" i="34"/>
  <c r="Z100" i="29"/>
  <c r="R101"/>
  <c r="AC98" i="30"/>
  <c r="U99"/>
  <c r="AB117" i="31"/>
  <c r="T118"/>
  <c r="AA98" i="30"/>
  <c r="S99"/>
  <c r="Z99" i="27"/>
  <c r="J100"/>
  <c r="AC120" i="35"/>
  <c r="U121"/>
  <c r="AC121" s="1"/>
  <c r="AC118" i="34"/>
  <c r="U119"/>
  <c r="AB98" i="28"/>
  <c r="T99"/>
  <c r="AC118" i="30"/>
  <c r="U119"/>
  <c r="AA99" i="36"/>
  <c r="K100"/>
  <c r="U120"/>
  <c r="R217" i="5"/>
  <c r="AB213" i="27"/>
  <c r="T214"/>
  <c r="AE213" i="36"/>
  <c r="W214"/>
  <c r="B100"/>
  <c r="Z99"/>
  <c r="R213" i="27"/>
  <c r="Z212"/>
  <c r="J119" i="32"/>
  <c r="Z118"/>
  <c r="AC98" i="34"/>
  <c r="U99"/>
  <c r="AC117" i="27"/>
  <c r="U118"/>
  <c r="AB213" i="32"/>
  <c r="T214"/>
  <c r="R216" i="26"/>
  <c r="Z215"/>
  <c r="U213" i="35"/>
  <c r="AC212"/>
  <c r="Z213" i="31"/>
  <c r="R214"/>
  <c r="AC117"/>
  <c r="U118"/>
  <c r="AC214" i="29"/>
  <c r="U215"/>
  <c r="J100" i="31"/>
  <c r="Z99"/>
  <c r="AA119" i="27"/>
  <c r="S120"/>
  <c r="U215" i="32"/>
  <c r="U99"/>
  <c r="AC98"/>
  <c r="AB98" i="36"/>
  <c r="T99"/>
  <c r="AA118" i="32"/>
  <c r="S119"/>
  <c r="AC118" i="26"/>
  <c r="U119"/>
  <c r="T121" i="27"/>
  <c r="AB121" s="1"/>
  <c r="AB120"/>
  <c r="Z118" i="29"/>
  <c r="R119"/>
  <c r="R101" i="34"/>
  <c r="Z100"/>
  <c r="S216" i="30"/>
  <c r="AA215"/>
  <c r="T102" i="27"/>
  <c r="AB102" s="1"/>
  <c r="AB101"/>
  <c r="R213" i="32"/>
  <c r="Z212"/>
  <c r="U213" i="34"/>
  <c r="AC212"/>
  <c r="S215" i="31"/>
  <c r="AA214"/>
  <c r="D120" i="29"/>
  <c r="AB119"/>
  <c r="AA99" i="31"/>
  <c r="S100"/>
  <c r="T214" i="36"/>
  <c r="AB213"/>
  <c r="AA118"/>
  <c r="S119"/>
  <c r="S118" i="30"/>
  <c r="AA117"/>
  <c r="U99" i="31"/>
  <c r="AC98"/>
  <c r="I216" i="34" l="1"/>
  <c r="AG215"/>
  <c r="I217" i="30"/>
  <c r="AG217" s="1"/>
  <c r="AG216"/>
  <c r="I215" i="28"/>
  <c r="AG214"/>
  <c r="I216" i="27"/>
  <c r="AG215"/>
  <c r="I216" i="32"/>
  <c r="AG215"/>
  <c r="I216" i="35"/>
  <c r="AG215"/>
  <c r="I216" i="5"/>
  <c r="AG215"/>
  <c r="Y216" i="36"/>
  <c r="AG215"/>
  <c r="Y217" i="26"/>
  <c r="AG217" s="1"/>
  <c r="AG216"/>
  <c r="X217" i="35"/>
  <c r="G215" i="28"/>
  <c r="AE214"/>
  <c r="U101"/>
  <c r="AC100"/>
  <c r="V215" i="30"/>
  <c r="AD214"/>
  <c r="W215" i="26"/>
  <c r="AE214"/>
  <c r="T100" i="35"/>
  <c r="AB99"/>
  <c r="Z99" i="30"/>
  <c r="R100"/>
  <c r="X214"/>
  <c r="AF213"/>
  <c r="V214" i="32"/>
  <c r="AD213"/>
  <c r="AE214"/>
  <c r="D11" i="15" s="1"/>
  <c r="W215" i="32"/>
  <c r="D102" i="29"/>
  <c r="AB102" s="1"/>
  <c r="AB101"/>
  <c r="M121" i="28"/>
  <c r="AC121" s="1"/>
  <c r="AC120"/>
  <c r="H214" i="35"/>
  <c r="AF213"/>
  <c r="H215" i="28"/>
  <c r="AF214"/>
  <c r="V216" i="5"/>
  <c r="AD215"/>
  <c r="V214" i="35"/>
  <c r="AD213"/>
  <c r="R101" i="5"/>
  <c r="Z100"/>
  <c r="K100"/>
  <c r="AA99"/>
  <c r="K119" i="34"/>
  <c r="AA118"/>
  <c r="N215" i="28"/>
  <c r="AD214"/>
  <c r="W215" i="35"/>
  <c r="AE214"/>
  <c r="S121" i="29"/>
  <c r="AA121" s="1"/>
  <c r="AA120"/>
  <c r="AA119" i="32"/>
  <c r="S120"/>
  <c r="AA120" i="27"/>
  <c r="S121"/>
  <c r="AA121" s="1"/>
  <c r="Z214" i="31"/>
  <c r="R215"/>
  <c r="AC118" i="27"/>
  <c r="U119"/>
  <c r="T215"/>
  <c r="AB214"/>
  <c r="AC119" i="30"/>
  <c r="U120"/>
  <c r="Z100" i="27"/>
  <c r="J101"/>
  <c r="Z101" i="29"/>
  <c r="R102"/>
  <c r="Z102" s="1"/>
  <c r="Z119" i="27"/>
  <c r="J120"/>
  <c r="T120" i="5"/>
  <c r="AB119"/>
  <c r="AB118" i="28"/>
  <c r="T119"/>
  <c r="T216"/>
  <c r="AB215"/>
  <c r="X215" i="31"/>
  <c r="AF214"/>
  <c r="X215" i="5"/>
  <c r="AF214"/>
  <c r="H217" i="26"/>
  <c r="AF217" s="1"/>
  <c r="AF216"/>
  <c r="H215" i="29"/>
  <c r="AF214"/>
  <c r="C215" i="32"/>
  <c r="AA214"/>
  <c r="G217" i="35"/>
  <c r="AA213" i="36"/>
  <c r="S214"/>
  <c r="Z118" i="26"/>
  <c r="R119"/>
  <c r="Z100" i="32"/>
  <c r="J101"/>
  <c r="Z214" i="34"/>
  <c r="R215"/>
  <c r="X217" i="29"/>
  <c r="AB100" i="30"/>
  <c r="L101"/>
  <c r="S217"/>
  <c r="AA217" s="1"/>
  <c r="AA216"/>
  <c r="U216" i="32"/>
  <c r="Z213" i="27"/>
  <c r="R214"/>
  <c r="AA215" i="34"/>
  <c r="S216"/>
  <c r="Z214" i="35"/>
  <c r="R215"/>
  <c r="AA215" i="28"/>
  <c r="S216"/>
  <c r="M214" i="32"/>
  <c r="AC213"/>
  <c r="X216" i="34"/>
  <c r="AF215"/>
  <c r="AE220" s="1"/>
  <c r="W217" i="28"/>
  <c r="AB99" i="31"/>
  <c r="T100"/>
  <c r="Z213" i="28"/>
  <c r="R214"/>
  <c r="AC101" i="35"/>
  <c r="U102"/>
  <c r="AC102" s="1"/>
  <c r="AA101" i="27"/>
  <c r="S102"/>
  <c r="AA102" s="1"/>
  <c r="AB99" i="34"/>
  <c r="L100"/>
  <c r="S101"/>
  <c r="AA100"/>
  <c r="AB117" i="36"/>
  <c r="T118"/>
  <c r="AB213" i="34"/>
  <c r="T214"/>
  <c r="AB99" i="32"/>
  <c r="T100"/>
  <c r="AA119" i="36"/>
  <c r="S120"/>
  <c r="AA100" i="31"/>
  <c r="S101"/>
  <c r="Z119" i="29"/>
  <c r="R120"/>
  <c r="AC119" i="26"/>
  <c r="U120"/>
  <c r="AB99" i="36"/>
  <c r="T100"/>
  <c r="AC118" i="31"/>
  <c r="U119"/>
  <c r="T215" i="32"/>
  <c r="AB214"/>
  <c r="AC99" i="34"/>
  <c r="U100"/>
  <c r="AE214" i="36"/>
  <c r="W215"/>
  <c r="AA100"/>
  <c r="K101"/>
  <c r="AB99" i="28"/>
  <c r="T100"/>
  <c r="AA99" i="30"/>
  <c r="S100"/>
  <c r="AC99"/>
  <c r="U100"/>
  <c r="AD213" i="36"/>
  <c r="V214"/>
  <c r="U100" i="26"/>
  <c r="AC99"/>
  <c r="L120" i="34"/>
  <c r="AB119"/>
  <c r="N216" i="27"/>
  <c r="AD215"/>
  <c r="AB214" i="31"/>
  <c r="T215"/>
  <c r="R216" i="29"/>
  <c r="Z215"/>
  <c r="U217" i="5"/>
  <c r="L101"/>
  <c r="AB100"/>
  <c r="W216" i="27"/>
  <c r="AE215"/>
  <c r="V215" i="34"/>
  <c r="AD214"/>
  <c r="E214" i="5"/>
  <c r="AC213"/>
  <c r="U216" i="27"/>
  <c r="AC215"/>
  <c r="AB100" i="26"/>
  <c r="T101"/>
  <c r="AA215" i="35"/>
  <c r="S216"/>
  <c r="W215" i="5"/>
  <c r="AE214"/>
  <c r="W215" i="29"/>
  <c r="AE214"/>
  <c r="Z119" i="34"/>
  <c r="R120"/>
  <c r="X217" i="28"/>
  <c r="AF213" i="36"/>
  <c r="X214"/>
  <c r="AB119" i="30"/>
  <c r="L120"/>
  <c r="AC215" i="29"/>
  <c r="U216"/>
  <c r="U121" i="36"/>
  <c r="AC119" i="34"/>
  <c r="U120"/>
  <c r="AB118" i="31"/>
  <c r="T119"/>
  <c r="AA100" i="32"/>
  <c r="S101"/>
  <c r="S217"/>
  <c r="AB215" i="26"/>
  <c r="T216"/>
  <c r="AB215" i="30"/>
  <c r="T216"/>
  <c r="S102" i="5"/>
  <c r="U213" i="36"/>
  <c r="AC212"/>
  <c r="S214" i="26"/>
  <c r="AA213"/>
  <c r="J119" i="30"/>
  <c r="Z118"/>
  <c r="J121" i="31"/>
  <c r="Z121" s="1"/>
  <c r="Z120"/>
  <c r="V216"/>
  <c r="AD215"/>
  <c r="X217" i="27"/>
  <c r="C214" i="5"/>
  <c r="AA213"/>
  <c r="P215" i="27"/>
  <c r="AF214"/>
  <c r="N215" i="29"/>
  <c r="AD214"/>
  <c r="AC99" i="31"/>
  <c r="U100"/>
  <c r="S216"/>
  <c r="AA215"/>
  <c r="Z213" i="32"/>
  <c r="R214"/>
  <c r="Z100" i="31"/>
  <c r="J101"/>
  <c r="U214" i="35"/>
  <c r="AC213"/>
  <c r="R119" i="36"/>
  <c r="Z118"/>
  <c r="AA118" i="35"/>
  <c r="S119"/>
  <c r="E100" i="36"/>
  <c r="AC99"/>
  <c r="O215" i="30"/>
  <c r="AE214"/>
  <c r="B216" i="5"/>
  <c r="Z215"/>
  <c r="W215" i="31"/>
  <c r="AE214"/>
  <c r="U217" i="26"/>
  <c r="AC217" s="1"/>
  <c r="AC216"/>
  <c r="U102" i="5"/>
  <c r="AC102" s="1"/>
  <c r="AC101"/>
  <c r="AA100" i="35"/>
  <c r="S101"/>
  <c r="AA118" i="30"/>
  <c r="S119"/>
  <c r="AB214" i="36"/>
  <c r="T215"/>
  <c r="AB120" i="29"/>
  <c r="D121"/>
  <c r="AB121" s="1"/>
  <c r="AC213" i="34"/>
  <c r="U214"/>
  <c r="Z101"/>
  <c r="R102"/>
  <c r="Z102" s="1"/>
  <c r="AC99" i="32"/>
  <c r="U100"/>
  <c r="Z216" i="26"/>
  <c r="R217"/>
  <c r="Z217" s="1"/>
  <c r="Z119" i="32"/>
  <c r="J120"/>
  <c r="Z100" i="36"/>
  <c r="B101"/>
  <c r="AA99" i="29"/>
  <c r="S100"/>
  <c r="AD214" i="26"/>
  <c r="V215"/>
  <c r="X217" i="32"/>
  <c r="AF216"/>
  <c r="M118" i="36"/>
  <c r="AC117"/>
  <c r="AB215" i="5"/>
  <c r="T216"/>
  <c r="W215" i="34"/>
  <c r="AE214"/>
  <c r="D12" i="15" s="1"/>
  <c r="U120" i="5"/>
  <c r="AC119"/>
  <c r="L120" i="26"/>
  <c r="AB119"/>
  <c r="Z118" i="35"/>
  <c r="R119"/>
  <c r="Z99"/>
  <c r="R100"/>
  <c r="Z213" i="30"/>
  <c r="R214"/>
  <c r="S217" i="5"/>
  <c r="AA119" i="26"/>
  <c r="S120"/>
  <c r="AA119" i="5"/>
  <c r="S120"/>
  <c r="L102" i="35"/>
  <c r="AC216" i="30"/>
  <c r="U217"/>
  <c r="AC217" s="1"/>
  <c r="T215" i="35"/>
  <c r="AB214"/>
  <c r="Z214" i="36"/>
  <c r="R215"/>
  <c r="U215" i="31"/>
  <c r="AC214"/>
  <c r="AC118" i="32"/>
  <c r="U119"/>
  <c r="AC99" i="27"/>
  <c r="U100"/>
  <c r="AA214" i="29"/>
  <c r="S215"/>
  <c r="AB214"/>
  <c r="T215"/>
  <c r="AA215" i="27"/>
  <c r="S216"/>
  <c r="I217" i="34" l="1"/>
  <c r="AG217" s="1"/>
  <c r="AG216"/>
  <c r="I216" i="28"/>
  <c r="AG215"/>
  <c r="I217" i="27"/>
  <c r="AG217" s="1"/>
  <c r="AG216"/>
  <c r="I217" i="32"/>
  <c r="AG217" s="1"/>
  <c r="AG216"/>
  <c r="I217" i="35"/>
  <c r="AG217" s="1"/>
  <c r="AG216"/>
  <c r="I217" i="5"/>
  <c r="AG217" s="1"/>
  <c r="AG216"/>
  <c r="Y217" i="36"/>
  <c r="AG217" s="1"/>
  <c r="AG216"/>
  <c r="D5" i="15"/>
  <c r="D10"/>
  <c r="K120" i="34"/>
  <c r="AA119"/>
  <c r="V217" i="5"/>
  <c r="AD217" s="1"/>
  <c r="AD216"/>
  <c r="V215" i="32"/>
  <c r="AD214"/>
  <c r="W216" i="26"/>
  <c r="AE215"/>
  <c r="U102" i="28"/>
  <c r="AC102" s="1"/>
  <c r="AC101"/>
  <c r="W216" i="35"/>
  <c r="AE215"/>
  <c r="N216" i="28"/>
  <c r="AD215"/>
  <c r="K101" i="5"/>
  <c r="AA100"/>
  <c r="V215" i="35"/>
  <c r="AD214"/>
  <c r="H216" i="28"/>
  <c r="AF215"/>
  <c r="AF214" i="30"/>
  <c r="X215"/>
  <c r="T101" i="35"/>
  <c r="AB100"/>
  <c r="V216" i="30"/>
  <c r="AD215"/>
  <c r="G216" i="28"/>
  <c r="AE215"/>
  <c r="D8" i="15"/>
  <c r="Z101" i="5"/>
  <c r="R102"/>
  <c r="Z102" s="1"/>
  <c r="H215" i="35"/>
  <c r="AF214"/>
  <c r="D13" i="15" s="1"/>
  <c r="Z100" i="30"/>
  <c r="R101"/>
  <c r="D7" i="15"/>
  <c r="AE215" i="32"/>
  <c r="W216"/>
  <c r="T216" i="35"/>
  <c r="AB215"/>
  <c r="E101" i="36"/>
  <c r="AC100"/>
  <c r="N216" i="29"/>
  <c r="AD215"/>
  <c r="J120" i="30"/>
  <c r="Z119"/>
  <c r="W216" i="5"/>
  <c r="AE215"/>
  <c r="E215"/>
  <c r="AC214"/>
  <c r="L121" i="34"/>
  <c r="AB121" s="1"/>
  <c r="AB120"/>
  <c r="S102"/>
  <c r="AA102" s="1"/>
  <c r="AA101"/>
  <c r="X216" i="31"/>
  <c r="AF215"/>
  <c r="AB215" i="27"/>
  <c r="T216"/>
  <c r="AC100"/>
  <c r="U101"/>
  <c r="AA120" i="26"/>
  <c r="S121"/>
  <c r="AA121" s="1"/>
  <c r="Z119" i="35"/>
  <c r="R120"/>
  <c r="AB216" i="5"/>
  <c r="T217"/>
  <c r="AB217" s="1"/>
  <c r="S101" i="29"/>
  <c r="AA100"/>
  <c r="AC100" i="32"/>
  <c r="U101"/>
  <c r="AA101" i="35"/>
  <c r="S102"/>
  <c r="AA102" s="1"/>
  <c r="J102" i="31"/>
  <c r="Z102" s="1"/>
  <c r="Z101"/>
  <c r="T217" i="30"/>
  <c r="AB217" s="1"/>
  <c r="AB216"/>
  <c r="Z120" i="34"/>
  <c r="R121"/>
  <c r="Z121" s="1"/>
  <c r="T102" i="26"/>
  <c r="AB102" s="1"/>
  <c r="AB101"/>
  <c r="AB100" i="28"/>
  <c r="T101"/>
  <c r="AB100" i="36"/>
  <c r="T101"/>
  <c r="AA120"/>
  <c r="S121"/>
  <c r="AA121" s="1"/>
  <c r="T215" i="34"/>
  <c r="AB214"/>
  <c r="R215" i="28"/>
  <c r="Z214"/>
  <c r="R216" i="35"/>
  <c r="Z215"/>
  <c r="Z214" i="27"/>
  <c r="R215"/>
  <c r="J102" i="32"/>
  <c r="Z102" s="1"/>
  <c r="Z101"/>
  <c r="AA214" i="36"/>
  <c r="S215"/>
  <c r="AB119" i="28"/>
  <c r="T120"/>
  <c r="Z120" i="27"/>
  <c r="J121"/>
  <c r="Z121" s="1"/>
  <c r="Z101"/>
  <c r="J102"/>
  <c r="Z102" s="1"/>
  <c r="AA120" i="32"/>
  <c r="S121"/>
  <c r="AA121" s="1"/>
  <c r="AB120" i="26"/>
  <c r="L121"/>
  <c r="AB121" s="1"/>
  <c r="W216" i="34"/>
  <c r="AE215"/>
  <c r="M119" i="36"/>
  <c r="AC118"/>
  <c r="W216" i="31"/>
  <c r="AE215"/>
  <c r="O216" i="30"/>
  <c r="AE215"/>
  <c r="AC214" i="35"/>
  <c r="U215"/>
  <c r="P216" i="27"/>
  <c r="AF215"/>
  <c r="S215" i="26"/>
  <c r="AA214"/>
  <c r="W216" i="29"/>
  <c r="AE215"/>
  <c r="AC216" i="27"/>
  <c r="U217"/>
  <c r="AC217" s="1"/>
  <c r="V216" i="34"/>
  <c r="AD215"/>
  <c r="L102" i="5"/>
  <c r="AB102" s="1"/>
  <c r="AB101"/>
  <c r="R217" i="29"/>
  <c r="Z217" s="1"/>
  <c r="Z216"/>
  <c r="N217" i="27"/>
  <c r="AD217" s="1"/>
  <c r="AD216"/>
  <c r="AC100" i="26"/>
  <c r="U101"/>
  <c r="X217" i="34"/>
  <c r="AF216"/>
  <c r="U217" i="32"/>
  <c r="H216" i="29"/>
  <c r="AF215"/>
  <c r="AE220" s="1"/>
  <c r="X216" i="5"/>
  <c r="AF215"/>
  <c r="AB216" i="28"/>
  <c r="T217"/>
  <c r="AB217" s="1"/>
  <c r="T121" i="5"/>
  <c r="AB121" s="1"/>
  <c r="AB120"/>
  <c r="AC215" i="31"/>
  <c r="U216"/>
  <c r="AC120" i="5"/>
  <c r="U121"/>
  <c r="AC121" s="1"/>
  <c r="B217"/>
  <c r="Z217" s="1"/>
  <c r="Z216"/>
  <c r="R120" i="36"/>
  <c r="Z119"/>
  <c r="S217" i="31"/>
  <c r="AA217" s="1"/>
  <c r="AA216"/>
  <c r="C215" i="5"/>
  <c r="AA214"/>
  <c r="V217" i="31"/>
  <c r="AD217" s="1"/>
  <c r="AD216"/>
  <c r="U214" i="36"/>
  <c r="AC213"/>
  <c r="W217" i="27"/>
  <c r="AE217" s="1"/>
  <c r="AE216"/>
  <c r="AB215" i="32"/>
  <c r="T216"/>
  <c r="M215"/>
  <c r="AC214"/>
  <c r="C216"/>
  <c r="AA215"/>
  <c r="AB215" i="29"/>
  <c r="T216"/>
  <c r="R215" i="30"/>
  <c r="Z214"/>
  <c r="J121" i="32"/>
  <c r="Z121" s="1"/>
  <c r="Z120"/>
  <c r="U215" i="34"/>
  <c r="AC214"/>
  <c r="AB215" i="36"/>
  <c r="T216"/>
  <c r="AB119" i="31"/>
  <c r="T120"/>
  <c r="AF214" i="36"/>
  <c r="X215"/>
  <c r="AB215" i="31"/>
  <c r="T216"/>
  <c r="AC100" i="30"/>
  <c r="U101"/>
  <c r="AE215" i="36"/>
  <c r="W216"/>
  <c r="Z120" i="29"/>
  <c r="R121"/>
  <c r="Z121" s="1"/>
  <c r="R216" i="31"/>
  <c r="Z215"/>
  <c r="AA216" i="27"/>
  <c r="S217"/>
  <c r="AA217" s="1"/>
  <c r="AA215" i="29"/>
  <c r="S216"/>
  <c r="AC119" i="32"/>
  <c r="U120"/>
  <c r="Z215" i="36"/>
  <c r="R216"/>
  <c r="AA120" i="5"/>
  <c r="S121"/>
  <c r="AA121" s="1"/>
  <c r="Z100" i="35"/>
  <c r="R101"/>
  <c r="AD215" i="26"/>
  <c r="V216"/>
  <c r="B102" i="36"/>
  <c r="Z102" s="1"/>
  <c r="Z101"/>
  <c r="AA119" i="30"/>
  <c r="S120"/>
  <c r="AA119" i="35"/>
  <c r="S120"/>
  <c r="Z214" i="32"/>
  <c r="R215"/>
  <c r="AC100" i="31"/>
  <c r="U101"/>
  <c r="T217" i="26"/>
  <c r="AB217" s="1"/>
  <c r="AB216"/>
  <c r="AA101" i="32"/>
  <c r="S102"/>
  <c r="AA102" s="1"/>
  <c r="AC120" i="34"/>
  <c r="U121"/>
  <c r="AC121" s="1"/>
  <c r="AC216" i="29"/>
  <c r="U217"/>
  <c r="AC217" s="1"/>
  <c r="L121" i="30"/>
  <c r="AB121" s="1"/>
  <c r="AB120"/>
  <c r="AA216" i="35"/>
  <c r="S217"/>
  <c r="AA217" s="1"/>
  <c r="AD214" i="36"/>
  <c r="V215"/>
  <c r="S101" i="30"/>
  <c r="AA100"/>
  <c r="AA101" i="36"/>
  <c r="K102"/>
  <c r="AA102" s="1"/>
  <c r="AC100" i="34"/>
  <c r="U101"/>
  <c r="AC119" i="31"/>
  <c r="U120"/>
  <c r="AC120" i="26"/>
  <c r="U121"/>
  <c r="AC121" s="1"/>
  <c r="AA101" i="31"/>
  <c r="S102"/>
  <c r="AA102" s="1"/>
  <c r="AB100" i="32"/>
  <c r="T101"/>
  <c r="AB118" i="36"/>
  <c r="T119"/>
  <c r="L101" i="34"/>
  <c r="AB100"/>
  <c r="AB100" i="31"/>
  <c r="T101"/>
  <c r="AA216" i="28"/>
  <c r="S217"/>
  <c r="AA217" s="1"/>
  <c r="S217" i="34"/>
  <c r="AA217" s="1"/>
  <c r="AA216"/>
  <c r="L102" i="30"/>
  <c r="AB102" s="1"/>
  <c r="AB101"/>
  <c r="Z215" i="34"/>
  <c r="R216"/>
  <c r="Z119" i="26"/>
  <c r="R120"/>
  <c r="AC120" i="30"/>
  <c r="U121"/>
  <c r="AC121" s="1"/>
  <c r="AC119" i="27"/>
  <c r="U120"/>
  <c r="I217" i="28" l="1"/>
  <c r="AG217" s="1"/>
  <c r="AG216"/>
  <c r="G217"/>
  <c r="AE217" s="1"/>
  <c r="AE216"/>
  <c r="H217"/>
  <c r="AF216"/>
  <c r="W217" i="35"/>
  <c r="AE217" s="1"/>
  <c r="AE216"/>
  <c r="V216" i="32"/>
  <c r="AD215"/>
  <c r="H216" i="35"/>
  <c r="AF215"/>
  <c r="V217" i="30"/>
  <c r="AD217" s="1"/>
  <c r="AD216"/>
  <c r="V216" i="35"/>
  <c r="AD215"/>
  <c r="N217" i="28"/>
  <c r="AD217" s="1"/>
  <c r="AD216"/>
  <c r="AE216" i="26"/>
  <c r="W217"/>
  <c r="AE217" s="1"/>
  <c r="AE216" i="32"/>
  <c r="W217"/>
  <c r="AE217" s="1"/>
  <c r="Z101" i="30"/>
  <c r="R102"/>
  <c r="Z102" s="1"/>
  <c r="T102" i="35"/>
  <c r="AB102" s="1"/>
  <c r="AB101"/>
  <c r="K102" i="5"/>
  <c r="AA102" s="1"/>
  <c r="AA101"/>
  <c r="K121" i="34"/>
  <c r="AA121" s="1"/>
  <c r="AA120"/>
  <c r="AF215" i="30"/>
  <c r="X216"/>
  <c r="AA101"/>
  <c r="S102"/>
  <c r="AA102" s="1"/>
  <c r="Z216" i="31"/>
  <c r="R217"/>
  <c r="Z217" s="1"/>
  <c r="AC215" i="34"/>
  <c r="U216"/>
  <c r="C217" i="32"/>
  <c r="AA217" s="1"/>
  <c r="AA216"/>
  <c r="U215" i="36"/>
  <c r="AC214"/>
  <c r="R121"/>
  <c r="Z121" s="1"/>
  <c r="Z120"/>
  <c r="X217" i="5"/>
  <c r="AF217" s="1"/>
  <c r="AF216"/>
  <c r="W217" i="29"/>
  <c r="AE217" s="1"/>
  <c r="AE216"/>
  <c r="O217" i="30"/>
  <c r="AE216"/>
  <c r="Z216" i="35"/>
  <c r="R217"/>
  <c r="Z217" s="1"/>
  <c r="AA101" i="29"/>
  <c r="S102"/>
  <c r="AA102" s="1"/>
  <c r="X217" i="31"/>
  <c r="AF216"/>
  <c r="W217" i="5"/>
  <c r="AE217" s="1"/>
  <c r="C14" i="15" s="1"/>
  <c r="AE216" i="5"/>
  <c r="AB216" i="35"/>
  <c r="T217"/>
  <c r="AB217" s="1"/>
  <c r="Z120" i="26"/>
  <c r="R121"/>
  <c r="Z121" s="1"/>
  <c r="AB101" i="32"/>
  <c r="T102"/>
  <c r="AB102" s="1"/>
  <c r="AC101" i="34"/>
  <c r="U102"/>
  <c r="AC102" s="1"/>
  <c r="AC101" i="31"/>
  <c r="U102"/>
  <c r="AC102" s="1"/>
  <c r="AA216" i="29"/>
  <c r="S217"/>
  <c r="AA217" s="1"/>
  <c r="AE216" i="36"/>
  <c r="W217"/>
  <c r="AE217" s="1"/>
  <c r="AB120" i="31"/>
  <c r="T121"/>
  <c r="AB121" s="1"/>
  <c r="AB120" i="28"/>
  <c r="T121"/>
  <c r="AB121" s="1"/>
  <c r="AB101" i="36"/>
  <c r="T102"/>
  <c r="AB102" s="1"/>
  <c r="Z120" i="35"/>
  <c r="R121"/>
  <c r="Z121" s="1"/>
  <c r="AC101" i="27"/>
  <c r="U102"/>
  <c r="AC102" s="1"/>
  <c r="M216" i="32"/>
  <c r="AC215"/>
  <c r="H217" i="29"/>
  <c r="AF216"/>
  <c r="S216" i="26"/>
  <c r="AA215"/>
  <c r="W217" i="31"/>
  <c r="AE217" s="1"/>
  <c r="AE216"/>
  <c r="W217" i="34"/>
  <c r="AE217" s="1"/>
  <c r="AE216"/>
  <c r="Z215" i="28"/>
  <c r="R216"/>
  <c r="E216" i="5"/>
  <c r="AC215"/>
  <c r="J121" i="30"/>
  <c r="Z121" s="1"/>
  <c r="Z120"/>
  <c r="E102" i="36"/>
  <c r="AC102" s="1"/>
  <c r="AC101"/>
  <c r="AB101" i="34"/>
  <c r="L102"/>
  <c r="AB102" s="1"/>
  <c r="R216" i="30"/>
  <c r="Z215"/>
  <c r="C216" i="5"/>
  <c r="AA215"/>
  <c r="V217" i="34"/>
  <c r="AD217" s="1"/>
  <c r="AD216"/>
  <c r="P217" i="27"/>
  <c r="AF217" s="1"/>
  <c r="D6" i="15" s="1"/>
  <c r="AF216" i="27"/>
  <c r="M120" i="36"/>
  <c r="AC119"/>
  <c r="T216" i="34"/>
  <c r="AB215"/>
  <c r="N217" i="29"/>
  <c r="AD217" s="1"/>
  <c r="AD216"/>
  <c r="AC120" i="27"/>
  <c r="U121"/>
  <c r="AC121" s="1"/>
  <c r="AA120" i="35"/>
  <c r="S121"/>
  <c r="AA121" s="1"/>
  <c r="R102"/>
  <c r="Z102" s="1"/>
  <c r="Z101"/>
  <c r="Z216" i="36"/>
  <c r="R217"/>
  <c r="Z217" s="1"/>
  <c r="AB216" i="31"/>
  <c r="T217"/>
  <c r="AB217" s="1"/>
  <c r="T217" i="32"/>
  <c r="AB217" s="1"/>
  <c r="AB216"/>
  <c r="AC101" i="26"/>
  <c r="U102"/>
  <c r="AC102" s="1"/>
  <c r="Z216" i="34"/>
  <c r="R217"/>
  <c r="Z217" s="1"/>
  <c r="AB101" i="31"/>
  <c r="T102"/>
  <c r="AB102" s="1"/>
  <c r="AB119" i="36"/>
  <c r="T120"/>
  <c r="AC120" i="31"/>
  <c r="U121"/>
  <c r="AC121" s="1"/>
  <c r="AD215" i="36"/>
  <c r="V216"/>
  <c r="R216" i="32"/>
  <c r="Z215"/>
  <c r="S121" i="30"/>
  <c r="AA121" s="1"/>
  <c r="AA120"/>
  <c r="AD216" i="26"/>
  <c r="V217"/>
  <c r="AD217" s="1"/>
  <c r="AC120" i="32"/>
  <c r="U121"/>
  <c r="AC121" s="1"/>
  <c r="AC101" i="30"/>
  <c r="U102"/>
  <c r="AC102" s="1"/>
  <c r="AF215" i="36"/>
  <c r="X216"/>
  <c r="AB216"/>
  <c r="T217"/>
  <c r="AB217" s="1"/>
  <c r="AB216" i="29"/>
  <c r="T217"/>
  <c r="AB217" s="1"/>
  <c r="U217" i="31"/>
  <c r="AC217" s="1"/>
  <c r="AC216"/>
  <c r="AC215" i="35"/>
  <c r="U216"/>
  <c r="AA215" i="36"/>
  <c r="S216"/>
  <c r="R216" i="27"/>
  <c r="Z215"/>
  <c r="AB101" i="28"/>
  <c r="T102"/>
  <c r="AB102" s="1"/>
  <c r="AC101" i="32"/>
  <c r="U102"/>
  <c r="AC102" s="1"/>
  <c r="T217" i="27"/>
  <c r="AB217" s="1"/>
  <c r="AB216"/>
  <c r="D4" i="15" l="1"/>
  <c r="V217" i="35"/>
  <c r="AD217" s="1"/>
  <c r="AD216"/>
  <c r="H217"/>
  <c r="AF216"/>
  <c r="AF216" i="30"/>
  <c r="X217"/>
  <c r="AF217" s="1"/>
  <c r="D9" i="15" s="1"/>
  <c r="V217" i="32"/>
  <c r="AD217" s="1"/>
  <c r="AD216"/>
  <c r="AD216" i="36"/>
  <c r="V217"/>
  <c r="AD217" s="1"/>
  <c r="AB120"/>
  <c r="T121"/>
  <c r="AB121" s="1"/>
  <c r="P219" i="30"/>
  <c r="AE217"/>
  <c r="R217" i="32"/>
  <c r="Z217" s="1"/>
  <c r="Z216"/>
  <c r="AB216" i="34"/>
  <c r="T217"/>
  <c r="AB217" s="1"/>
  <c r="C217" i="5"/>
  <c r="AA217" s="1"/>
  <c r="AA216"/>
  <c r="AA216" i="36"/>
  <c r="S217"/>
  <c r="AA217" s="1"/>
  <c r="E217" i="5"/>
  <c r="AC217" s="1"/>
  <c r="AC216"/>
  <c r="AA216" i="26"/>
  <c r="S217"/>
  <c r="AA217" s="1"/>
  <c r="M217" i="32"/>
  <c r="AC217" s="1"/>
  <c r="AC216"/>
  <c r="U217" i="35"/>
  <c r="AC217" s="1"/>
  <c r="AC216"/>
  <c r="AF216" i="36"/>
  <c r="X217"/>
  <c r="AF217" s="1"/>
  <c r="U216"/>
  <c r="AC215"/>
  <c r="Z216" i="28"/>
  <c r="R217"/>
  <c r="Z217" s="1"/>
  <c r="U217" i="34"/>
  <c r="AC217" s="1"/>
  <c r="AC216"/>
  <c r="R217" i="27"/>
  <c r="Z217" s="1"/>
  <c r="Z216"/>
  <c r="M121" i="36"/>
  <c r="AC121" s="1"/>
  <c r="AC120"/>
  <c r="Z216" i="30"/>
  <c r="R217"/>
  <c r="Z217" s="1"/>
  <c r="B14" i="15" l="1"/>
  <c r="D14" s="1"/>
  <c r="U217" i="36"/>
  <c r="AC217" s="1"/>
  <c r="AC216"/>
</calcChain>
</file>

<file path=xl/sharedStrings.xml><?xml version="1.0" encoding="utf-8"?>
<sst xmlns="http://schemas.openxmlformats.org/spreadsheetml/2006/main" count="2611" uniqueCount="66">
  <si>
    <t>CARGA TRANSFERIDA FRENTE NO CONCESIONADO</t>
  </si>
  <si>
    <t>(Definicción D.S 104)</t>
  </si>
  <si>
    <t>Carga General Fraccionada</t>
  </si>
  <si>
    <t>Contenedorizada</t>
  </si>
  <si>
    <t>Graneles</t>
  </si>
  <si>
    <t>Mes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</si>
  <si>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</si>
  <si>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</si>
  <si>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</si>
  <si>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</si>
  <si>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</si>
  <si>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</si>
  <si>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</si>
  <si>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</si>
  <si>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</si>
  <si>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</si>
  <si>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</si>
  <si>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</si>
  <si>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CARGA TRANSFERIDA FRENTE CONCESIONADO</t>
  </si>
  <si>
    <t>horas de Ocupación de Naves</t>
  </si>
  <si>
    <t>Número de Naves</t>
  </si>
  <si>
    <t>Tiempo de Espera</t>
  </si>
  <si>
    <t>EMPRESA PORTUARIA ARICA</t>
  </si>
  <si>
    <t>EMPRESA PORTUARIA IQUIQUE</t>
  </si>
  <si>
    <t>Febrero</t>
  </si>
  <si>
    <t>EMPRESA PORTUARIA SAN ANTONIO</t>
  </si>
  <si>
    <t>EMPRESA PORTUARIA VALPARAISO</t>
  </si>
  <si>
    <t>EMPRESA PORTUARIA COQUIMBO</t>
  </si>
  <si>
    <t>EMPRESA PORTUARIA PUERTO MONTT</t>
  </si>
  <si>
    <t>EMPRESA PORTUARIA AUSTRAL</t>
  </si>
  <si>
    <t>Concesionario</t>
  </si>
  <si>
    <t>Velocidad de Transferencia</t>
  </si>
  <si>
    <t>Multioperado</t>
  </si>
  <si>
    <t>Acumulado</t>
  </si>
  <si>
    <t>CARGA TRANSFERIDA ACUMULADA FRENTE NO CONCESIONADO</t>
  </si>
  <si>
    <t>Valores Mensuales</t>
  </si>
  <si>
    <t>PARAMETROS ATENCION A CLIENTE FRENTE NO CONCESIONADO</t>
  </si>
  <si>
    <t>PARAMETROS ATENCION A CLIENTE FRENTE CONCESIONADO</t>
  </si>
  <si>
    <t>Valores Acumulados</t>
  </si>
  <si>
    <t>CARGA TRANSFERIDA TOTAL PUERTO</t>
  </si>
  <si>
    <t>PARAMETROS ATENCION A CLIENTE FRENTE TOTAL PUERTO</t>
  </si>
  <si>
    <t>Arica</t>
  </si>
  <si>
    <t>Iquique</t>
  </si>
  <si>
    <t>Antofagasta</t>
  </si>
  <si>
    <t>Coquimbo</t>
  </si>
  <si>
    <t>Valparaíso</t>
  </si>
  <si>
    <t>San Antonio</t>
  </si>
  <si>
    <t>Pto. Montt</t>
  </si>
  <si>
    <t>Chacabuco</t>
  </si>
  <si>
    <t>Austral</t>
  </si>
  <si>
    <t>Empresa</t>
  </si>
  <si>
    <t>Transferencia de Carga</t>
  </si>
  <si>
    <t>(Definicción D.S 104) Valores Acumulado</t>
  </si>
  <si>
    <t>EMPRESA PORTUARIA CHACABUCO</t>
  </si>
  <si>
    <t>Variación</t>
  </si>
  <si>
    <t>Horas de Ocupación de Naves</t>
  </si>
  <si>
    <t>CONSOLIDADO</t>
  </si>
  <si>
    <t>EMPRESA PORTUARIA ANTOFAGASTA</t>
  </si>
  <si>
    <t>Thno-S Vicent.</t>
  </si>
  <si>
    <t>CARGA TRANSFERIDA FRENTE NO CONCESIONADO SITIO 7 al Servicio del Perú</t>
  </si>
  <si>
    <t>Granel</t>
  </si>
  <si>
    <t>EMPRESA PORTUARIA TALCAHUANO SAN VICENTE</t>
  </si>
  <si>
    <t>Transferencia de Carga Octubre 2010 versus Octubre 2011</t>
  </si>
  <si>
    <t>Transferencia de Carga Diciembre 2010 versus Diciembre 2011</t>
  </si>
  <si>
    <t>Transferencia de Carga Diciembre 2010 versus Dicembre 2011</t>
  </si>
  <si>
    <t>Var 11/10</t>
  </si>
</sst>
</file>

<file path=xl/styles.xml><?xml version="1.0" encoding="utf-8"?>
<styleSheet xmlns="http://schemas.openxmlformats.org/spreadsheetml/2006/main">
  <numFmts count="5">
    <numFmt numFmtId="164" formatCode="_-* #,##0.00\ _€_-;\-* #,##0.00\ _€_-;_-* &quot;-&quot;??\ _€_-;_-@_-"/>
    <numFmt numFmtId="165" formatCode="0.0"/>
    <numFmt numFmtId="166" formatCode="#,##0.000"/>
    <numFmt numFmtId="167" formatCode="#,##0.0000"/>
    <numFmt numFmtId="168" formatCode="0.0%"/>
  </numFmts>
  <fonts count="10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3" fontId="0" fillId="0" borderId="5" xfId="0" applyNumberFormat="1" applyBorder="1"/>
    <xf numFmtId="3" fontId="0" fillId="0" borderId="6" xfId="0" applyNumberFormat="1" applyBorder="1"/>
    <xf numFmtId="0" fontId="3" fillId="0" borderId="7" xfId="0" applyFont="1" applyBorder="1"/>
    <xf numFmtId="3" fontId="3" fillId="0" borderId="8" xfId="0" applyNumberFormat="1" applyFont="1" applyBorder="1"/>
    <xf numFmtId="3" fontId="3" fillId="0" borderId="9" xfId="0" applyNumberFormat="1" applyFont="1" applyBorder="1"/>
    <xf numFmtId="0" fontId="3" fillId="0" borderId="5" xfId="0" applyFont="1" applyBorder="1"/>
    <xf numFmtId="0" fontId="3" fillId="0" borderId="8" xfId="0" applyFont="1" applyBorder="1"/>
    <xf numFmtId="0" fontId="0" fillId="0" borderId="1" xfId="0" applyBorder="1"/>
    <xf numFmtId="165" fontId="0" fillId="0" borderId="2" xfId="0" applyNumberFormat="1" applyBorder="1"/>
    <xf numFmtId="165" fontId="0" fillId="0" borderId="10" xfId="0" applyNumberFormat="1" applyBorder="1"/>
    <xf numFmtId="0" fontId="0" fillId="0" borderId="8" xfId="0" applyBorder="1"/>
    <xf numFmtId="165" fontId="0" fillId="0" borderId="9" xfId="0" applyNumberForma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Border="1"/>
    <xf numFmtId="3" fontId="0" fillId="0" borderId="12" xfId="0" applyNumberFormat="1" applyBorder="1"/>
    <xf numFmtId="3" fontId="0" fillId="0" borderId="13" xfId="0" applyNumberFormat="1" applyBorder="1"/>
    <xf numFmtId="0" fontId="3" fillId="0" borderId="12" xfId="0" applyFont="1" applyBorder="1"/>
    <xf numFmtId="3" fontId="0" fillId="0" borderId="4" xfId="0" applyNumberFormat="1" applyBorder="1"/>
    <xf numFmtId="3" fontId="0" fillId="0" borderId="0" xfId="0" applyNumberFormat="1" applyBorder="1"/>
    <xf numFmtId="3" fontId="3" fillId="0" borderId="4" xfId="0" applyNumberFormat="1" applyFont="1" applyBorder="1"/>
    <xf numFmtId="3" fontId="3" fillId="0" borderId="0" xfId="0" applyNumberFormat="1" applyFont="1" applyBorder="1"/>
    <xf numFmtId="0" fontId="0" fillId="2" borderId="0" xfId="0" applyFill="1"/>
    <xf numFmtId="3" fontId="0" fillId="0" borderId="14" xfId="0" applyNumberFormat="1" applyBorder="1"/>
    <xf numFmtId="3" fontId="0" fillId="0" borderId="15" xfId="0" applyNumberFormat="1" applyBorder="1"/>
    <xf numFmtId="0" fontId="3" fillId="0" borderId="16" xfId="0" applyFont="1" applyBorder="1"/>
    <xf numFmtId="0" fontId="3" fillId="0" borderId="0" xfId="0" applyFont="1" applyBorder="1" applyAlignment="1"/>
    <xf numFmtId="164" fontId="0" fillId="0" borderId="0" xfId="1" applyFont="1" applyAlignment="1">
      <alignment horizontal="left"/>
    </xf>
    <xf numFmtId="0" fontId="4" fillId="0" borderId="17" xfId="0" applyFont="1" applyBorder="1"/>
    <xf numFmtId="3" fontId="2" fillId="0" borderId="18" xfId="0" applyNumberFormat="1" applyFont="1" applyBorder="1"/>
    <xf numFmtId="0" fontId="4" fillId="0" borderId="5" xfId="0" applyFont="1" applyBorder="1"/>
    <xf numFmtId="3" fontId="2" fillId="0" borderId="6" xfId="0" applyNumberFormat="1" applyFont="1" applyBorder="1"/>
    <xf numFmtId="0" fontId="4" fillId="0" borderId="19" xfId="0" applyFont="1" applyBorder="1"/>
    <xf numFmtId="3" fontId="2" fillId="0" borderId="20" xfId="0" applyNumberFormat="1" applyFont="1" applyBorder="1"/>
    <xf numFmtId="3" fontId="0" fillId="0" borderId="21" xfId="0" applyNumberFormat="1" applyBorder="1"/>
    <xf numFmtId="165" fontId="0" fillId="0" borderId="22" xfId="0" applyNumberFormat="1" applyBorder="1"/>
    <xf numFmtId="0" fontId="3" fillId="0" borderId="10" xfId="0" applyFont="1" applyBorder="1" applyAlignment="1">
      <alignment horizontal="center"/>
    </xf>
    <xf numFmtId="0" fontId="5" fillId="3" borderId="8" xfId="0" applyFont="1" applyFill="1" applyBorder="1"/>
    <xf numFmtId="3" fontId="5" fillId="3" borderId="9" xfId="0" applyNumberFormat="1" applyFont="1" applyFill="1" applyBorder="1"/>
    <xf numFmtId="0" fontId="5" fillId="3" borderId="23" xfId="0" applyFont="1" applyFill="1" applyBorder="1"/>
    <xf numFmtId="17" fontId="5" fillId="3" borderId="24" xfId="0" applyNumberFormat="1" applyFont="1" applyFill="1" applyBorder="1" applyAlignment="1">
      <alignment horizontal="center"/>
    </xf>
    <xf numFmtId="3" fontId="0" fillId="0" borderId="26" xfId="0" applyNumberFormat="1" applyBorder="1"/>
    <xf numFmtId="0" fontId="3" fillId="0" borderId="27" xfId="0" applyFont="1" applyBorder="1" applyAlignment="1">
      <alignment horizontal="center"/>
    </xf>
    <xf numFmtId="3" fontId="3" fillId="0" borderId="28" xfId="0" applyNumberFormat="1" applyFont="1" applyBorder="1"/>
    <xf numFmtId="3" fontId="0" fillId="0" borderId="29" xfId="0" applyNumberFormat="1" applyBorder="1"/>
    <xf numFmtId="3" fontId="0" fillId="0" borderId="30" xfId="0" applyNumberFormat="1" applyBorder="1"/>
    <xf numFmtId="3" fontId="3" fillId="0" borderId="22" xfId="0" applyNumberFormat="1" applyFont="1" applyBorder="1"/>
    <xf numFmtId="0" fontId="3" fillId="0" borderId="23" xfId="0" applyFont="1" applyBorder="1"/>
    <xf numFmtId="0" fontId="3" fillId="0" borderId="31" xfId="0" applyFont="1" applyBorder="1"/>
    <xf numFmtId="0" fontId="3" fillId="0" borderId="32" xfId="0" applyFont="1" applyBorder="1" applyAlignment="1">
      <alignment horizontal="center"/>
    </xf>
    <xf numFmtId="165" fontId="0" fillId="0" borderId="33" xfId="0" applyNumberFormat="1" applyBorder="1"/>
    <xf numFmtId="165" fontId="0" fillId="0" borderId="34" xfId="0" applyNumberFormat="1" applyBorder="1"/>
    <xf numFmtId="164" fontId="1" fillId="0" borderId="0" xfId="1" applyAlignment="1">
      <alignment horizontal="left"/>
    </xf>
    <xf numFmtId="10" fontId="2" fillId="0" borderId="30" xfId="3" applyNumberFormat="1" applyFont="1" applyFill="1" applyBorder="1" applyAlignment="1">
      <alignment horizontal="right"/>
    </xf>
    <xf numFmtId="10" fontId="2" fillId="0" borderId="21" xfId="3" applyNumberFormat="1" applyFont="1" applyFill="1" applyBorder="1" applyAlignment="1">
      <alignment horizontal="right"/>
    </xf>
    <xf numFmtId="10" fontId="2" fillId="0" borderId="35" xfId="3" applyNumberFormat="1" applyFont="1" applyFill="1" applyBorder="1" applyAlignment="1">
      <alignment horizontal="right"/>
    </xf>
    <xf numFmtId="10" fontId="5" fillId="3" borderId="22" xfId="3" applyNumberFormat="1" applyFont="1" applyFill="1" applyBorder="1" applyAlignment="1">
      <alignment horizontal="right"/>
    </xf>
    <xf numFmtId="3" fontId="0" fillId="0" borderId="36" xfId="0" applyNumberFormat="1" applyBorder="1"/>
    <xf numFmtId="3" fontId="0" fillId="0" borderId="37" xfId="0" applyNumberFormat="1" applyBorder="1"/>
    <xf numFmtId="0" fontId="3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3" fontId="0" fillId="0" borderId="38" xfId="0" applyNumberFormat="1" applyBorder="1"/>
    <xf numFmtId="3" fontId="3" fillId="0" borderId="34" xfId="0" applyNumberFormat="1" applyFont="1" applyBorder="1"/>
    <xf numFmtId="3" fontId="0" fillId="0" borderId="39" xfId="0" applyNumberFormat="1" applyBorder="1"/>
    <xf numFmtId="3" fontId="3" fillId="0" borderId="40" xfId="0" applyNumberFormat="1" applyFont="1" applyBorder="1"/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3" fontId="0" fillId="0" borderId="0" xfId="0" applyNumberFormat="1"/>
    <xf numFmtId="167" fontId="0" fillId="0" borderId="0" xfId="0" applyNumberFormat="1" applyFill="1" applyBorder="1"/>
    <xf numFmtId="0" fontId="0" fillId="0" borderId="0" xfId="0" applyAlignment="1">
      <alignment horizontal="center"/>
    </xf>
    <xf numFmtId="10" fontId="2" fillId="0" borderId="0" xfId="3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Fill="1" applyBorder="1"/>
    <xf numFmtId="166" fontId="0" fillId="0" borderId="0" xfId="0" applyNumberFormat="1" applyFill="1" applyBorder="1"/>
    <xf numFmtId="9" fontId="0" fillId="0" borderId="0" xfId="3" applyFont="1"/>
    <xf numFmtId="10" fontId="0" fillId="0" borderId="0" xfId="3" applyNumberFormat="1" applyFont="1"/>
    <xf numFmtId="3" fontId="0" fillId="0" borderId="44" xfId="1" applyNumberFormat="1" applyFont="1" applyBorder="1"/>
    <xf numFmtId="3" fontId="0" fillId="0" borderId="35" xfId="0" applyNumberFormat="1" applyBorder="1"/>
    <xf numFmtId="2" fontId="0" fillId="0" borderId="0" xfId="0" applyNumberFormat="1"/>
    <xf numFmtId="3" fontId="1" fillId="0" borderId="0" xfId="0" applyNumberFormat="1" applyFont="1" applyBorder="1"/>
    <xf numFmtId="3" fontId="0" fillId="0" borderId="18" xfId="0" applyNumberFormat="1" applyBorder="1"/>
    <xf numFmtId="168" fontId="0" fillId="0" borderId="0" xfId="3" applyNumberFormat="1" applyFont="1" applyFill="1" applyBorder="1"/>
    <xf numFmtId="168" fontId="0" fillId="0" borderId="0" xfId="3" applyNumberFormat="1" applyFont="1"/>
    <xf numFmtId="0" fontId="0" fillId="0" borderId="39" xfId="0" applyNumberFormat="1" applyBorder="1" applyAlignment="1">
      <alignment horizontal="right"/>
    </xf>
    <xf numFmtId="0" fontId="0" fillId="0" borderId="14" xfId="0" applyNumberFormat="1" applyBorder="1"/>
    <xf numFmtId="3" fontId="0" fillId="0" borderId="45" xfId="0" applyNumberFormat="1" applyBorder="1"/>
    <xf numFmtId="9" fontId="0" fillId="0" borderId="0" xfId="3" applyFont="1" applyFill="1" applyBorder="1"/>
    <xf numFmtId="10" fontId="0" fillId="0" borderId="0" xfId="0" applyNumberFormat="1"/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48" xfId="0" applyBorder="1"/>
    <xf numFmtId="0" fontId="0" fillId="0" borderId="14" xfId="0" applyBorder="1"/>
    <xf numFmtId="0" fontId="0" fillId="0" borderId="43" xfId="0" applyBorder="1"/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0" fillId="0" borderId="50" xfId="0" applyNumberFormat="1" applyBorder="1"/>
    <xf numFmtId="0" fontId="0" fillId="0" borderId="15" xfId="0" applyBorder="1"/>
    <xf numFmtId="3" fontId="0" fillId="0" borderId="20" xfId="0" applyNumberFormat="1" applyBorder="1"/>
    <xf numFmtId="0" fontId="0" fillId="0" borderId="4" xfId="0" applyBorder="1"/>
    <xf numFmtId="0" fontId="0" fillId="4" borderId="0" xfId="0" applyFill="1"/>
    <xf numFmtId="0" fontId="3" fillId="4" borderId="0" xfId="0" applyFont="1" applyFill="1"/>
    <xf numFmtId="3" fontId="0" fillId="4" borderId="0" xfId="0" applyNumberFormat="1" applyFill="1"/>
    <xf numFmtId="0" fontId="3" fillId="0" borderId="4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3" fontId="1" fillId="0" borderId="0" xfId="0" applyNumberFormat="1" applyFont="1" applyFill="1" applyBorder="1"/>
    <xf numFmtId="3" fontId="1" fillId="0" borderId="21" xfId="0" applyNumberFormat="1" applyFont="1" applyFill="1" applyBorder="1"/>
    <xf numFmtId="3" fontId="0" fillId="0" borderId="45" xfId="0" applyNumberForma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30" xfId="0" applyBorder="1"/>
    <xf numFmtId="0" fontId="0" fillId="0" borderId="21" xfId="0" applyBorder="1"/>
    <xf numFmtId="0" fontId="0" fillId="0" borderId="22" xfId="0" applyBorder="1"/>
    <xf numFmtId="3" fontId="7" fillId="0" borderId="45" xfId="0" applyNumberFormat="1" applyFont="1" applyBorder="1" applyAlignment="1">
      <alignment horizontal="right"/>
    </xf>
    <xf numFmtId="3" fontId="7" fillId="0" borderId="45" xfId="0" applyNumberFormat="1" applyFont="1" applyBorder="1" applyAlignment="1"/>
    <xf numFmtId="1" fontId="0" fillId="0" borderId="14" xfId="0" applyNumberFormat="1" applyBorder="1"/>
    <xf numFmtId="3" fontId="1" fillId="0" borderId="45" xfId="0" applyNumberFormat="1" applyFont="1" applyBorder="1"/>
    <xf numFmtId="0" fontId="1" fillId="0" borderId="0" xfId="0" applyFont="1"/>
    <xf numFmtId="0" fontId="8" fillId="5" borderId="0" xfId="0" applyFont="1" applyFill="1"/>
    <xf numFmtId="3" fontId="0" fillId="0" borderId="0" xfId="0" applyNumberFormat="1" applyFill="1" applyBorder="1"/>
    <xf numFmtId="3" fontId="0" fillId="0" borderId="14" xfId="1" applyNumberFormat="1" applyFont="1" applyBorder="1"/>
    <xf numFmtId="0" fontId="0" fillId="5" borderId="0" xfId="0" applyFill="1"/>
    <xf numFmtId="3" fontId="0" fillId="0" borderId="21" xfId="1" applyNumberFormat="1" applyFont="1" applyBorder="1"/>
    <xf numFmtId="3" fontId="0" fillId="0" borderId="4" xfId="0" applyNumberFormat="1" applyFill="1" applyBorder="1"/>
    <xf numFmtId="0" fontId="9" fillId="0" borderId="0" xfId="0" applyFont="1"/>
    <xf numFmtId="0" fontId="4" fillId="3" borderId="25" xfId="0" applyFont="1" applyFill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3" fillId="3" borderId="47" xfId="0" applyFont="1" applyFill="1" applyBorder="1" applyAlignment="1">
      <alignment horizontal="center"/>
    </xf>
    <xf numFmtId="0" fontId="3" fillId="3" borderId="48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6" xfId="2"/>
    <cellStyle name="Porcentual" xfId="3" builtinId="5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Arica</a:t>
            </a:r>
          </a:p>
        </c:rich>
      </c:tx>
      <c:layout>
        <c:manualLayout>
          <c:xMode val="edge"/>
          <c:yMode val="edge"/>
          <c:x val="0.26585258860708538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14043741775188"/>
          <c:y val="0.15243307615319548"/>
          <c:w val="0.75401294527354279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6743400617104092E-2"/>
                  <c:y val="-5.1717668658555094E-2"/>
                </c:manualLayout>
              </c:layout>
              <c:showVal val="1"/>
            </c:dLbl>
            <c:dLbl>
              <c:idx val="1"/>
              <c:layout>
                <c:manualLayout>
                  <c:x val="3.0311805638797196E-2"/>
                  <c:y val="-4.6674930131756283E-2"/>
                </c:manualLayout>
              </c:layout>
              <c:showVal val="1"/>
            </c:dLbl>
            <c:dLbl>
              <c:idx val="2"/>
              <c:layout>
                <c:manualLayout>
                  <c:x val="2.452107279693487E-2"/>
                  <c:y val="-6.500541711809318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ARICA!$AE$205:$AG$205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ARICA!$AE$217:$AG$217</c:f>
              <c:numCache>
                <c:formatCode>#,##0</c:formatCode>
                <c:ptCount val="3"/>
                <c:pt idx="0">
                  <c:v>1776070</c:v>
                </c:pt>
                <c:pt idx="1">
                  <c:v>2116548</c:v>
                </c:pt>
                <c:pt idx="2">
                  <c:v>2645121</c:v>
                </c:pt>
              </c:numCache>
            </c:numRef>
          </c:val>
        </c:ser>
        <c:dLbls>
          <c:showVal val="1"/>
        </c:dLbls>
        <c:shape val="cylinder"/>
        <c:axId val="101764480"/>
        <c:axId val="103953536"/>
        <c:axId val="0"/>
      </c:bar3DChart>
      <c:catAx>
        <c:axId val="1017644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953536"/>
        <c:crosses val="autoZero"/>
        <c:auto val="1"/>
        <c:lblAlgn val="ctr"/>
        <c:lblOffset val="100"/>
        <c:tickLblSkip val="1"/>
        <c:tickMarkSkip val="1"/>
      </c:catAx>
      <c:valAx>
        <c:axId val="1039535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8961155226900385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17644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 Portuaria Iquique</a:t>
            </a:r>
          </a:p>
          <a:p>
            <a:pPr>
              <a:defRPr/>
            </a:pPr>
            <a:r>
              <a:rPr lang="es-CL" sz="1400"/>
              <a:t>Diciembre 2010 versus Diciembre 2011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cat>
            <c:strRef>
              <c:f>IQUIQUE!$AI$3:$AK$3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IQUIQUE!$AI$4:$AK$4</c:f>
              <c:numCache>
                <c:formatCode>#,##0</c:formatCode>
                <c:ptCount val="3"/>
                <c:pt idx="0">
                  <c:v>478378.55000000005</c:v>
                </c:pt>
                <c:pt idx="1">
                  <c:v>2090633.51</c:v>
                </c:pt>
                <c:pt idx="2">
                  <c:v>160257.65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2.5157232704402552E-2"/>
                  <c:y val="-2.3148148148148147E-2"/>
                </c:manualLayout>
              </c:layout>
              <c:showVal val="1"/>
            </c:dLbl>
            <c:dLbl>
              <c:idx val="1"/>
              <c:layout>
                <c:manualLayout>
                  <c:x val="7.6013261500207291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8867924528301886E-2"/>
                  <c:y val="-3.2407407407407697E-2"/>
                </c:manualLayout>
              </c:layout>
              <c:showVal val="1"/>
            </c:dLbl>
            <c:showVal val="1"/>
          </c:dLbls>
          <c:cat>
            <c:strRef>
              <c:f>IQUIQUE!$AI$3:$AK$3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IQUIQUE!$AI$5:$AK$5</c:f>
              <c:numCache>
                <c:formatCode>#,##0</c:formatCode>
                <c:ptCount val="3"/>
                <c:pt idx="0">
                  <c:v>527770.37</c:v>
                </c:pt>
                <c:pt idx="1">
                  <c:v>1900912.95</c:v>
                </c:pt>
                <c:pt idx="2">
                  <c:v>277842.58</c:v>
                </c:pt>
              </c:numCache>
            </c:numRef>
          </c:val>
        </c:ser>
        <c:dLbls>
          <c:showVal val="1"/>
        </c:dLbls>
        <c:shape val="cylinder"/>
        <c:axId val="107059072"/>
        <c:axId val="107060608"/>
        <c:axId val="0"/>
      </c:bar3DChart>
      <c:catAx>
        <c:axId val="107059072"/>
        <c:scaling>
          <c:orientation val="minMax"/>
        </c:scaling>
        <c:axPos val="b"/>
        <c:majorTickMark val="none"/>
        <c:tickLblPos val="nextTo"/>
        <c:crossAx val="107060608"/>
        <c:crosses val="autoZero"/>
        <c:auto val="1"/>
        <c:lblAlgn val="ctr"/>
        <c:lblOffset val="100"/>
      </c:catAx>
      <c:valAx>
        <c:axId val="107060608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07059072"/>
        <c:crosses val="autoZero"/>
        <c:crossBetween val="between"/>
      </c:valAx>
    </c:plotArea>
    <c:legend>
      <c:legendPos val="t"/>
      <c:txPr>
        <a:bodyPr/>
        <a:lstStyle/>
        <a:p>
          <a:pPr>
            <a:defRPr baseline="0"/>
          </a:pPr>
          <a:endParaRPr lang="es-CL"/>
        </a:p>
      </c:txPr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Antofagasta</a:t>
            </a:r>
          </a:p>
        </c:rich>
      </c:tx>
      <c:layout>
        <c:manualLayout>
          <c:xMode val="edge"/>
          <c:yMode val="edge"/>
          <c:x val="0.24643584521384929"/>
          <c:y val="3.4985422740524796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0366598778004091"/>
          <c:y val="0.14285714285714529"/>
          <c:w val="0.76782077393075365"/>
          <c:h val="0.74344023323616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720220490332187E-2"/>
                  <c:y val="-4.0516708370637332E-2"/>
                </c:manualLayout>
              </c:layout>
              <c:showVal val="1"/>
            </c:dLbl>
            <c:dLbl>
              <c:idx val="1"/>
              <c:layout>
                <c:manualLayout>
                  <c:x val="3.0217382704962412E-2"/>
                  <c:y val="-4.9259550464354318E-2"/>
                </c:manualLayout>
              </c:layout>
              <c:showVal val="1"/>
            </c:dLbl>
            <c:dLbl>
              <c:idx val="2"/>
              <c:layout>
                <c:manualLayout>
                  <c:x val="3.2653061224489806E-2"/>
                  <c:y val="-1.984126984127007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ANTOFAGASTA!$AE$205:$AG$205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ANTOFAGASTA!$AE$217:$AG$217</c:f>
              <c:numCache>
                <c:formatCode>#,##0</c:formatCode>
                <c:ptCount val="3"/>
                <c:pt idx="0">
                  <c:v>2268977.888545</c:v>
                </c:pt>
                <c:pt idx="1">
                  <c:v>2725187</c:v>
                </c:pt>
                <c:pt idx="2">
                  <c:v>3147118.9514119998</c:v>
                </c:pt>
              </c:numCache>
            </c:numRef>
          </c:val>
        </c:ser>
        <c:dLbls>
          <c:showVal val="1"/>
        </c:dLbls>
        <c:shape val="cylinder"/>
        <c:axId val="107295488"/>
        <c:axId val="107297024"/>
        <c:axId val="0"/>
      </c:bar3DChart>
      <c:catAx>
        <c:axId val="1072954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297024"/>
        <c:crosses val="autoZero"/>
        <c:auto val="1"/>
        <c:lblAlgn val="ctr"/>
        <c:lblOffset val="100"/>
        <c:tickLblSkip val="1"/>
        <c:tickMarkSkip val="1"/>
      </c:catAx>
      <c:valAx>
        <c:axId val="1072970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4623217922607447E-2"/>
              <c:y val="0.4868804664723091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2954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Antofagasta</a:t>
            </a:r>
          </a:p>
        </c:rich>
      </c:tx>
      <c:layout>
        <c:manualLayout>
          <c:xMode val="edge"/>
          <c:yMode val="edge"/>
          <c:x val="0.28054682313039442"/>
          <c:y val="3.3676456079192285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767960132146291"/>
          <c:y val="0.14031856699663456"/>
          <c:w val="0.81297145096910906"/>
          <c:h val="0.74649477642210438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860094718300756E-2"/>
                  <c:y val="-3.6375411578244601E-2"/>
                </c:manualLayout>
              </c:layout>
              <c:showVal val="1"/>
            </c:dLbl>
            <c:dLbl>
              <c:idx val="1"/>
              <c:layout>
                <c:manualLayout>
                  <c:x val="3.2292278121693913E-2"/>
                  <c:y val="-4.1057230649448134E-2"/>
                </c:manualLayout>
              </c:layout>
              <c:showVal val="1"/>
            </c:dLbl>
            <c:dLbl>
              <c:idx val="2"/>
              <c:layout>
                <c:manualLayout>
                  <c:x val="1.6427104722792723E-2"/>
                  <c:y val="-3.056351480420247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ANTOFAGASTA!$G$224:$I$224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ANTOFAGASTA!$G$236:$I$236</c:f>
              <c:numCache>
                <c:formatCode>#,##0</c:formatCode>
                <c:ptCount val="3"/>
                <c:pt idx="0">
                  <c:v>10219.833333336966</c:v>
                </c:pt>
                <c:pt idx="1">
                  <c:v>12593</c:v>
                </c:pt>
                <c:pt idx="2">
                  <c:v>12611</c:v>
                </c:pt>
              </c:numCache>
            </c:numRef>
          </c:val>
        </c:ser>
        <c:dLbls>
          <c:showVal val="1"/>
        </c:dLbls>
        <c:shape val="cylinder"/>
        <c:axId val="89574016"/>
        <c:axId val="107331968"/>
        <c:axId val="0"/>
      </c:bar3DChart>
      <c:catAx>
        <c:axId val="89574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331968"/>
        <c:crosses val="autoZero"/>
        <c:auto val="1"/>
        <c:lblAlgn val="ctr"/>
        <c:lblOffset val="100"/>
        <c:tickLblSkip val="1"/>
        <c:tickMarkSkip val="1"/>
      </c:catAx>
      <c:valAx>
        <c:axId val="1073319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4812379512530696E-2"/>
              <c:y val="0.5275978119073455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89574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Antofagasta</a:t>
            </a:r>
          </a:p>
        </c:rich>
      </c:tx>
      <c:layout>
        <c:manualLayout>
          <c:xMode val="edge"/>
          <c:yMode val="edge"/>
          <c:x val="0.28612179193113862"/>
          <c:y val="3.3057851239669422E-2"/>
        </c:manualLayout>
      </c:layout>
      <c:spPr>
        <a:noFill/>
        <a:ln w="25400">
          <a:noFill/>
        </a:ln>
      </c:spPr>
    </c:title>
    <c:view3D>
      <c:hPercent val="68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65518420591688"/>
          <c:y val="0.13774104683195801"/>
          <c:w val="0.8327425287548067"/>
          <c:h val="0.75482093663913763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9658792650918643E-2"/>
                  <c:y val="-1.6815591421238101E-2"/>
                </c:manualLayout>
              </c:layout>
              <c:showVal val="1"/>
            </c:dLbl>
            <c:dLbl>
              <c:idx val="1"/>
              <c:layout>
                <c:manualLayout>
                  <c:x val="3.3779256413379963E-2"/>
                  <c:y val="-4.8334491537412407E-2"/>
                </c:manualLayout>
              </c:layout>
              <c:showVal val="1"/>
            </c:dLbl>
            <c:dLbl>
              <c:idx val="2"/>
              <c:layout>
                <c:manualLayout>
                  <c:x val="1.7094017094017103E-2"/>
                  <c:y val="-3.314917127071823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ANTOFAGASTA!$O$224:$Q$224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ANTOFAGASTA!$O$236:$Q$236</c:f>
              <c:numCache>
                <c:formatCode>#,##0</c:formatCode>
                <c:ptCount val="3"/>
                <c:pt idx="0">
                  <c:v>316</c:v>
                </c:pt>
                <c:pt idx="1">
                  <c:v>331</c:v>
                </c:pt>
                <c:pt idx="2">
                  <c:v>343</c:v>
                </c:pt>
              </c:numCache>
            </c:numRef>
          </c:val>
        </c:ser>
        <c:dLbls>
          <c:showVal val="1"/>
        </c:dLbls>
        <c:shape val="cylinder"/>
        <c:axId val="107504384"/>
        <c:axId val="107505920"/>
        <c:axId val="0"/>
      </c:bar3DChart>
      <c:catAx>
        <c:axId val="10750438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05920"/>
        <c:crosses val="autoZero"/>
        <c:auto val="1"/>
        <c:lblAlgn val="ctr"/>
        <c:lblOffset val="100"/>
        <c:tickLblSkip val="1"/>
        <c:tickMarkSkip val="1"/>
      </c:catAx>
      <c:valAx>
        <c:axId val="10750592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3.8434270557914763E-2"/>
              <c:y val="0.5096418732782469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043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Antofagasta</a:t>
            </a:r>
          </a:p>
        </c:rich>
      </c:tx>
      <c:layout>
        <c:manualLayout>
          <c:xMode val="edge"/>
          <c:yMode val="edge"/>
          <c:x val="0.26178783343023376"/>
          <c:y val="3.2936988710075644E-2"/>
        </c:manualLayout>
      </c:layout>
      <c:spPr>
        <a:noFill/>
        <a:ln w="25400">
          <a:noFill/>
        </a:ln>
      </c:spPr>
    </c:title>
    <c:view3D>
      <c:hPercent val="67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11703097102775"/>
          <c:y val="0.13723745295864651"/>
          <c:w val="0.81703138336693926"/>
          <c:h val="0.7548059912725566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815725655175759E-2"/>
                  <c:y val="-5.4940305833289717E-2"/>
                </c:manualLayout>
              </c:layout>
              <c:showVal val="1"/>
            </c:dLbl>
            <c:dLbl>
              <c:idx val="1"/>
              <c:layout>
                <c:manualLayout>
                  <c:x val="4.5649559879757245E-2"/>
                  <c:y val="-6.4327213004227848E-2"/>
                </c:manualLayout>
              </c:layout>
              <c:showVal val="1"/>
            </c:dLbl>
            <c:dLbl>
              <c:idx val="2"/>
              <c:layout>
                <c:manualLayout>
                  <c:x val="1.9718309859154931E-2"/>
                  <c:y val="-3.673094582185550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ANTOFAGASTA!$W$224:$Y$224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ANTOFAGASTA!$W$236:$Y$236</c:f>
              <c:numCache>
                <c:formatCode>#,##0</c:formatCode>
                <c:ptCount val="3"/>
                <c:pt idx="0">
                  <c:v>1954.0333333333256</c:v>
                </c:pt>
                <c:pt idx="1">
                  <c:v>3681</c:v>
                </c:pt>
                <c:pt idx="2">
                  <c:v>2624</c:v>
                </c:pt>
              </c:numCache>
            </c:numRef>
          </c:val>
        </c:ser>
        <c:dLbls>
          <c:showVal val="1"/>
        </c:dLbls>
        <c:shape val="cylinder"/>
        <c:axId val="107539072"/>
        <c:axId val="107225472"/>
        <c:axId val="0"/>
      </c:bar3DChart>
      <c:catAx>
        <c:axId val="1075390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225472"/>
        <c:crosses val="autoZero"/>
        <c:auto val="1"/>
        <c:lblAlgn val="ctr"/>
        <c:lblOffset val="100"/>
        <c:tickLblSkip val="1"/>
        <c:tickMarkSkip val="1"/>
      </c:catAx>
      <c:valAx>
        <c:axId val="1072254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589026748640383E-2"/>
              <c:y val="0.5242470703020296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390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Antofagasta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1.9093078758949902E-2"/>
                  <c:y val="-1.3888888888888944E-2"/>
                </c:manualLayout>
              </c:layout>
              <c:showVal val="1"/>
            </c:dLbl>
            <c:dLbl>
              <c:idx val="1"/>
              <c:layout>
                <c:manualLayout>
                  <c:x val="-9.5465393794749911E-3"/>
                  <c:y val="-1.8518518518518566E-2"/>
                </c:manualLayout>
              </c:layout>
              <c:showVal val="1"/>
            </c:dLbl>
            <c:dLbl>
              <c:idx val="2"/>
              <c:layout>
                <c:manualLayout>
                  <c:x val="-1.2728719172633254E-2"/>
                  <c:y val="-1.3888888888888944E-2"/>
                </c:manualLayout>
              </c:layout>
              <c:showVal val="1"/>
            </c:dLbl>
            <c:showVal val="1"/>
          </c:dLbls>
          <c:cat>
            <c:strRef>
              <c:f>ANTOFAGASTA!$AI$3:$AK$3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ANTOFAGASTA!$AI$4:$AK$4</c:f>
              <c:numCache>
                <c:formatCode>#,##0</c:formatCode>
                <c:ptCount val="3"/>
                <c:pt idx="0">
                  <c:v>567255</c:v>
                </c:pt>
                <c:pt idx="1">
                  <c:v>1507628</c:v>
                </c:pt>
                <c:pt idx="2">
                  <c:v>650304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8.3333333333333367E-3"/>
                  <c:y val="-2.7777777777778154E-2"/>
                </c:manualLayout>
              </c:layout>
              <c:showVal val="1"/>
            </c:dLbl>
            <c:dLbl>
              <c:idx val="1"/>
              <c:layout>
                <c:manualLayout>
                  <c:x val="4.3284159885742156E-2"/>
                  <c:y val="-2.3148148148148147E-2"/>
                </c:manualLayout>
              </c:layout>
              <c:showVal val="1"/>
            </c:dLbl>
            <c:dLbl>
              <c:idx val="2"/>
              <c:layout>
                <c:manualLayout>
                  <c:x val="1.1111111111111125E-2"/>
                  <c:y val="-2.3148148148148147E-2"/>
                </c:manualLayout>
              </c:layout>
              <c:showVal val="1"/>
            </c:dLbl>
            <c:showVal val="1"/>
          </c:dLbls>
          <c:cat>
            <c:strRef>
              <c:f>ANTOFAGASTA!$AI$3:$AK$3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ANTOFAGASTA!$AI$5:$AK$5</c:f>
              <c:numCache>
                <c:formatCode>#,##0</c:formatCode>
                <c:ptCount val="3"/>
                <c:pt idx="0">
                  <c:v>763794.43839999998</c:v>
                </c:pt>
                <c:pt idx="1">
                  <c:v>1318999.5670119999</c:v>
                </c:pt>
                <c:pt idx="2">
                  <c:v>1064324.946</c:v>
                </c:pt>
              </c:numCache>
            </c:numRef>
          </c:val>
        </c:ser>
        <c:dLbls>
          <c:showVal val="1"/>
        </c:dLbls>
        <c:shape val="cylinder"/>
        <c:axId val="107246336"/>
        <c:axId val="107247872"/>
        <c:axId val="0"/>
      </c:bar3DChart>
      <c:catAx>
        <c:axId val="107246336"/>
        <c:scaling>
          <c:orientation val="minMax"/>
        </c:scaling>
        <c:axPos val="b"/>
        <c:majorTickMark val="none"/>
        <c:tickLblPos val="nextTo"/>
        <c:crossAx val="107247872"/>
        <c:crosses val="autoZero"/>
        <c:auto val="1"/>
        <c:lblAlgn val="ctr"/>
        <c:lblOffset val="100"/>
      </c:catAx>
      <c:valAx>
        <c:axId val="107247872"/>
        <c:scaling>
          <c:orientation val="minMax"/>
        </c:scaling>
        <c:delete val="1"/>
        <c:axPos val="l"/>
        <c:numFmt formatCode="#,##0" sourceLinked="1"/>
        <c:tickLblPos val="none"/>
        <c:crossAx val="107246336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Coquimbo</a:t>
            </a:r>
          </a:p>
        </c:rich>
      </c:tx>
      <c:layout>
        <c:manualLayout>
          <c:xMode val="edge"/>
          <c:yMode val="edge"/>
          <c:x val="0.23376693136140564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51394347409803"/>
          <c:y val="0.15243307615319548"/>
          <c:w val="0.77463943921720546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105158167388078E-2"/>
                  <c:y val="-3.7834406282118392E-2"/>
                </c:manualLayout>
              </c:layout>
              <c:showVal val="1"/>
            </c:dLbl>
            <c:dLbl>
              <c:idx val="1"/>
              <c:layout>
                <c:manualLayout>
                  <c:x val="3.44977412528156E-2"/>
                  <c:y val="-5.2151423251589793E-2"/>
                </c:manualLayout>
              </c:layout>
              <c:showVal val="1"/>
            </c:dLbl>
            <c:dLbl>
              <c:idx val="2"/>
              <c:layout>
                <c:manualLayout>
                  <c:x val="1.8376722817764167E-2"/>
                  <c:y val="-2.166847237269773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COQUIMBO!$AE$205:$AG$205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COQUIMBO!$AE$217:$AG$217</c:f>
              <c:numCache>
                <c:formatCode>#,##0</c:formatCode>
                <c:ptCount val="3"/>
                <c:pt idx="0">
                  <c:v>240938</c:v>
                </c:pt>
                <c:pt idx="1">
                  <c:v>396121</c:v>
                </c:pt>
                <c:pt idx="2">
                  <c:v>573377</c:v>
                </c:pt>
              </c:numCache>
            </c:numRef>
          </c:val>
        </c:ser>
        <c:dLbls>
          <c:showVal val="1"/>
        </c:dLbls>
        <c:shape val="cylinder"/>
        <c:axId val="107549056"/>
        <c:axId val="107550592"/>
        <c:axId val="0"/>
      </c:bar3DChart>
      <c:catAx>
        <c:axId val="1075490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50592"/>
        <c:crosses val="autoZero"/>
        <c:auto val="1"/>
        <c:lblAlgn val="ctr"/>
        <c:lblOffset val="100"/>
        <c:tickLblSkip val="1"/>
        <c:tickMarkSkip val="1"/>
      </c:catAx>
      <c:valAx>
        <c:axId val="1075505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4.1252987887306934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49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Coquimbo</a:t>
            </a:r>
          </a:p>
        </c:rich>
      </c:tx>
      <c:layout>
        <c:manualLayout>
          <c:xMode val="edge"/>
          <c:yMode val="edge"/>
          <c:x val="0.2885865953276382"/>
          <c:y val="3.5986990498463739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506145420589282"/>
          <c:y val="0.15376259576616425"/>
          <c:w val="0.8140726345809256"/>
          <c:h val="0.7230113545600347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7737948224098358E-2"/>
                  <c:y val="-5.2181464187873713E-2"/>
                </c:manualLayout>
              </c:layout>
              <c:showVal val="1"/>
            </c:dLbl>
            <c:dLbl>
              <c:idx val="1"/>
              <c:layout>
                <c:manualLayout>
                  <c:x val="3.789202968334001E-2"/>
                  <c:y val="-3.9657816295938939E-2"/>
                </c:manualLayout>
              </c:layout>
              <c:showVal val="1"/>
            </c:dLbl>
            <c:dLbl>
              <c:idx val="2"/>
              <c:layout>
                <c:manualLayout>
                  <c:x val="2.8776978417266615E-2"/>
                  <c:y val="-1.312910284463900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COQUIMBO!$G$224:$I$224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COQUIMBO!$G$236:$I$236</c:f>
              <c:numCache>
                <c:formatCode>#,##0</c:formatCode>
                <c:ptCount val="3"/>
                <c:pt idx="0">
                  <c:v>4105.5</c:v>
                </c:pt>
                <c:pt idx="1">
                  <c:v>4799</c:v>
                </c:pt>
                <c:pt idx="2">
                  <c:v>4826</c:v>
                </c:pt>
              </c:numCache>
            </c:numRef>
          </c:val>
        </c:ser>
        <c:dLbls>
          <c:showVal val="1"/>
        </c:dLbls>
        <c:shape val="cylinder"/>
        <c:axId val="107575552"/>
        <c:axId val="107675648"/>
        <c:axId val="0"/>
      </c:bar3DChart>
      <c:catAx>
        <c:axId val="1075755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675648"/>
        <c:crosses val="autoZero"/>
        <c:auto val="1"/>
        <c:lblAlgn val="ctr"/>
        <c:lblOffset val="100"/>
        <c:tickLblSkip val="1"/>
        <c:tickMarkSkip val="1"/>
      </c:catAx>
      <c:valAx>
        <c:axId val="107675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3072626168302916E-2"/>
              <c:y val="0.5234471345231026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5755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Coquimbo</a:t>
            </a:r>
          </a:p>
        </c:rich>
      </c:tx>
      <c:layout>
        <c:manualLayout>
          <c:xMode val="edge"/>
          <c:yMode val="edge"/>
          <c:x val="0.28482576856082864"/>
          <c:y val="3.5522141420002651E-2"/>
        </c:manualLayout>
      </c:layout>
      <c:spPr>
        <a:noFill/>
        <a:ln w="25400">
          <a:noFill/>
        </a:ln>
      </c:spPr>
    </c:title>
    <c:view3D>
      <c:hPercent val="62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708215917485171"/>
          <c:y val="0.15177642243092282"/>
          <c:w val="0.81945774397417304"/>
          <c:h val="0.7265892563182434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066386559351714E-2"/>
                  <c:y val="-5.4968569584036432E-2"/>
                </c:manualLayout>
              </c:layout>
              <c:showVal val="1"/>
            </c:dLbl>
            <c:dLbl>
              <c:idx val="1"/>
              <c:layout>
                <c:manualLayout>
                  <c:x val="3.5227461860723681E-2"/>
                  <c:y val="-4.8509998416762866E-2"/>
                </c:manualLayout>
              </c:layout>
              <c:showVal val="1"/>
            </c:dLbl>
            <c:dLbl>
              <c:idx val="2"/>
              <c:layout>
                <c:manualLayout>
                  <c:x val="1.5576323987538939E-2"/>
                  <c:y val="-3.444564047362812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COQUIMBO!$O$224:$Q$224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COQUIMBO!$O$236:$Q$236</c:f>
              <c:numCache>
                <c:formatCode>#,##0</c:formatCode>
                <c:ptCount val="3"/>
                <c:pt idx="0">
                  <c:v>163</c:v>
                </c:pt>
                <c:pt idx="1">
                  <c:v>166</c:v>
                </c:pt>
                <c:pt idx="2">
                  <c:v>134</c:v>
                </c:pt>
              </c:numCache>
            </c:numRef>
          </c:val>
        </c:ser>
        <c:dLbls>
          <c:showVal val="1"/>
        </c:dLbls>
        <c:shape val="cylinder"/>
        <c:axId val="107716992"/>
        <c:axId val="107718528"/>
        <c:axId val="0"/>
      </c:bar3DChart>
      <c:catAx>
        <c:axId val="10771699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718528"/>
        <c:crosses val="autoZero"/>
        <c:auto val="1"/>
        <c:lblAlgn val="ctr"/>
        <c:lblOffset val="100"/>
        <c:tickLblSkip val="1"/>
        <c:tickMarkSkip val="1"/>
      </c:catAx>
      <c:valAx>
        <c:axId val="1077185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2023474049957932E-2"/>
              <c:y val="0.500539265463673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716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Coquimbo</a:t>
            </a:r>
          </a:p>
        </c:rich>
      </c:tx>
      <c:layout>
        <c:manualLayout>
          <c:xMode val="edge"/>
          <c:yMode val="edge"/>
          <c:x val="0.27921699838447211"/>
          <c:y val="3.5369774919614155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966442787905626"/>
          <c:y val="0.15112540192926044"/>
          <c:w val="0.8502472507196106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1196641007697693E-2"/>
                  <c:y val="-4.7210300429184553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3.0790762771168649E-2"/>
                  <c:y val="-4.2918454935623337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2.7991602519244742E-2"/>
                  <c:y val="-3.8626609442060131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showVal val="1"/>
          </c:dLbls>
          <c:cat>
            <c:numRef>
              <c:f>COQUIMBO!$W$224:$Y$224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COQUIMBO!$W$236:$Y$236</c:f>
              <c:numCache>
                <c:formatCode>#,##0</c:formatCode>
                <c:ptCount val="3"/>
                <c:pt idx="0">
                  <c:v>74.400000000000006</c:v>
                </c:pt>
                <c:pt idx="1">
                  <c:v>55.5</c:v>
                </c:pt>
                <c:pt idx="2">
                  <c:v>47</c:v>
                </c:pt>
              </c:numCache>
            </c:numRef>
          </c:val>
        </c:ser>
        <c:shape val="cylinder"/>
        <c:axId val="108998016"/>
        <c:axId val="109008000"/>
        <c:axId val="0"/>
      </c:bar3DChart>
      <c:catAx>
        <c:axId val="1089980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008000"/>
        <c:crosses val="autoZero"/>
        <c:auto val="1"/>
        <c:lblAlgn val="ctr"/>
        <c:lblOffset val="100"/>
        <c:tickLblSkip val="1"/>
        <c:tickMarkSkip val="1"/>
      </c:catAx>
      <c:valAx>
        <c:axId val="1090080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6.0881901903379512E-2"/>
              <c:y val="0.5273311897105995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8998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Arica</a:t>
            </a:r>
          </a:p>
        </c:rich>
      </c:tx>
      <c:layout>
        <c:manualLayout>
          <c:xMode val="edge"/>
          <c:yMode val="edge"/>
          <c:x val="0.32057806940725836"/>
          <c:y val="3.5369774919614155E-2"/>
        </c:manualLayout>
      </c:layout>
      <c:spPr>
        <a:noFill/>
        <a:ln w="25400">
          <a:noFill/>
        </a:ln>
      </c:spPr>
    </c:title>
    <c:view3D>
      <c:hPercent val="58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595689863055426"/>
          <c:y val="0.15112540192926044"/>
          <c:w val="0.81444158173732917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1708748583548836E-2"/>
                  <c:y val="-4.41103222752893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3.2849463927710397E-2"/>
                  <c:y val="-4.7158039671270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L"/>
                </a:p>
              </c:txPr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5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ARICA!$H$224:$I$224</c:f>
              <c:numCache>
                <c:formatCode>General</c:formatCod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ARICA!$H$236:$I$236</c:f>
              <c:numCache>
                <c:formatCode>#,##0</c:formatCode>
                <c:ptCount val="2"/>
                <c:pt idx="0">
                  <c:v>7549</c:v>
                </c:pt>
                <c:pt idx="1">
                  <c:v>10377</c:v>
                </c:pt>
              </c:numCache>
            </c:numRef>
          </c:val>
        </c:ser>
        <c:dLbls>
          <c:showVal val="1"/>
        </c:dLbls>
        <c:shape val="cylinder"/>
        <c:axId val="103999744"/>
        <c:axId val="105328640"/>
        <c:axId val="0"/>
      </c:bar3DChart>
      <c:catAx>
        <c:axId val="1039997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328640"/>
        <c:crosses val="autoZero"/>
        <c:auto val="1"/>
        <c:lblAlgn val="ctr"/>
        <c:lblOffset val="100"/>
        <c:tickLblSkip val="1"/>
        <c:tickMarkSkip val="1"/>
      </c:catAx>
      <c:valAx>
        <c:axId val="1053286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3321360730709475E-2"/>
              <c:y val="0.524115755627009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9997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Coquimbo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3.0792910162775943E-3"/>
                  <c:y val="-1.3888888888889015E-2"/>
                </c:manualLayout>
              </c:layout>
              <c:showVal val="1"/>
            </c:dLbl>
            <c:dLbl>
              <c:idx val="1"/>
              <c:layout>
                <c:manualLayout>
                  <c:x val="-1.8475746097665429E-2"/>
                  <c:y val="-1.3888888888889015E-2"/>
                </c:manualLayout>
              </c:layout>
              <c:showVal val="1"/>
            </c:dLbl>
            <c:showVal val="1"/>
          </c:dLbls>
          <c:cat>
            <c:strRef>
              <c:f>COQUIMBO!$AI$3:$AK$3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COQUIMBO!$AI$4:$AK$4</c:f>
              <c:numCache>
                <c:formatCode>#,##0</c:formatCode>
                <c:ptCount val="3"/>
                <c:pt idx="0">
                  <c:v>204691</c:v>
                </c:pt>
                <c:pt idx="1">
                  <c:v>21265</c:v>
                </c:pt>
                <c:pt idx="2">
                  <c:v>170165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2.7713619146498131E-2"/>
                  <c:y val="-4.6296296296296675E-3"/>
                </c:manualLayout>
              </c:layout>
              <c:showVal val="1"/>
            </c:dLbl>
            <c:dLbl>
              <c:idx val="1"/>
              <c:layout>
                <c:manualLayout>
                  <c:x val="6.1585820325551384E-3"/>
                  <c:y val="-9.2592592592593767E-3"/>
                </c:manualLayout>
              </c:layout>
              <c:showVal val="1"/>
            </c:dLbl>
            <c:dLbl>
              <c:idx val="2"/>
              <c:layout>
                <c:manualLayout>
                  <c:x val="9.2378730488327059E-3"/>
                  <c:y val="-1.8518518518518583E-2"/>
                </c:manualLayout>
              </c:layout>
              <c:showVal val="1"/>
            </c:dLbl>
            <c:showVal val="1"/>
          </c:dLbls>
          <c:cat>
            <c:strRef>
              <c:f>COQUIMBO!$AI$3:$AK$3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COQUIMBO!$AI$5:$AK$5</c:f>
              <c:numCache>
                <c:formatCode>#,##0</c:formatCode>
                <c:ptCount val="3"/>
                <c:pt idx="0">
                  <c:v>176496</c:v>
                </c:pt>
                <c:pt idx="1">
                  <c:v>16559</c:v>
                </c:pt>
                <c:pt idx="2">
                  <c:v>380322</c:v>
                </c:pt>
              </c:numCache>
            </c:numRef>
          </c:val>
        </c:ser>
        <c:dLbls>
          <c:showVal val="1"/>
        </c:dLbls>
        <c:shape val="cylinder"/>
        <c:axId val="109049344"/>
        <c:axId val="109050880"/>
        <c:axId val="0"/>
      </c:bar3DChart>
      <c:catAx>
        <c:axId val="109049344"/>
        <c:scaling>
          <c:orientation val="minMax"/>
        </c:scaling>
        <c:axPos val="b"/>
        <c:majorTickMark val="none"/>
        <c:tickLblPos val="nextTo"/>
        <c:crossAx val="109050880"/>
        <c:crosses val="autoZero"/>
        <c:auto val="1"/>
        <c:lblAlgn val="ctr"/>
        <c:lblOffset val="100"/>
      </c:catAx>
      <c:valAx>
        <c:axId val="109050880"/>
        <c:scaling>
          <c:orientation val="minMax"/>
        </c:scaling>
        <c:delete val="1"/>
        <c:axPos val="l"/>
        <c:numFmt formatCode="#,##0" sourceLinked="1"/>
        <c:tickLblPos val="none"/>
        <c:crossAx val="1090493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Valparaíso</a:t>
            </a:r>
          </a:p>
        </c:rich>
      </c:tx>
      <c:layout>
        <c:manualLayout>
          <c:xMode val="edge"/>
          <c:yMode val="edge"/>
          <c:x val="0.23147509870099744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14043741775188"/>
          <c:y val="0.15243307615319548"/>
          <c:w val="0.75401294527354279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3365326059515185E-2"/>
                  <c:y val="-3.2950508882206582E-2"/>
                </c:manualLayout>
              </c:layout>
              <c:showVal val="1"/>
            </c:dLbl>
            <c:dLbl>
              <c:idx val="1"/>
              <c:layout>
                <c:manualLayout>
                  <c:x val="3.2303858569403508E-2"/>
                  <c:y val="-6.5389099089886493E-2"/>
                </c:manualLayout>
              </c:layout>
              <c:showVal val="1"/>
            </c:dLbl>
            <c:dLbl>
              <c:idx val="2"/>
              <c:layout>
                <c:manualLayout>
                  <c:x val="3.0651340996168612E-2"/>
                  <c:y val="-6.9264069264069264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VALPARAISO!$AE$205:$AG$205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VALPARAISO!$AE$217:$AG$217</c:f>
              <c:numCache>
                <c:formatCode>#,##0</c:formatCode>
                <c:ptCount val="3"/>
                <c:pt idx="0">
                  <c:v>7845720.3740000008</c:v>
                </c:pt>
                <c:pt idx="1">
                  <c:v>9776361</c:v>
                </c:pt>
                <c:pt idx="2">
                  <c:v>10307182</c:v>
                </c:pt>
              </c:numCache>
            </c:numRef>
          </c:val>
        </c:ser>
        <c:dLbls>
          <c:showVal val="1"/>
        </c:dLbls>
        <c:shape val="cylinder"/>
        <c:axId val="109204608"/>
        <c:axId val="109206144"/>
        <c:axId val="0"/>
      </c:bar3DChart>
      <c:catAx>
        <c:axId val="109204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206144"/>
        <c:crosses val="autoZero"/>
        <c:auto val="1"/>
        <c:lblAlgn val="ctr"/>
        <c:lblOffset val="100"/>
        <c:tickLblSkip val="1"/>
        <c:tickMarkSkip val="1"/>
      </c:catAx>
      <c:valAx>
        <c:axId val="109206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8961155226900385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20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Valparaíso</a:t>
            </a:r>
          </a:p>
        </c:rich>
      </c:tx>
      <c:layout>
        <c:manualLayout>
          <c:xMode val="edge"/>
          <c:yMode val="edge"/>
          <c:x val="0.29731669744897327"/>
          <c:y val="3.5675826333726082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137004089072441"/>
          <c:y val="0.15243307615319548"/>
          <c:w val="0.799038624394107"/>
          <c:h val="0.7200030405533891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9073772803193581E-2"/>
                  <c:y val="-2.479110903216309E-2"/>
                </c:manualLayout>
              </c:layout>
              <c:showVal val="1"/>
            </c:dLbl>
            <c:dLbl>
              <c:idx val="1"/>
              <c:layout>
                <c:manualLayout>
                  <c:x val="3.5398870680278686E-2"/>
                  <c:y val="-4.542471841454019E-2"/>
                </c:manualLayout>
              </c:layout>
              <c:showVal val="1"/>
            </c:dLbl>
            <c:dLbl>
              <c:idx val="2"/>
              <c:layout>
                <c:manualLayout>
                  <c:x val="3.3057851239669422E-2"/>
                  <c:y val="-3.960396039603961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VALPARAISO!$G$224:$I$224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VALPARAISO!$G$236:$I$236</c:f>
              <c:numCache>
                <c:formatCode>#,##0</c:formatCode>
                <c:ptCount val="3"/>
                <c:pt idx="0">
                  <c:v>17298.620439453123</c:v>
                </c:pt>
                <c:pt idx="1">
                  <c:v>20997</c:v>
                </c:pt>
                <c:pt idx="2">
                  <c:v>23532</c:v>
                </c:pt>
              </c:numCache>
            </c:numRef>
          </c:val>
        </c:ser>
        <c:dLbls>
          <c:showVal val="1"/>
        </c:dLbls>
        <c:shape val="cylinder"/>
        <c:axId val="107670528"/>
        <c:axId val="109228800"/>
        <c:axId val="0"/>
      </c:bar3DChart>
      <c:catAx>
        <c:axId val="1076705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228800"/>
        <c:crosses val="autoZero"/>
        <c:auto val="1"/>
        <c:lblAlgn val="ctr"/>
        <c:lblOffset val="100"/>
        <c:tickLblSkip val="1"/>
        <c:tickMarkSkip val="1"/>
      </c:catAx>
      <c:valAx>
        <c:axId val="1092288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5099887893280855E-2"/>
              <c:y val="0.5254076241876015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76705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Valparaíso</a:t>
            </a:r>
          </a:p>
        </c:rich>
      </c:tx>
      <c:layout>
        <c:manualLayout>
          <c:xMode val="edge"/>
          <c:yMode val="edge"/>
          <c:x val="0.27647621664124788"/>
          <c:y val="3.5218930174969534E-2"/>
        </c:manualLayout>
      </c:layout>
      <c:spPr>
        <a:noFill/>
        <a:ln w="25400">
          <a:noFill/>
        </a:ln>
      </c:spPr>
    </c:title>
    <c:view3D>
      <c:hPercent val="65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278948814384918"/>
          <c:y val="0.15048088347487024"/>
          <c:w val="0.81245204012997718"/>
          <c:h val="0.72679064997436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7959772663456641E-2"/>
                  <c:y val="-3.7213257757081092E-2"/>
                </c:manualLayout>
              </c:layout>
              <c:showVal val="1"/>
            </c:dLbl>
            <c:dLbl>
              <c:idx val="1"/>
              <c:layout>
                <c:manualLayout>
                  <c:x val="1.158091888999312E-2"/>
                  <c:y val="-1.2321488660071343E-2"/>
                </c:manualLayout>
              </c:layout>
              <c:showVal val="1"/>
            </c:dLbl>
            <c:dLbl>
              <c:idx val="2"/>
              <c:layout>
                <c:manualLayout>
                  <c:x val="6.472491909385189E-3"/>
                  <c:y val="-2.136752136752136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VALPARAISO!$O$224:$Q$224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VALPARAISO!$O$236:$Q$236</c:f>
              <c:numCache>
                <c:formatCode>#,##0</c:formatCode>
                <c:ptCount val="3"/>
                <c:pt idx="0">
                  <c:v>965</c:v>
                </c:pt>
                <c:pt idx="1">
                  <c:v>887</c:v>
                </c:pt>
                <c:pt idx="2">
                  <c:v>858</c:v>
                </c:pt>
              </c:numCache>
            </c:numRef>
          </c:val>
        </c:ser>
        <c:dLbls>
          <c:showVal val="1"/>
        </c:dLbls>
        <c:shape val="cylinder"/>
        <c:axId val="109511808"/>
        <c:axId val="109513344"/>
        <c:axId val="0"/>
      </c:bar3DChart>
      <c:catAx>
        <c:axId val="1095118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513344"/>
        <c:crosses val="autoZero"/>
        <c:auto val="1"/>
        <c:lblAlgn val="ctr"/>
        <c:lblOffset val="100"/>
        <c:tickLblSkip val="1"/>
        <c:tickMarkSkip val="1"/>
      </c:catAx>
      <c:valAx>
        <c:axId val="1095133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1228909499133166E-2"/>
              <c:y val="0.4962667433745704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51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Valparaíso</a:t>
            </a:r>
          </a:p>
        </c:rich>
      </c:tx>
      <c:layout>
        <c:manualLayout>
          <c:xMode val="edge"/>
          <c:yMode val="edge"/>
          <c:x val="0.22558378616537123"/>
          <c:y val="3.5522141420002651E-2"/>
        </c:manualLayout>
      </c:layout>
      <c:spPr>
        <a:noFill/>
        <a:ln w="25400">
          <a:noFill/>
        </a:ln>
      </c:spPr>
    </c:title>
    <c:view3D>
      <c:hPercent val="69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521211783593042"/>
          <c:y val="0.12594213776183075"/>
          <c:w val="0.77268929054346414"/>
          <c:h val="0.7169013995673262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7361111111111143E-2"/>
                  <c:y val="-4.4004400440044791E-3"/>
                </c:manualLayout>
              </c:layout>
              <c:spPr/>
              <c:txPr>
                <a:bodyPr/>
                <a:lstStyle/>
                <a:p>
                  <a:pPr>
                    <a:defRPr sz="800" b="1" baseline="0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6.9444444444445143E-3"/>
                  <c:y val="-3.9603960396039611E-2"/>
                </c:manualLayout>
              </c:layout>
              <c:spPr/>
              <c:txPr>
                <a:bodyPr/>
                <a:lstStyle/>
                <a:p>
                  <a:pPr>
                    <a:defRPr sz="800" b="1" baseline="0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2.0833333333333412E-2"/>
                  <c:y val="-2.6402640264026739E-2"/>
                </c:manualLayout>
              </c:layout>
              <c:spPr/>
              <c:txPr>
                <a:bodyPr/>
                <a:lstStyle/>
                <a:p>
                  <a:pPr>
                    <a:defRPr sz="800" b="1" baseline="0"/>
                  </a:pPr>
                  <a:endParaRPr lang="es-CL"/>
                </a:p>
              </c:txPr>
              <c:showVal val="1"/>
            </c:dLbl>
            <c:txPr>
              <a:bodyPr/>
              <a:lstStyle/>
              <a:p>
                <a:pPr>
                  <a:defRPr sz="800" baseline="0"/>
                </a:pPr>
                <a:endParaRPr lang="es-CL"/>
              </a:p>
            </c:txPr>
            <c:showVal val="1"/>
          </c:dLbls>
          <c:cat>
            <c:numRef>
              <c:f>VALPARAISO!$W$224:$Y$224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VALPARAISO!$W$236:$Y$236</c:f>
              <c:numCache>
                <c:formatCode>#,##0</c:formatCode>
                <c:ptCount val="3"/>
                <c:pt idx="0">
                  <c:v>1930.8600000000001</c:v>
                </c:pt>
                <c:pt idx="1">
                  <c:v>3634</c:v>
                </c:pt>
                <c:pt idx="2">
                  <c:v>2616.6</c:v>
                </c:pt>
              </c:numCache>
            </c:numRef>
          </c:val>
        </c:ser>
        <c:shape val="cylinder"/>
        <c:axId val="109314432"/>
        <c:axId val="109315968"/>
        <c:axId val="0"/>
      </c:bar3DChart>
      <c:catAx>
        <c:axId val="109314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315968"/>
        <c:crosses val="autoZero"/>
        <c:auto val="1"/>
        <c:lblAlgn val="ctr"/>
        <c:lblOffset val="100"/>
        <c:tickLblSkip val="1"/>
        <c:tickMarkSkip val="1"/>
      </c:catAx>
      <c:valAx>
        <c:axId val="1093159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7.5194595388456451E-2"/>
              <c:y val="0.4811635519618578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314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Valparaíso</a:t>
            </a:r>
          </a:p>
          <a:p>
            <a:pPr>
              <a:defRPr/>
            </a:pPr>
            <a:r>
              <a:rPr lang="es-CL"/>
              <a:t> </a:t>
            </a:r>
            <a:r>
              <a:rPr lang="es-CL" sz="1400"/>
              <a:t>Diciembre 2010 versus Diciembre 2011</a:t>
            </a:r>
            <a:endParaRPr lang="es-CL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3.0864440556041605E-2"/>
                  <c:y val="-1.388888888888897E-2"/>
                </c:manualLayout>
              </c:layout>
              <c:showVal val="1"/>
            </c:dLbl>
            <c:dLbl>
              <c:idx val="1"/>
              <c:layout>
                <c:manualLayout>
                  <c:x val="-3.7037037037037056E-2"/>
                  <c:y val="-9.2592592592593351E-3"/>
                </c:manualLayout>
              </c:layout>
              <c:showVal val="1"/>
            </c:dLbl>
            <c:dLbl>
              <c:idx val="2"/>
              <c:layout>
                <c:manualLayout>
                  <c:x val="-3.7037037037037056E-2"/>
                  <c:y val="-4.6296296296296545E-3"/>
                </c:manualLayout>
              </c:layout>
              <c:showVal val="1"/>
            </c:dLbl>
            <c:showVal val="1"/>
          </c:dLbls>
          <c:cat>
            <c:strRef>
              <c:f>VALPARAISO!$AI$3:$AK$3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VALPARAISO!$AI$4:$AK$4</c:f>
              <c:numCache>
                <c:formatCode>#,##0</c:formatCode>
                <c:ptCount val="3"/>
                <c:pt idx="0">
                  <c:v>1182831</c:v>
                </c:pt>
                <c:pt idx="1">
                  <c:v>8593530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2.7777777777778019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2.7777777777778019E-2"/>
                  <c:y val="-3.2407407407407614E-2"/>
                </c:manualLayout>
              </c:layout>
              <c:showVal val="1"/>
            </c:dLbl>
            <c:dLbl>
              <c:idx val="2"/>
              <c:layout>
                <c:manualLayout>
                  <c:x val="2.1604938271605076E-2"/>
                  <c:y val="-4.1666666666666664E-2"/>
                </c:manualLayout>
              </c:layout>
              <c:showVal val="1"/>
            </c:dLbl>
            <c:showVal val="1"/>
          </c:dLbls>
          <c:cat>
            <c:strRef>
              <c:f>VALPARAISO!$AI$3:$AK$3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VALPARAISO!$AI$5:$AK$5</c:f>
              <c:numCache>
                <c:formatCode>#,##0</c:formatCode>
                <c:ptCount val="3"/>
                <c:pt idx="0">
                  <c:v>1185004</c:v>
                </c:pt>
                <c:pt idx="1">
                  <c:v>9122178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shape val="cylinder"/>
        <c:axId val="109361408"/>
        <c:axId val="109375488"/>
        <c:axId val="0"/>
      </c:bar3DChart>
      <c:catAx>
        <c:axId val="109361408"/>
        <c:scaling>
          <c:orientation val="minMax"/>
        </c:scaling>
        <c:axPos val="b"/>
        <c:majorTickMark val="none"/>
        <c:tickLblPos val="nextTo"/>
        <c:crossAx val="109375488"/>
        <c:crosses val="autoZero"/>
        <c:auto val="1"/>
        <c:lblAlgn val="ctr"/>
        <c:lblOffset val="100"/>
      </c:catAx>
      <c:valAx>
        <c:axId val="109375488"/>
        <c:scaling>
          <c:orientation val="minMax"/>
        </c:scaling>
        <c:delete val="1"/>
        <c:axPos val="l"/>
        <c:numFmt formatCode="#,##0" sourceLinked="1"/>
        <c:tickLblPos val="none"/>
        <c:crossAx val="109361408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San Antonio</a:t>
            </a:r>
          </a:p>
        </c:rich>
      </c:tx>
      <c:layout>
        <c:manualLayout>
          <c:xMode val="edge"/>
          <c:yMode val="edge"/>
          <c:x val="0.24703453069736409"/>
          <c:y val="3.2816831445190445E-2"/>
        </c:manualLayout>
      </c:layout>
      <c:spPr>
        <a:noFill/>
        <a:ln w="25400">
          <a:noFill/>
        </a:ln>
      </c:spPr>
    </c:title>
    <c:view3D>
      <c:hPercent val="63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981886206121301"/>
          <c:y val="0.20783993248620913"/>
          <c:w val="0.70551387156788581"/>
          <c:h val="0.64813242104251123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3850635759503486E-2"/>
                  <c:y val="-6.4141874452753794E-2"/>
                </c:manualLayout>
              </c:layout>
              <c:showVal val="1"/>
            </c:dLbl>
            <c:dLbl>
              <c:idx val="1"/>
              <c:layout>
                <c:manualLayout>
                  <c:x val="3.1758388249071574E-2"/>
                  <c:y val="-4.1299569739185055E-2"/>
                </c:manualLayout>
              </c:layout>
              <c:showVal val="1"/>
            </c:dLbl>
            <c:dLbl>
              <c:idx val="2"/>
              <c:layout>
                <c:manualLayout>
                  <c:x val="2.5122121423586878E-2"/>
                  <c:y val="-2.191780821917821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'SAN ANTONIO'!$AE$205:$AG$205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'SAN ANTONIO'!$AE$217:$AG$217</c:f>
              <c:numCache>
                <c:formatCode>#,##0</c:formatCode>
                <c:ptCount val="3"/>
                <c:pt idx="0">
                  <c:v>12109779.530000001</c:v>
                </c:pt>
                <c:pt idx="1">
                  <c:v>14435471.739999998</c:v>
                </c:pt>
                <c:pt idx="2">
                  <c:v>15737395.029999999</c:v>
                </c:pt>
              </c:numCache>
            </c:numRef>
          </c:val>
        </c:ser>
        <c:dLbls>
          <c:showVal val="1"/>
        </c:dLbls>
        <c:shape val="cylinder"/>
        <c:axId val="109668224"/>
        <c:axId val="109669760"/>
        <c:axId val="0"/>
      </c:bar3DChart>
      <c:catAx>
        <c:axId val="109668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669760"/>
        <c:crosses val="autoZero"/>
        <c:auto val="1"/>
        <c:lblAlgn val="ctr"/>
        <c:lblOffset val="100"/>
        <c:tickLblSkip val="1"/>
        <c:tickMarkSkip val="1"/>
      </c:catAx>
      <c:valAx>
        <c:axId val="1096697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6.0711876188334402E-2"/>
              <c:y val="0.5004566795391542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668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San Antonio</a:t>
            </a:r>
          </a:p>
        </c:rich>
      </c:tx>
      <c:layout>
        <c:manualLayout>
          <c:xMode val="edge"/>
          <c:yMode val="edge"/>
          <c:x val="0.27375741641438223"/>
          <c:y val="3.3426183844011144E-2"/>
        </c:manualLayout>
      </c:layout>
      <c:spPr>
        <a:noFill/>
        <a:ln w="25400">
          <a:noFill/>
        </a:ln>
      </c:spPr>
    </c:title>
    <c:view3D>
      <c:hPercent val="58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047848548429625"/>
          <c:y val="0.14206128133704962"/>
          <c:w val="0.81372032051448506"/>
          <c:h val="0.7437325905292478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0270753017876652E-2"/>
                  <c:y val="-5.2311857857917525E-2"/>
                </c:manualLayout>
              </c:layout>
              <c:showVal val="1"/>
            </c:dLbl>
            <c:dLbl>
              <c:idx val="1"/>
              <c:layout>
                <c:manualLayout>
                  <c:x val="2.1547316037291202E-2"/>
                  <c:y val="-4.3584287094224773E-2"/>
                </c:manualLayout>
              </c:layout>
              <c:showVal val="1"/>
            </c:dLbl>
            <c:dLbl>
              <c:idx val="2"/>
              <c:layout>
                <c:manualLayout>
                  <c:x val="3.024574669187172E-2"/>
                  <c:y val="-3.71747211895910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'SAN ANTONIO'!$G$224:$I$224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'SAN ANTONIO'!$G$236:$I$236</c:f>
              <c:numCache>
                <c:formatCode>#,##0</c:formatCode>
                <c:ptCount val="3"/>
                <c:pt idx="0">
                  <c:v>31932</c:v>
                </c:pt>
                <c:pt idx="1">
                  <c:v>38884</c:v>
                </c:pt>
                <c:pt idx="2">
                  <c:v>40105</c:v>
                </c:pt>
              </c:numCache>
            </c:numRef>
          </c:val>
        </c:ser>
        <c:dLbls>
          <c:showVal val="1"/>
        </c:dLbls>
        <c:shape val="cylinder"/>
        <c:axId val="109838336"/>
        <c:axId val="109839872"/>
        <c:axId val="0"/>
      </c:bar3DChart>
      <c:catAx>
        <c:axId val="109838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839872"/>
        <c:crosses val="autoZero"/>
        <c:auto val="1"/>
        <c:lblAlgn val="ctr"/>
        <c:lblOffset val="100"/>
        <c:tickLblSkip val="1"/>
        <c:tickMarkSkip val="1"/>
      </c:catAx>
      <c:valAx>
        <c:axId val="109839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2095697096858646E-2"/>
              <c:y val="0.5320334261838446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8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San Antonio</a:t>
            </a:r>
          </a:p>
        </c:rich>
      </c:tx>
      <c:layout>
        <c:manualLayout>
          <c:xMode val="edge"/>
          <c:yMode val="edge"/>
          <c:x val="0.26188822675688295"/>
          <c:y val="3.3057851239669422E-2"/>
        </c:manualLayout>
      </c:layout>
      <c:spPr>
        <a:noFill/>
        <a:ln w="25400">
          <a:noFill/>
        </a:ln>
      </c:spPr>
    </c:title>
    <c:view3D>
      <c:hPercent val="68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820463344547737"/>
          <c:y val="0.13774104683195801"/>
          <c:w val="0.80269806087271123"/>
          <c:h val="0.75482093663913763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0"/>
                  <c:y val="-2.9465930018416547E-2"/>
                </c:manualLayout>
              </c:layout>
              <c:showVal val="1"/>
            </c:dLbl>
            <c:dLbl>
              <c:idx val="1"/>
              <c:layout>
                <c:manualLayout>
                  <c:x val="8.522727272727449E-3"/>
                  <c:y val="-5.5248618784530315E-2"/>
                </c:manualLayout>
              </c:layout>
              <c:showVal val="1"/>
            </c:dLbl>
            <c:dLbl>
              <c:idx val="2"/>
              <c:layout>
                <c:manualLayout>
                  <c:x val="3.6931818181818822E-2"/>
                  <c:y val="-4.051565377532228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Val val="1"/>
          </c:dLbls>
          <c:cat>
            <c:numRef>
              <c:f>'SAN ANTONIO'!$W$224:$Y$224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'SAN ANTONIO'!$W$236:$Y$236</c:f>
              <c:numCache>
                <c:formatCode>#,##0</c:formatCode>
                <c:ptCount val="3"/>
                <c:pt idx="0">
                  <c:v>6557</c:v>
                </c:pt>
                <c:pt idx="1">
                  <c:v>25299</c:v>
                </c:pt>
                <c:pt idx="2">
                  <c:v>23117</c:v>
                </c:pt>
              </c:numCache>
            </c:numRef>
          </c:val>
        </c:ser>
        <c:shape val="cylinder"/>
        <c:axId val="109885312"/>
        <c:axId val="109886848"/>
        <c:axId val="0"/>
      </c:bar3DChart>
      <c:catAx>
        <c:axId val="1098853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886848"/>
        <c:crosses val="autoZero"/>
        <c:auto val="1"/>
        <c:lblAlgn val="ctr"/>
        <c:lblOffset val="100"/>
        <c:tickLblSkip val="1"/>
        <c:tickMarkSkip val="1"/>
      </c:catAx>
      <c:valAx>
        <c:axId val="1098868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6195933779406296E-2"/>
              <c:y val="0.5234159779614324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8853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San Antonio</a:t>
            </a:r>
          </a:p>
        </c:rich>
      </c:tx>
      <c:layout>
        <c:manualLayout>
          <c:xMode val="edge"/>
          <c:yMode val="edge"/>
          <c:x val="0.27960358456952039"/>
          <c:y val="3.3057851239669422E-2"/>
        </c:manualLayout>
      </c:layout>
      <c:spPr>
        <a:noFill/>
        <a:ln w="25400">
          <a:noFill/>
        </a:ln>
      </c:spPr>
    </c:title>
    <c:view3D>
      <c:hPercent val="73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667729026597792"/>
          <c:y val="0.13498622589531856"/>
          <c:w val="0.82047609242531405"/>
          <c:h val="0.75757575757576512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0088141129752801E-2"/>
                  <c:y val="-4.2332717722355924E-2"/>
                </c:manualLayout>
              </c:layout>
              <c:showVal val="1"/>
            </c:dLbl>
            <c:dLbl>
              <c:idx val="1"/>
              <c:layout>
                <c:manualLayout>
                  <c:x val="4.3422748137470435E-2"/>
                  <c:y val="-3.3951509407849439E-2"/>
                </c:manualLayout>
              </c:layout>
              <c:showVal val="1"/>
            </c:dLbl>
            <c:dLbl>
              <c:idx val="2"/>
              <c:layout>
                <c:manualLayout>
                  <c:x val="3.0557677616501588E-3"/>
                  <c:y val="-3.314917127071826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'SAN ANTONIO'!$O$224:$Q$224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'SAN ANTONIO'!$O$236:$Q$236</c:f>
              <c:numCache>
                <c:formatCode>#,##0</c:formatCode>
                <c:ptCount val="3"/>
                <c:pt idx="0">
                  <c:v>1130</c:v>
                </c:pt>
                <c:pt idx="1">
                  <c:v>1209</c:v>
                </c:pt>
                <c:pt idx="2">
                  <c:v>1308</c:v>
                </c:pt>
              </c:numCache>
            </c:numRef>
          </c:val>
        </c:ser>
        <c:dLbls>
          <c:showVal val="1"/>
        </c:dLbls>
        <c:shape val="cylinder"/>
        <c:axId val="110120960"/>
        <c:axId val="110122496"/>
        <c:axId val="0"/>
      </c:bar3DChart>
      <c:catAx>
        <c:axId val="11012096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0122496"/>
        <c:crosses val="autoZero"/>
        <c:auto val="1"/>
        <c:lblAlgn val="ctr"/>
        <c:lblOffset val="100"/>
        <c:tickLblSkip val="1"/>
        <c:tickMarkSkip val="1"/>
      </c:catAx>
      <c:valAx>
        <c:axId val="1101224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1252987887306934E-2"/>
              <c:y val="0.5013774104683196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01209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Arica</a:t>
            </a:r>
          </a:p>
        </c:rich>
      </c:tx>
      <c:layout>
        <c:manualLayout>
          <c:xMode val="edge"/>
          <c:yMode val="edge"/>
          <c:x val="0.32475493457529386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30738522954092"/>
          <c:y val="0.15243307615319548"/>
          <c:w val="0.82437791084497669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667859699355772E-2"/>
                  <c:y val="-3.3016445298549343E-2"/>
                </c:manualLayout>
              </c:layout>
              <c:showVal val="1"/>
            </c:dLbl>
            <c:dLbl>
              <c:idx val="1"/>
              <c:layout>
                <c:manualLayout>
                  <c:x val="2.917656883798616E-2"/>
                  <c:y val="-5.0140303736331007E-2"/>
                </c:manualLayout>
              </c:layout>
              <c:showVal val="1"/>
            </c:dLbl>
            <c:dLbl>
              <c:idx val="2"/>
              <c:layout>
                <c:manualLayout>
                  <c:x val="9.0909090909091547E-3"/>
                  <c:y val="-6.479481641468701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ARICA!$O$224:$Q$224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ARICA!$O$236:$Q$236</c:f>
              <c:numCache>
                <c:formatCode>#,##0</c:formatCode>
                <c:ptCount val="3"/>
                <c:pt idx="0">
                  <c:v>279</c:v>
                </c:pt>
                <c:pt idx="1">
                  <c:v>292</c:v>
                </c:pt>
                <c:pt idx="2">
                  <c:v>350</c:v>
                </c:pt>
              </c:numCache>
            </c:numRef>
          </c:val>
        </c:ser>
        <c:dLbls>
          <c:showVal val="1"/>
        </c:dLbls>
        <c:shape val="cylinder"/>
        <c:axId val="105358080"/>
        <c:axId val="105359616"/>
        <c:axId val="0"/>
      </c:bar3DChart>
      <c:catAx>
        <c:axId val="105358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359616"/>
        <c:crosses val="autoZero"/>
        <c:auto val="1"/>
        <c:lblAlgn val="ctr"/>
        <c:lblOffset val="100"/>
        <c:tickLblSkip val="1"/>
        <c:tickMarkSkip val="1"/>
      </c:catAx>
      <c:valAx>
        <c:axId val="1053596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5420270569971166E-2"/>
              <c:y val="0.499461568672168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35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San Antonio</a:t>
            </a:r>
          </a:p>
          <a:p>
            <a:pPr>
              <a:defRPr/>
            </a:pPr>
            <a:r>
              <a:rPr lang="es-CL"/>
              <a:t> </a:t>
            </a:r>
            <a:r>
              <a:rPr lang="es-CL" sz="1400"/>
              <a:t>Diciembre 2010 versus Diciembre 2011</a:t>
            </a:r>
            <a:endParaRPr lang="es-CL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3.0864440556041605E-2"/>
                  <c:y val="-1.3888888888888963E-2"/>
                </c:manualLayout>
              </c:layout>
              <c:showVal val="1"/>
            </c:dLbl>
            <c:dLbl>
              <c:idx val="1"/>
              <c:layout>
                <c:manualLayout>
                  <c:x val="-3.7037037037037056E-2"/>
                  <c:y val="-9.2592592592593281E-3"/>
                </c:manualLayout>
              </c:layout>
              <c:showVal val="1"/>
            </c:dLbl>
            <c:dLbl>
              <c:idx val="2"/>
              <c:layout>
                <c:manualLayout>
                  <c:x val="-3.7037037037037056E-2"/>
                  <c:y val="-4.6296296296296528E-3"/>
                </c:manualLayout>
              </c:layout>
              <c:showVal val="1"/>
            </c:dLbl>
            <c:showVal val="1"/>
          </c:dLbls>
          <c:cat>
            <c:strRef>
              <c:f>'SAN ANTONIO'!$AI$3:$AK$3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'SAN ANTONIO'!$AI$4:$AK$4</c:f>
              <c:numCache>
                <c:formatCode>#,##0</c:formatCode>
                <c:ptCount val="3"/>
                <c:pt idx="0">
                  <c:v>1514632.93</c:v>
                </c:pt>
                <c:pt idx="1">
                  <c:v>8527785.5999999996</c:v>
                </c:pt>
                <c:pt idx="2">
                  <c:v>4393053.21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2.7777777777778002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2.7777777777778002E-2"/>
                  <c:y val="-3.2407407407407593E-2"/>
                </c:manualLayout>
              </c:layout>
              <c:showVal val="1"/>
            </c:dLbl>
            <c:dLbl>
              <c:idx val="2"/>
              <c:layout>
                <c:manualLayout>
                  <c:x val="2.1604938271605062E-2"/>
                  <c:y val="-4.1666666666666664E-2"/>
                </c:manualLayout>
              </c:layout>
              <c:showVal val="1"/>
            </c:dLbl>
            <c:showVal val="1"/>
          </c:dLbls>
          <c:cat>
            <c:strRef>
              <c:f>'SAN ANTONIO'!$AI$3:$AK$3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'SAN ANTONIO'!$AI$5:$AK$5</c:f>
              <c:numCache>
                <c:formatCode>#,##0</c:formatCode>
                <c:ptCount val="3"/>
                <c:pt idx="0">
                  <c:v>1732032.92</c:v>
                </c:pt>
                <c:pt idx="1">
                  <c:v>9326330.4000000004</c:v>
                </c:pt>
                <c:pt idx="2">
                  <c:v>4679031.71</c:v>
                </c:pt>
              </c:numCache>
            </c:numRef>
          </c:val>
        </c:ser>
        <c:dLbls>
          <c:showVal val="1"/>
        </c:dLbls>
        <c:shape val="cylinder"/>
        <c:axId val="110159744"/>
        <c:axId val="110161280"/>
        <c:axId val="0"/>
      </c:bar3DChart>
      <c:catAx>
        <c:axId val="110159744"/>
        <c:scaling>
          <c:orientation val="minMax"/>
        </c:scaling>
        <c:axPos val="b"/>
        <c:majorTickMark val="none"/>
        <c:tickLblPos val="nextTo"/>
        <c:crossAx val="110161280"/>
        <c:crosses val="autoZero"/>
        <c:auto val="1"/>
        <c:lblAlgn val="ctr"/>
        <c:lblOffset val="100"/>
      </c:catAx>
      <c:valAx>
        <c:axId val="110161280"/>
        <c:scaling>
          <c:orientation val="minMax"/>
        </c:scaling>
        <c:delete val="1"/>
        <c:axPos val="l"/>
        <c:numFmt formatCode="#,##0" sourceLinked="1"/>
        <c:tickLblPos val="none"/>
        <c:crossAx val="1101597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Talcahuano - San Vicente</a:t>
            </a:r>
          </a:p>
        </c:rich>
      </c:tx>
      <c:layout>
        <c:manualLayout>
          <c:xMode val="edge"/>
          <c:yMode val="edge"/>
          <c:x val="0.14209362494516611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14043741775188"/>
          <c:y val="0.15243307615319548"/>
          <c:w val="0.75401294527354279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7565084226646247E-2"/>
                  <c:y val="-2.600216684723727E-2"/>
                </c:manualLayout>
              </c:layout>
              <c:showVal val="1"/>
            </c:dLbl>
            <c:dLbl>
              <c:idx val="1"/>
              <c:layout>
                <c:manualLayout>
                  <c:x val="2.4502297090352222E-2"/>
                  <c:y val="-4.3336944745395532E-2"/>
                </c:manualLayout>
              </c:layout>
              <c:showVal val="1"/>
            </c:dLbl>
            <c:dLbl>
              <c:idx val="2"/>
              <c:layout>
                <c:manualLayout>
                  <c:x val="2.7565084226646247E-2"/>
                  <c:y val="-2.60021668472372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TALCAHUANO!$AE$205:$AG$205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TALCAHUANO!$AE$217:$AG$217</c:f>
              <c:numCache>
                <c:formatCode>#,##0</c:formatCode>
                <c:ptCount val="3"/>
                <c:pt idx="0">
                  <c:v>6076902</c:v>
                </c:pt>
                <c:pt idx="1">
                  <c:v>5474555.3839999996</c:v>
                </c:pt>
                <c:pt idx="2">
                  <c:v>5804331.4299999997</c:v>
                </c:pt>
              </c:numCache>
            </c:numRef>
          </c:val>
        </c:ser>
        <c:shape val="cylinder"/>
        <c:axId val="111375872"/>
        <c:axId val="111377408"/>
        <c:axId val="0"/>
      </c:bar3DChart>
      <c:catAx>
        <c:axId val="11137587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377408"/>
        <c:crosses val="autoZero"/>
        <c:auto val="1"/>
        <c:lblAlgn val="ctr"/>
        <c:lblOffset val="100"/>
        <c:tickLblSkip val="1"/>
        <c:tickMarkSkip val="1"/>
      </c:catAx>
      <c:valAx>
        <c:axId val="11137740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8961155226900385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3758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Talcahuano - San Vicente</a:t>
            </a:r>
          </a:p>
        </c:rich>
      </c:tx>
      <c:layout>
        <c:manualLayout>
          <c:xMode val="edge"/>
          <c:yMode val="edge"/>
          <c:x val="0.20748116476591391"/>
          <c:y val="3.5675826333726082E-2"/>
        </c:manualLayout>
      </c:layout>
      <c:spPr>
        <a:noFill/>
        <a:ln w="25400">
          <a:noFill/>
        </a:ln>
      </c:spPr>
    </c:title>
    <c:view3D>
      <c:hPercent val="56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13806991572733"/>
          <c:y val="0.15243307615319548"/>
          <c:w val="0.80451880215354465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598870056497182E-2"/>
                  <c:y val="-1.2675948619005391E-2"/>
                </c:manualLayout>
              </c:layout>
              <c:showVal val="1"/>
            </c:dLbl>
            <c:dLbl>
              <c:idx val="1"/>
              <c:layout>
                <c:manualLayout>
                  <c:x val="2.2598870056497182E-2"/>
                  <c:y val="-5.200433369447454E-2"/>
                </c:manualLayout>
              </c:layout>
              <c:showVal val="1"/>
            </c:dLbl>
            <c:dLbl>
              <c:idx val="2"/>
              <c:layout>
                <c:manualLayout>
                  <c:x val="2.5423728813559452E-2"/>
                  <c:y val="-5.633802816901408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TALCAHUANO!$G$224:$I$224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TALCAHUANO!$G$236:$I$236</c:f>
              <c:numCache>
                <c:formatCode>#,##0</c:formatCode>
                <c:ptCount val="3"/>
                <c:pt idx="0">
                  <c:v>13976</c:v>
                </c:pt>
                <c:pt idx="1">
                  <c:v>12150</c:v>
                </c:pt>
                <c:pt idx="2">
                  <c:v>11902</c:v>
                </c:pt>
              </c:numCache>
            </c:numRef>
          </c:val>
        </c:ser>
        <c:shape val="cylinder"/>
        <c:axId val="109911424"/>
        <c:axId val="111391872"/>
        <c:axId val="0"/>
      </c:bar3DChart>
      <c:catAx>
        <c:axId val="1099114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391872"/>
        <c:crosses val="autoZero"/>
        <c:auto val="1"/>
        <c:lblAlgn val="ctr"/>
        <c:lblOffset val="100"/>
        <c:tickLblSkip val="1"/>
        <c:tickMarkSkip val="1"/>
      </c:catAx>
      <c:valAx>
        <c:axId val="111391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0225940107676966E-2"/>
              <c:y val="0.5221643672481726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9911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Talcahuano - San Vicente</a:t>
            </a:r>
          </a:p>
        </c:rich>
      </c:tx>
      <c:layout>
        <c:manualLayout>
          <c:xMode val="edge"/>
          <c:yMode val="edge"/>
          <c:x val="0.19489559164733194"/>
          <c:y val="3.5675826333726082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61716937354989"/>
          <c:y val="0.15243307615319548"/>
          <c:w val="0.82134570765661263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4695077149155043E-2"/>
                  <c:y val="-3.9003250270855896E-2"/>
                </c:manualLayout>
              </c:layout>
              <c:showVal val="1"/>
            </c:dLbl>
            <c:dLbl>
              <c:idx val="1"/>
              <c:layout>
                <c:manualLayout>
                  <c:x val="2.0573108008817252E-2"/>
                  <c:y val="-2.6002166847237287E-2"/>
                </c:manualLayout>
              </c:layout>
              <c:showVal val="1"/>
            </c:dLbl>
            <c:dLbl>
              <c:idx val="2"/>
              <c:layout>
                <c:manualLayout>
                  <c:x val="2.3512123438648027E-2"/>
                  <c:y val="-4.767063921993513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TALCAHUANO!$O$224:$Q$224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TALCAHUANO!$O$236:$Q$236</c:f>
              <c:numCache>
                <c:formatCode>#,##0</c:formatCode>
                <c:ptCount val="3"/>
                <c:pt idx="0">
                  <c:v>466</c:v>
                </c:pt>
                <c:pt idx="1">
                  <c:v>359</c:v>
                </c:pt>
                <c:pt idx="2">
                  <c:v>352</c:v>
                </c:pt>
              </c:numCache>
            </c:numRef>
          </c:val>
        </c:ser>
        <c:shape val="cylinder"/>
        <c:axId val="111625728"/>
        <c:axId val="111627264"/>
        <c:axId val="0"/>
      </c:bar3DChart>
      <c:catAx>
        <c:axId val="1116257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627264"/>
        <c:crosses val="autoZero"/>
        <c:auto val="1"/>
        <c:lblAlgn val="ctr"/>
        <c:lblOffset val="100"/>
        <c:tickLblSkip val="1"/>
        <c:tickMarkSkip val="1"/>
      </c:catAx>
      <c:valAx>
        <c:axId val="1116272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4083526682134583E-2"/>
              <c:y val="0.499461568672168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625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Talcahuano - San Vicente</a:t>
            </a:r>
          </a:p>
        </c:rich>
      </c:tx>
      <c:layout>
        <c:manualLayout>
          <c:xMode val="edge"/>
          <c:yMode val="edge"/>
          <c:x val="0.1818851062737008"/>
          <c:y val="3.5675826333726082E-2"/>
        </c:manualLayout>
      </c:layout>
      <c:spPr>
        <a:noFill/>
        <a:ln w="25400">
          <a:noFill/>
        </a:ln>
      </c:spPr>
    </c:title>
    <c:view3D>
      <c:hPercent val="58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777985122537899"/>
          <c:y val="0.15243307615319548"/>
          <c:w val="0.81081312435263453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1695906432748536E-2"/>
                  <c:y val="-2.5917926565875098E-2"/>
                </c:manualLayout>
              </c:layout>
              <c:showVal val="1"/>
            </c:dLbl>
            <c:dLbl>
              <c:idx val="1"/>
              <c:layout>
                <c:manualLayout>
                  <c:x val="2.6315789473684216E-2"/>
                  <c:y val="-5.6155507559395273E-2"/>
                </c:manualLayout>
              </c:layout>
              <c:showVal val="1"/>
            </c:dLbl>
            <c:dLbl>
              <c:idx val="2"/>
              <c:layout>
                <c:manualLayout>
                  <c:x val="2.6315789473684216E-2"/>
                  <c:y val="-6.047516198704109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TALCAHUANO!$W$224:$Y$224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TALCAHUANO!$W$236:$Y$236</c:f>
              <c:numCache>
                <c:formatCode>#,##0</c:formatCode>
                <c:ptCount val="3"/>
                <c:pt idx="0">
                  <c:v>2812</c:v>
                </c:pt>
                <c:pt idx="1">
                  <c:v>3382.8999999999996</c:v>
                </c:pt>
                <c:pt idx="2">
                  <c:v>3514.7</c:v>
                </c:pt>
              </c:numCache>
            </c:numRef>
          </c:val>
        </c:ser>
        <c:shape val="cylinder"/>
        <c:axId val="111652224"/>
        <c:axId val="111412352"/>
        <c:axId val="0"/>
      </c:bar3DChart>
      <c:catAx>
        <c:axId val="11165222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412352"/>
        <c:crosses val="autoZero"/>
        <c:auto val="1"/>
        <c:lblAlgn val="ctr"/>
        <c:lblOffset val="100"/>
        <c:tickLblSkip val="1"/>
        <c:tickMarkSkip val="1"/>
      </c:catAx>
      <c:valAx>
        <c:axId val="1114123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1636349628919447E-2"/>
              <c:y val="0.5027048256116000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6522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</a:t>
            </a:r>
          </a:p>
          <a:p>
            <a:pPr>
              <a:defRPr/>
            </a:pPr>
            <a:r>
              <a:rPr lang="es-CL" baseline="0"/>
              <a:t>Talcahuano San Vicente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  <c:layout>
        <c:manualLayout>
          <c:xMode val="edge"/>
          <c:yMode val="edge"/>
          <c:x val="0.15065616797900264"/>
          <c:y val="1.8518518518518583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1.7897091722595078E-2"/>
                  <c:y val="-2.3148148148148147E-2"/>
                </c:manualLayout>
              </c:layout>
              <c:showVal val="1"/>
            </c:dLbl>
            <c:dLbl>
              <c:idx val="1"/>
              <c:layout>
                <c:manualLayout>
                  <c:x val="-2.0879940343027793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7777777777778252E-2"/>
                </c:manualLayout>
              </c:layout>
              <c:showVal val="1"/>
            </c:dLbl>
            <c:showVal val="1"/>
          </c:dLbls>
          <c:cat>
            <c:strRef>
              <c:f>TALCAHUANO!$AI$3:$AK$3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TALCAHUANO!$AI$4:$AK$4</c:f>
              <c:numCache>
                <c:formatCode>#,##0</c:formatCode>
                <c:ptCount val="3"/>
                <c:pt idx="0">
                  <c:v>631299.05500000005</c:v>
                </c:pt>
                <c:pt idx="1">
                  <c:v>3215309.6</c:v>
                </c:pt>
                <c:pt idx="2">
                  <c:v>1627946.7290000001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1.1931394481730065E-2"/>
                  <c:y val="-1.3888888888888919E-2"/>
                </c:manualLayout>
              </c:layout>
              <c:showVal val="1"/>
            </c:dLbl>
            <c:dLbl>
              <c:idx val="1"/>
              <c:layout>
                <c:manualLayout>
                  <c:x val="2.0879940343027845E-2"/>
                  <c:y val="-2.3148148148148147E-2"/>
                </c:manualLayout>
              </c:layout>
              <c:showVal val="1"/>
            </c:dLbl>
            <c:dLbl>
              <c:idx val="2"/>
              <c:layout>
                <c:manualLayout>
                  <c:x val="3.5794183445190156E-2"/>
                  <c:y val="-1.3888888888888919E-2"/>
                </c:manualLayout>
              </c:layout>
              <c:showVal val="1"/>
            </c:dLbl>
            <c:showVal val="1"/>
          </c:dLbls>
          <c:cat>
            <c:strRef>
              <c:f>TALCAHUANO!$AI$3:$AK$3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TALCAHUANO!$AI$5:$AK$5</c:f>
              <c:numCache>
                <c:formatCode>#,##0</c:formatCode>
                <c:ptCount val="3"/>
                <c:pt idx="0">
                  <c:v>298361.51</c:v>
                </c:pt>
                <c:pt idx="1">
                  <c:v>4190305</c:v>
                </c:pt>
                <c:pt idx="2">
                  <c:v>1315664.92</c:v>
                </c:pt>
              </c:numCache>
            </c:numRef>
          </c:val>
        </c:ser>
        <c:dLbls>
          <c:showVal val="1"/>
        </c:dLbls>
        <c:shape val="cylinder"/>
        <c:axId val="111449600"/>
        <c:axId val="111451136"/>
        <c:axId val="0"/>
      </c:bar3DChart>
      <c:catAx>
        <c:axId val="111449600"/>
        <c:scaling>
          <c:orientation val="minMax"/>
        </c:scaling>
        <c:axPos val="b"/>
        <c:majorTickMark val="none"/>
        <c:tickLblPos val="nextTo"/>
        <c:crossAx val="111451136"/>
        <c:crosses val="autoZero"/>
        <c:auto val="1"/>
        <c:lblAlgn val="ctr"/>
        <c:lblOffset val="100"/>
      </c:catAx>
      <c:valAx>
        <c:axId val="111451136"/>
        <c:scaling>
          <c:orientation val="minMax"/>
        </c:scaling>
        <c:delete val="1"/>
        <c:axPos val="l"/>
        <c:numFmt formatCode="#,##0" sourceLinked="1"/>
        <c:tickLblPos val="none"/>
        <c:crossAx val="11144960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Puerto Montt</a:t>
            </a:r>
          </a:p>
        </c:rich>
      </c:tx>
      <c:layout>
        <c:manualLayout>
          <c:xMode val="edge"/>
          <c:yMode val="edge"/>
          <c:x val="0.21609195402299053"/>
          <c:y val="3.5675826333726082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310344827586209"/>
          <c:y val="0.15243307615319548"/>
          <c:w val="0.77471264367817128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7367785923311294E-2"/>
                  <c:y val="-4.3169340576876845E-2"/>
                </c:manualLayout>
              </c:layout>
              <c:showVal val="1"/>
            </c:dLbl>
            <c:dLbl>
              <c:idx val="1"/>
              <c:layout>
                <c:manualLayout>
                  <c:x val="3.3744230247081217E-2"/>
                  <c:y val="-3.1345584828305351E-2"/>
                </c:manualLayout>
              </c:layout>
              <c:showVal val="1"/>
            </c:dLbl>
            <c:dLbl>
              <c:idx val="2"/>
              <c:layout>
                <c:manualLayout>
                  <c:x val="4.5977011494252866E-2"/>
                  <c:y val="-2.600216684723727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'PTO MONTT'!$AE$205:$AG$205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'PTO MONTT'!$AE$217:$AG$217</c:f>
              <c:numCache>
                <c:formatCode>#,##0</c:formatCode>
                <c:ptCount val="3"/>
                <c:pt idx="0">
                  <c:v>1096056</c:v>
                </c:pt>
                <c:pt idx="1">
                  <c:v>987012</c:v>
                </c:pt>
                <c:pt idx="2">
                  <c:v>1219391</c:v>
                </c:pt>
              </c:numCache>
            </c:numRef>
          </c:val>
        </c:ser>
        <c:dLbls>
          <c:showVal val="1"/>
        </c:dLbls>
        <c:shape val="cylinder"/>
        <c:axId val="111875200"/>
        <c:axId val="111876736"/>
        <c:axId val="0"/>
      </c:bar3DChart>
      <c:catAx>
        <c:axId val="11187520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876736"/>
        <c:crosses val="autoZero"/>
        <c:auto val="1"/>
        <c:lblAlgn val="ctr"/>
        <c:lblOffset val="100"/>
        <c:tickLblSkip val="1"/>
        <c:tickMarkSkip val="1"/>
      </c:catAx>
      <c:valAx>
        <c:axId val="1118767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3.9080459770114942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8752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Puerto Montt</a:t>
            </a:r>
          </a:p>
        </c:rich>
      </c:tx>
      <c:layout>
        <c:manualLayout>
          <c:xMode val="edge"/>
          <c:yMode val="edge"/>
          <c:x val="0.28590916161765961"/>
          <c:y val="3.5522141420002651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520783059244489"/>
          <c:y val="0.15177642243092282"/>
          <c:w val="0.81688331890757815"/>
          <c:h val="0.7233599707346000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4940287372054E-2"/>
                  <c:y val="-1.639897273335993E-2"/>
                </c:manualLayout>
              </c:layout>
              <c:showVal val="1"/>
            </c:dLbl>
            <c:dLbl>
              <c:idx val="1"/>
              <c:layout>
                <c:manualLayout>
                  <c:x val="3.4204338229922492E-2"/>
                  <c:y val="-3.9429239161024802E-2"/>
                </c:manualLayout>
              </c:layout>
              <c:showVal val="1"/>
            </c:dLbl>
            <c:dLbl>
              <c:idx val="2"/>
              <c:layout>
                <c:manualLayout>
                  <c:x val="3.8173142467621643E-2"/>
                  <c:y val="-7.3197325038352981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'PTO MONTT'!$G$224:$I$224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'PTO MONTT'!$G$236:$I$236</c:f>
              <c:numCache>
                <c:formatCode>#,##0</c:formatCode>
                <c:ptCount val="3"/>
                <c:pt idx="0">
                  <c:v>10362</c:v>
                </c:pt>
                <c:pt idx="1">
                  <c:v>9838</c:v>
                </c:pt>
                <c:pt idx="2">
                  <c:v>10503</c:v>
                </c:pt>
              </c:numCache>
            </c:numRef>
          </c:val>
        </c:ser>
        <c:dLbls>
          <c:showVal val="1"/>
        </c:dLbls>
        <c:shape val="cylinder"/>
        <c:axId val="111901696"/>
        <c:axId val="111932160"/>
        <c:axId val="0"/>
      </c:bar3DChart>
      <c:catAx>
        <c:axId val="11190169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932160"/>
        <c:crosses val="autoZero"/>
        <c:auto val="1"/>
        <c:lblAlgn val="ctr"/>
        <c:lblOffset val="100"/>
        <c:tickLblSkip val="1"/>
        <c:tickMarkSkip val="1"/>
      </c:catAx>
      <c:valAx>
        <c:axId val="1119321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6970790837185812E-2"/>
              <c:y val="0.5263735501327598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90169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Puerto Montt</a:t>
            </a:r>
          </a:p>
        </c:rich>
      </c:tx>
      <c:layout>
        <c:manualLayout>
          <c:xMode val="edge"/>
          <c:yMode val="edge"/>
          <c:x val="0.26034063260340634"/>
          <c:y val="3.5675826333726082E-2"/>
        </c:manualLayout>
      </c:layout>
      <c:spPr>
        <a:noFill/>
        <a:ln w="25400">
          <a:noFill/>
        </a:ln>
      </c:spPr>
    </c:title>
    <c:view3D>
      <c:hPercent val="64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7518248175182752"/>
          <c:y val="0.15243307615319548"/>
          <c:w val="0.79075425790754261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9340383546947159E-2"/>
                  <c:y val="-2.9890984494749352E-2"/>
                </c:manualLayout>
              </c:layout>
              <c:showVal val="1"/>
            </c:dLbl>
            <c:dLbl>
              <c:idx val="1"/>
              <c:layout>
                <c:manualLayout>
                  <c:x val="3.771481119604575E-2"/>
                  <c:y val="-6.0955972052789166E-2"/>
                </c:manualLayout>
              </c:layout>
              <c:showVal val="1"/>
            </c:dLbl>
            <c:dLbl>
              <c:idx val="2"/>
              <c:layout>
                <c:manualLayout>
                  <c:x val="2.5952960259529652E-2"/>
                  <c:y val="-7.800650054171193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'PTO MONTT'!$O$224:$Q$224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'PTO MONTT'!$O$236:$Q$236</c:f>
              <c:numCache>
                <c:formatCode>#,##0</c:formatCode>
                <c:ptCount val="3"/>
                <c:pt idx="0">
                  <c:v>1974</c:v>
                </c:pt>
                <c:pt idx="1">
                  <c:v>1015</c:v>
                </c:pt>
                <c:pt idx="2">
                  <c:v>1371</c:v>
                </c:pt>
              </c:numCache>
            </c:numRef>
          </c:val>
        </c:ser>
        <c:dLbls>
          <c:showVal val="1"/>
        </c:dLbls>
        <c:shape val="cylinder"/>
        <c:axId val="111838336"/>
        <c:axId val="111839872"/>
        <c:axId val="0"/>
      </c:bar3DChart>
      <c:catAx>
        <c:axId val="1118383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839872"/>
        <c:crosses val="autoZero"/>
        <c:auto val="1"/>
        <c:lblAlgn val="ctr"/>
        <c:lblOffset val="100"/>
        <c:tickLblSkip val="1"/>
        <c:tickMarkSkip val="1"/>
      </c:catAx>
      <c:valAx>
        <c:axId val="111839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1362530413626183E-2"/>
              <c:y val="0.4962183117327390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18383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Puerto Montt</a:t>
            </a:r>
          </a:p>
        </c:rich>
      </c:tx>
      <c:layout>
        <c:manualLayout>
          <c:xMode val="edge"/>
          <c:yMode val="edge"/>
          <c:x val="0.22285785350080836"/>
          <c:y val="3.5369774919614155E-2"/>
        </c:manualLayout>
      </c:layout>
      <c:spPr>
        <a:noFill/>
        <a:ln w="25400">
          <a:noFill/>
        </a:ln>
      </c:spPr>
    </c:title>
    <c:view3D>
      <c:hPercent val="66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959228186314598"/>
          <c:y val="0.15112540192926044"/>
          <c:w val="0.82530875417332361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875816993464596E-2"/>
                  <c:y val="-5.1446945337620578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1.9607843137254961E-2"/>
                  <c:y val="-3.8585209003215611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3.9215686274509803E-2"/>
                  <c:y val="-3.0010718113612042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showVal val="1"/>
          </c:dLbls>
          <c:cat>
            <c:numRef>
              <c:f>'PTO MONTT'!$W$224:$Y$224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'PTO MONTT'!$W$236:$Y$236</c:f>
              <c:numCache>
                <c:formatCode>#,##0</c:formatCode>
                <c:ptCount val="3"/>
                <c:pt idx="0">
                  <c:v>257</c:v>
                </c:pt>
                <c:pt idx="1">
                  <c:v>509</c:v>
                </c:pt>
                <c:pt idx="2">
                  <c:v>643.92999999999995</c:v>
                </c:pt>
              </c:numCache>
            </c:numRef>
          </c:val>
        </c:ser>
        <c:shape val="cylinder"/>
        <c:axId val="113328512"/>
        <c:axId val="113330048"/>
        <c:axId val="0"/>
      </c:bar3DChart>
      <c:catAx>
        <c:axId val="11332851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330048"/>
        <c:crosses val="autoZero"/>
        <c:auto val="1"/>
        <c:lblAlgn val="ctr"/>
        <c:lblOffset val="100"/>
        <c:tickLblSkip val="1"/>
        <c:tickMarkSkip val="1"/>
      </c:catAx>
      <c:valAx>
        <c:axId val="1133300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6530760621047898E-2"/>
              <c:y val="0.4983922829581993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32851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Arica</a:t>
            </a:r>
          </a:p>
        </c:rich>
      </c:tx>
      <c:layout>
        <c:manualLayout>
          <c:xMode val="edge"/>
          <c:yMode val="edge"/>
          <c:x val="0.29434005651541351"/>
          <c:y val="3.50691482406272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547186832527755"/>
          <c:y val="0.14984090611904341"/>
          <c:w val="0.85358616389469244"/>
          <c:h val="0.730075904282147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ARICA!$X$224:$Y$224</c:f>
              <c:numCache>
                <c:formatCode>General</c:formatCod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ARICA!$X$230:$Y$230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cylinder"/>
        <c:axId val="103905536"/>
        <c:axId val="103919616"/>
        <c:axId val="0"/>
      </c:bar3DChart>
      <c:catAx>
        <c:axId val="10390553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919616"/>
        <c:crosses val="autoZero"/>
        <c:auto val="1"/>
        <c:lblAlgn val="ctr"/>
        <c:lblOffset val="100"/>
        <c:tickLblSkip val="1"/>
        <c:tickMarkSkip val="1"/>
      </c:catAx>
      <c:valAx>
        <c:axId val="1039196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5.6603857022194885E-2"/>
              <c:y val="0.5228491192239006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39055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Puerto Montt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cat>
            <c:strRef>
              <c:f>'PTO MONTT'!$AI$3:$AK$3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'PTO MONTT'!$AI$4:$AK$4</c:f>
              <c:numCache>
                <c:formatCode>#,##0</c:formatCode>
                <c:ptCount val="3"/>
                <c:pt idx="0">
                  <c:v>511947</c:v>
                </c:pt>
                <c:pt idx="1">
                  <c:v>161</c:v>
                </c:pt>
                <c:pt idx="2">
                  <c:v>474904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2"/>
              <c:layout>
                <c:manualLayout>
                  <c:x val="2.5000000000000001E-2"/>
                  <c:y val="-1.8518518518518583E-2"/>
                </c:manualLayout>
              </c:layout>
              <c:showVal val="1"/>
            </c:dLbl>
            <c:showVal val="1"/>
          </c:dLbls>
          <c:cat>
            <c:strRef>
              <c:f>'PTO MONTT'!$AI$3:$AK$3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'PTO MONTT'!$AI$5:$AK$5</c:f>
              <c:numCache>
                <c:formatCode>#,##0</c:formatCode>
                <c:ptCount val="3"/>
                <c:pt idx="0">
                  <c:v>656271</c:v>
                </c:pt>
                <c:pt idx="1">
                  <c:v>0</c:v>
                </c:pt>
                <c:pt idx="2">
                  <c:v>563120</c:v>
                </c:pt>
              </c:numCache>
            </c:numRef>
          </c:val>
        </c:ser>
        <c:dLbls>
          <c:showVal val="1"/>
        </c:dLbls>
        <c:shape val="cylinder"/>
        <c:axId val="113359104"/>
        <c:axId val="113373184"/>
        <c:axId val="0"/>
      </c:bar3DChart>
      <c:catAx>
        <c:axId val="113359104"/>
        <c:scaling>
          <c:orientation val="minMax"/>
        </c:scaling>
        <c:axPos val="b"/>
        <c:majorTickMark val="none"/>
        <c:tickLblPos val="nextTo"/>
        <c:crossAx val="113373184"/>
        <c:crosses val="autoZero"/>
        <c:auto val="1"/>
        <c:lblAlgn val="ctr"/>
        <c:lblOffset val="100"/>
      </c:catAx>
      <c:valAx>
        <c:axId val="113373184"/>
        <c:scaling>
          <c:orientation val="minMax"/>
        </c:scaling>
        <c:delete val="1"/>
        <c:axPos val="l"/>
        <c:numFmt formatCode="#,##0" sourceLinked="1"/>
        <c:tickLblPos val="none"/>
        <c:crossAx val="11335910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Chacabuco</a:t>
            </a:r>
          </a:p>
        </c:rich>
      </c:tx>
      <c:layout>
        <c:manualLayout>
          <c:xMode val="edge"/>
          <c:yMode val="edge"/>
          <c:x val="0.2291832660405905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51394347409803"/>
          <c:y val="0.15243307615319548"/>
          <c:w val="0.77463943921720546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6020691462087792E-2"/>
                  <c:y val="-4.7378328582705367E-2"/>
                </c:manualLayout>
              </c:layout>
              <c:showVal val="1"/>
            </c:dLbl>
            <c:dLbl>
              <c:idx val="1"/>
              <c:layout>
                <c:manualLayout>
                  <c:x val="3.2967568709083801E-2"/>
                  <c:y val="-2.5986128765323652E-2"/>
                </c:manualLayout>
              </c:layout>
              <c:showVal val="1"/>
            </c:dLbl>
            <c:dLbl>
              <c:idx val="2"/>
              <c:layout>
                <c:manualLayout>
                  <c:x val="4.5977011494252866E-2"/>
                  <c:y val="-6.933911159263281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CHACABUCO!$AE$205:$AG$205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CHACABUCO!$AE$217:$AG$217</c:f>
              <c:numCache>
                <c:formatCode>#,##0</c:formatCode>
                <c:ptCount val="3"/>
                <c:pt idx="0">
                  <c:v>561627</c:v>
                </c:pt>
                <c:pt idx="1">
                  <c:v>490900</c:v>
                </c:pt>
                <c:pt idx="2">
                  <c:v>616378</c:v>
                </c:pt>
              </c:numCache>
            </c:numRef>
          </c:val>
        </c:ser>
        <c:dLbls>
          <c:showVal val="1"/>
        </c:dLbls>
        <c:shape val="cylinder"/>
        <c:axId val="112237952"/>
        <c:axId val="113376640"/>
        <c:axId val="0"/>
      </c:bar3DChart>
      <c:catAx>
        <c:axId val="11223795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376640"/>
        <c:crosses val="autoZero"/>
        <c:auto val="1"/>
        <c:lblAlgn val="ctr"/>
        <c:lblOffset val="100"/>
        <c:tickLblSkip val="1"/>
        <c:tickMarkSkip val="1"/>
      </c:catAx>
      <c:valAx>
        <c:axId val="1133766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4.1252987887306934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223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Chacabuco</a:t>
            </a:r>
          </a:p>
        </c:rich>
      </c:tx>
      <c:layout>
        <c:manualLayout>
          <c:xMode val="edge"/>
          <c:yMode val="edge"/>
          <c:x val="0.28643296401921942"/>
          <c:y val="3.5369774919614155E-2"/>
        </c:manualLayout>
      </c:layout>
      <c:spPr>
        <a:noFill/>
        <a:ln w="25400">
          <a:noFill/>
        </a:ln>
      </c:spPr>
    </c:title>
    <c:view3D>
      <c:hPercent val="57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798324205638379"/>
          <c:y val="0.15112540192926044"/>
          <c:w val="0.80115084673043435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111909378161952E-2"/>
                  <c:y val="-1.8880421297820481E-2"/>
                </c:manualLayout>
              </c:layout>
              <c:showVal val="1"/>
            </c:dLbl>
            <c:dLbl>
              <c:idx val="1"/>
              <c:layout>
                <c:manualLayout>
                  <c:x val="3.7643108681767318E-2"/>
                  <c:y val="-3.2846038939666401E-2"/>
                </c:manualLayout>
              </c:layout>
              <c:showVal val="1"/>
            </c:dLbl>
            <c:dLbl>
              <c:idx val="2"/>
              <c:layout>
                <c:manualLayout>
                  <c:x val="3.7329504666188083E-2"/>
                  <c:y val="-3.429796355841423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CHACABUCO!$G$224:$I$224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CHACABUCO!$G$236:$I$236</c:f>
              <c:numCache>
                <c:formatCode>#,##0</c:formatCode>
                <c:ptCount val="3"/>
                <c:pt idx="0">
                  <c:v>22461</c:v>
                </c:pt>
                <c:pt idx="1">
                  <c:v>15106</c:v>
                </c:pt>
                <c:pt idx="2">
                  <c:v>17975</c:v>
                </c:pt>
              </c:numCache>
            </c:numRef>
          </c:val>
        </c:ser>
        <c:dLbls>
          <c:showVal val="1"/>
        </c:dLbls>
        <c:shape val="cylinder"/>
        <c:axId val="113426432"/>
        <c:axId val="113427968"/>
        <c:axId val="0"/>
      </c:bar3DChart>
      <c:catAx>
        <c:axId val="113426432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427968"/>
        <c:crosses val="autoZero"/>
        <c:auto val="1"/>
        <c:lblAlgn val="ctr"/>
        <c:lblOffset val="100"/>
        <c:tickLblSkip val="1"/>
        <c:tickMarkSkip val="1"/>
      </c:catAx>
      <c:valAx>
        <c:axId val="1134279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8765363551472636E-2"/>
              <c:y val="0.524115755627009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4264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Chacabuco</a:t>
            </a:r>
          </a:p>
        </c:rich>
      </c:tx>
      <c:layout>
        <c:manualLayout>
          <c:xMode val="edge"/>
          <c:yMode val="edge"/>
          <c:x val="0.29219415716239883"/>
          <c:y val="3.5369774919614155E-2"/>
        </c:manualLayout>
      </c:layout>
      <c:spPr>
        <a:noFill/>
        <a:ln w="25400">
          <a:noFill/>
        </a:ln>
      </c:spPr>
    </c:title>
    <c:view3D>
      <c:hPercent val="59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059526195185278"/>
          <c:y val="0.15112540192926044"/>
          <c:w val="0.80743728925791536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2459030490831299E-2"/>
                  <c:y val="-5.4627271269547903E-2"/>
                </c:manualLayout>
              </c:layout>
              <c:showVal val="1"/>
            </c:dLbl>
            <c:dLbl>
              <c:idx val="1"/>
              <c:layout>
                <c:manualLayout>
                  <c:x val="3.2709023570289611E-2"/>
                  <c:y val="-4.2804938771720986E-2"/>
                </c:manualLayout>
              </c:layout>
              <c:showVal val="1"/>
            </c:dLbl>
            <c:dLbl>
              <c:idx val="2"/>
              <c:layout>
                <c:manualLayout>
                  <c:x val="3.86902418447694E-2"/>
                  <c:y val="-3.001071811361204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CHACABUCO!$O$224:$Q$224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CHACABUCO!$O$236:$Q$236</c:f>
              <c:numCache>
                <c:formatCode>#,##0</c:formatCode>
                <c:ptCount val="3"/>
                <c:pt idx="0">
                  <c:v>9118</c:v>
                </c:pt>
                <c:pt idx="1">
                  <c:v>4269</c:v>
                </c:pt>
                <c:pt idx="2">
                  <c:v>3766</c:v>
                </c:pt>
              </c:numCache>
            </c:numRef>
          </c:val>
        </c:ser>
        <c:dLbls>
          <c:showVal val="1"/>
        </c:dLbls>
        <c:shape val="cylinder"/>
        <c:axId val="113780608"/>
        <c:axId val="113782144"/>
        <c:axId val="0"/>
      </c:bar3DChart>
      <c:catAx>
        <c:axId val="1137806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782144"/>
        <c:crosses val="autoZero"/>
        <c:auto val="1"/>
        <c:lblAlgn val="ctr"/>
        <c:lblOffset val="100"/>
        <c:tickLblSkip val="1"/>
        <c:tickMarkSkip val="1"/>
      </c:catAx>
      <c:valAx>
        <c:axId val="11378214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0148815487962203E-2"/>
              <c:y val="0.5016077170418006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780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Chacabuco</a:t>
            </a:r>
          </a:p>
        </c:rich>
      </c:tx>
      <c:layout>
        <c:manualLayout>
          <c:xMode val="edge"/>
          <c:yMode val="edge"/>
          <c:x val="0.23495541450501894"/>
          <c:y val="3.50691482406272E-2"/>
        </c:manualLayout>
      </c:layout>
      <c:spPr>
        <a:noFill/>
        <a:ln w="25400">
          <a:noFill/>
        </a:ln>
      </c:spPr>
    </c:title>
    <c:view3D>
      <c:hPercent val="67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613395936585217"/>
          <c:y val="0.14984090611904341"/>
          <c:w val="0.83841984754949805"/>
          <c:h val="0.730075904282147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3030553261767142E-3"/>
                  <c:y val="-1.703940362087325E-2"/>
                </c:manualLayout>
              </c:layout>
              <c:showVal val="1"/>
            </c:dLbl>
            <c:dLbl>
              <c:idx val="1"/>
              <c:layout>
                <c:manualLayout>
                  <c:x val="2.9727497935590361E-2"/>
                  <c:y val="-1.7039403620873271E-2"/>
                </c:manualLayout>
              </c:layout>
              <c:showVal val="1"/>
            </c:dLbl>
            <c:dLbl>
              <c:idx val="2"/>
              <c:layout>
                <c:manualLayout>
                  <c:x val="3.9636663914120601E-2"/>
                  <c:y val="-5.9637912673056452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CHACABUCO!$W$224:$Y$224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CHACABUCO!$W$236:$Y$236</c:f>
              <c:numCache>
                <c:formatCode>#,##0</c:formatCode>
                <c:ptCount val="3"/>
                <c:pt idx="0">
                  <c:v>9.5</c:v>
                </c:pt>
                <c:pt idx="1">
                  <c:v>7</c:v>
                </c:pt>
                <c:pt idx="2">
                  <c:v>26</c:v>
                </c:pt>
              </c:numCache>
            </c:numRef>
          </c:val>
        </c:ser>
        <c:shape val="cylinder"/>
        <c:axId val="113848320"/>
        <c:axId val="113849856"/>
        <c:axId val="0"/>
      </c:bar3DChart>
      <c:catAx>
        <c:axId val="1138483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849856"/>
        <c:crosses val="autoZero"/>
        <c:auto val="1"/>
        <c:lblAlgn val="ctr"/>
        <c:lblOffset val="100"/>
        <c:tickLblSkip val="1"/>
        <c:tickMarkSkip val="1"/>
      </c:catAx>
      <c:valAx>
        <c:axId val="1138498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6991082901003803E-2"/>
              <c:y val="0.4973442841398108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84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 Portuaria Chacabuco</a:t>
            </a:r>
          </a:p>
          <a:p>
            <a:pPr>
              <a:defRPr/>
            </a:pPr>
            <a:r>
              <a:rPr lang="es-CL" sz="1400"/>
              <a:t>Diciembre 2010 versus Diciembre 2011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2"/>
              <c:layout>
                <c:manualLayout>
                  <c:x val="0"/>
                  <c:y val="-1.8518518518518583E-2"/>
                </c:manualLayout>
              </c:layout>
              <c:showVal val="1"/>
            </c:dLbl>
            <c:showVal val="1"/>
          </c:dLbls>
          <c:cat>
            <c:strRef>
              <c:f>CHACABUCO!$AI$3:$AK$3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CHACABUCO!$AI$4:$AK$4</c:f>
              <c:numCache>
                <c:formatCode>#,##0</c:formatCode>
                <c:ptCount val="3"/>
                <c:pt idx="0">
                  <c:v>373070</c:v>
                </c:pt>
                <c:pt idx="1">
                  <c:v>70266</c:v>
                </c:pt>
                <c:pt idx="2">
                  <c:v>47564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1.1111111111111125E-2"/>
                  <c:y val="-1.3888888888889015E-2"/>
                </c:manualLayout>
              </c:layout>
              <c:showVal val="1"/>
            </c:dLbl>
            <c:dLbl>
              <c:idx val="1"/>
              <c:layout>
                <c:manualLayout>
                  <c:x val="1.6666666666666701E-2"/>
                  <c:y val="-1.3888888888889015E-2"/>
                </c:manualLayout>
              </c:layout>
              <c:showVal val="1"/>
            </c:dLbl>
            <c:dLbl>
              <c:idx val="2"/>
              <c:layout>
                <c:manualLayout>
                  <c:x val="3.3333333333333444E-2"/>
                  <c:y val="-4.6296296296296675E-3"/>
                </c:manualLayout>
              </c:layout>
              <c:showVal val="1"/>
            </c:dLbl>
            <c:showVal val="1"/>
          </c:dLbls>
          <c:cat>
            <c:strRef>
              <c:f>CHACABUCO!$AI$3:$AK$3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CHACABUCO!$AI$5:$AK$5</c:f>
              <c:numCache>
                <c:formatCode>#,##0</c:formatCode>
                <c:ptCount val="3"/>
                <c:pt idx="0">
                  <c:v>435562</c:v>
                </c:pt>
                <c:pt idx="1">
                  <c:v>116681</c:v>
                </c:pt>
                <c:pt idx="2">
                  <c:v>64135</c:v>
                </c:pt>
              </c:numCache>
            </c:numRef>
          </c:val>
        </c:ser>
        <c:dLbls>
          <c:showVal val="1"/>
        </c:dLbls>
        <c:shape val="cylinder"/>
        <c:axId val="113870720"/>
        <c:axId val="113872256"/>
        <c:axId val="0"/>
      </c:bar3DChart>
      <c:catAx>
        <c:axId val="113870720"/>
        <c:scaling>
          <c:orientation val="minMax"/>
        </c:scaling>
        <c:axPos val="b"/>
        <c:majorTickMark val="none"/>
        <c:tickLblPos val="nextTo"/>
        <c:crossAx val="113872256"/>
        <c:crosses val="autoZero"/>
        <c:auto val="1"/>
        <c:lblAlgn val="ctr"/>
        <c:lblOffset val="100"/>
      </c:catAx>
      <c:valAx>
        <c:axId val="113872256"/>
        <c:scaling>
          <c:orientation val="minMax"/>
        </c:scaling>
        <c:delete val="1"/>
        <c:axPos val="l"/>
        <c:numFmt formatCode="#,##0" sourceLinked="1"/>
        <c:tickLblPos val="none"/>
        <c:crossAx val="113870720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Austral</a:t>
            </a:r>
          </a:p>
        </c:rich>
      </c:tx>
      <c:layout>
        <c:manualLayout>
          <c:xMode val="edge"/>
          <c:yMode val="edge"/>
          <c:x val="0.25210159264464982"/>
          <c:y val="3.5675826333726082E-2"/>
        </c:manualLayout>
      </c:layout>
      <c:spPr>
        <a:noFill/>
        <a:ln w="25400">
          <a:noFill/>
        </a:ln>
      </c:spPr>
    </c:title>
    <c:view3D>
      <c:hPercent val="6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9251394347409803"/>
          <c:y val="0.15243307615319548"/>
          <c:w val="0.77463943921720546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4619382378121642E-2"/>
                  <c:y val="-4.6329582583325465E-2"/>
                </c:manualLayout>
              </c:layout>
              <c:showVal val="1"/>
            </c:dLbl>
            <c:dLbl>
              <c:idx val="1"/>
              <c:layout>
                <c:manualLayout>
                  <c:x val="3.4653868878947641E-2"/>
                  <c:y val="-2.3139881079328791E-2"/>
                </c:manualLayout>
              </c:layout>
              <c:showVal val="1"/>
            </c:dLbl>
            <c:dLbl>
              <c:idx val="2"/>
              <c:layout>
                <c:manualLayout>
                  <c:x val="3.0627871362940276E-2"/>
                  <c:y val="-6.9339111592632813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AUSTRAL!$AE$205:$AG$205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AUSTRAL!$AE$217:$AG$217</c:f>
              <c:numCache>
                <c:formatCode>#,##0</c:formatCode>
                <c:ptCount val="3"/>
                <c:pt idx="0">
                  <c:v>327405</c:v>
                </c:pt>
                <c:pt idx="1">
                  <c:v>356180.6</c:v>
                </c:pt>
                <c:pt idx="2">
                  <c:v>422759</c:v>
                </c:pt>
              </c:numCache>
            </c:numRef>
          </c:val>
        </c:ser>
        <c:dLbls>
          <c:showVal val="1"/>
        </c:dLbls>
        <c:shape val="cylinder"/>
        <c:axId val="113927680"/>
        <c:axId val="113929216"/>
        <c:axId val="0"/>
      </c:bar3DChart>
      <c:catAx>
        <c:axId val="113927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929216"/>
        <c:crosses val="autoZero"/>
        <c:auto val="1"/>
        <c:lblAlgn val="ctr"/>
        <c:lblOffset val="100"/>
        <c:tickLblSkip val="1"/>
        <c:tickMarkSkip val="1"/>
      </c:catAx>
      <c:valAx>
        <c:axId val="1139292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4.1252987887306934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92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Austral</a:t>
            </a:r>
          </a:p>
        </c:rich>
      </c:tx>
      <c:layout>
        <c:manualLayout>
          <c:xMode val="edge"/>
          <c:yMode val="edge"/>
          <c:x val="0.31402694580173396"/>
          <c:y val="3.5986990498463739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073293398483217"/>
          <c:y val="0.15376259576616425"/>
          <c:w val="0.82065708502852064"/>
          <c:h val="0.7230113545600347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2450679586725319E-2"/>
                  <c:y val="-3.6289989068278655E-2"/>
                </c:manualLayout>
              </c:layout>
              <c:showVal val="1"/>
            </c:dLbl>
            <c:dLbl>
              <c:idx val="1"/>
              <c:layout>
                <c:manualLayout>
                  <c:x val="3.6062865256628815E-2"/>
                  <c:y val="-4.8652933740317324E-2"/>
                </c:manualLayout>
              </c:layout>
              <c:showVal val="1"/>
            </c:dLbl>
            <c:dLbl>
              <c:idx val="2"/>
              <c:layout>
                <c:manualLayout>
                  <c:x val="2.0187454938716529E-2"/>
                  <c:y val="-2.6115342763874425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AUSTRAL!$G$224:$I$224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AUSTRAL!$G$236:$I$236</c:f>
              <c:numCache>
                <c:formatCode>#,##0</c:formatCode>
                <c:ptCount val="3"/>
                <c:pt idx="0">
                  <c:v>6987</c:v>
                </c:pt>
                <c:pt idx="1">
                  <c:v>5641.3197222241924</c:v>
                </c:pt>
                <c:pt idx="2">
                  <c:v>7761.2500000003492</c:v>
                </c:pt>
              </c:numCache>
            </c:numRef>
          </c:val>
        </c:ser>
        <c:dLbls>
          <c:showVal val="1"/>
        </c:dLbls>
        <c:shape val="cylinder"/>
        <c:axId val="114331008"/>
        <c:axId val="114345088"/>
        <c:axId val="0"/>
      </c:bar3DChart>
      <c:catAx>
        <c:axId val="114331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4345088"/>
        <c:crosses val="autoZero"/>
        <c:auto val="1"/>
        <c:lblAlgn val="ctr"/>
        <c:lblOffset val="100"/>
        <c:tickLblSkip val="1"/>
        <c:tickMarkSkip val="1"/>
      </c:catAx>
      <c:valAx>
        <c:axId val="1143450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3963772412242162E-2"/>
              <c:y val="0.52671867911388004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4331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Austral</a:t>
            </a:r>
          </a:p>
        </c:rich>
      </c:tx>
      <c:layout>
        <c:manualLayout>
          <c:xMode val="edge"/>
          <c:yMode val="edge"/>
          <c:x val="0.31245329076251588"/>
          <c:y val="3.5218930174969534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26417196959312"/>
          <c:y val="0.15048088347487024"/>
          <c:w val="0.82641631252404568"/>
          <c:h val="0.72679064997436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971676113605878E-2"/>
                  <c:y val="-6.3066461764275314E-2"/>
                </c:manualLayout>
              </c:layout>
              <c:showVal val="1"/>
            </c:dLbl>
            <c:dLbl>
              <c:idx val="1"/>
              <c:layout>
                <c:manualLayout>
                  <c:x val="4.0226229274210816E-2"/>
                  <c:y val="-5.7773066828184984E-2"/>
                </c:manualLayout>
              </c:layout>
              <c:showVal val="1"/>
            </c:dLbl>
            <c:dLbl>
              <c:idx val="2"/>
              <c:layout>
                <c:manualLayout>
                  <c:x val="1.5105740181268883E-2"/>
                  <c:y val="-2.13675213675213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AUSTRAL!$O$224:$Q$224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AUSTRAL!$O$236:$Q$236</c:f>
              <c:numCache>
                <c:formatCode>#,##0</c:formatCode>
                <c:ptCount val="3"/>
                <c:pt idx="0">
                  <c:v>896</c:v>
                </c:pt>
                <c:pt idx="1">
                  <c:v>1085</c:v>
                </c:pt>
                <c:pt idx="2">
                  <c:v>1161</c:v>
                </c:pt>
              </c:numCache>
            </c:numRef>
          </c:val>
        </c:ser>
        <c:dLbls>
          <c:showVal val="1"/>
        </c:dLbls>
        <c:shape val="cylinder"/>
        <c:axId val="113468928"/>
        <c:axId val="113470464"/>
        <c:axId val="0"/>
      </c:bar3DChart>
      <c:catAx>
        <c:axId val="11346892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470464"/>
        <c:crosses val="autoZero"/>
        <c:auto val="1"/>
        <c:lblAlgn val="ctr"/>
        <c:lblOffset val="100"/>
        <c:tickLblSkip val="1"/>
        <c:tickMarkSkip val="1"/>
      </c:catAx>
      <c:valAx>
        <c:axId val="11347046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7547239898644122E-2"/>
              <c:y val="0.4994684642995708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468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Austral</a:t>
            </a:r>
          </a:p>
        </c:rich>
      </c:tx>
      <c:layout>
        <c:manualLayout>
          <c:xMode val="edge"/>
          <c:yMode val="edge"/>
          <c:x val="0.24718210369045321"/>
          <c:y val="3.5218930174969534E-2"/>
        </c:manualLayout>
      </c:layout>
      <c:spPr>
        <a:noFill/>
        <a:ln w="25400">
          <a:noFill/>
        </a:ln>
      </c:spPr>
    </c:title>
    <c:view3D>
      <c:hPercent val="70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749392716665481"/>
          <c:y val="0.15048088347487024"/>
          <c:w val="0.83521531878563648"/>
          <c:h val="0.72679064997436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0833333333333412E-2"/>
                  <c:y val="-2.5641025641026032E-2"/>
                </c:manualLayout>
              </c:layout>
              <c:showVal val="1"/>
            </c:dLbl>
            <c:dLbl>
              <c:idx val="1"/>
              <c:layout>
                <c:manualLayout>
                  <c:x val="2.0833333333333412E-2"/>
                  <c:y val="-2.1367521367521368E-2"/>
                </c:manualLayout>
              </c:layout>
              <c:showVal val="1"/>
            </c:dLbl>
            <c:dLbl>
              <c:idx val="2"/>
              <c:layout>
                <c:manualLayout>
                  <c:x val="2.4305555555555556E-2"/>
                  <c:y val="-3.418803418803419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/>
                </a:pPr>
                <a:endParaRPr lang="es-CL"/>
              </a:p>
            </c:txPr>
            <c:showVal val="1"/>
          </c:dLbls>
          <c:cat>
            <c:numRef>
              <c:f>AUSTRAL!$W$224:$Y$224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AUSTRAL!$W$236:$Y$236</c:f>
              <c:numCache>
                <c:formatCode>#,##0</c:formatCode>
                <c:ptCount val="3"/>
                <c:pt idx="0">
                  <c:v>75.400000000000006</c:v>
                </c:pt>
                <c:pt idx="1">
                  <c:v>3.45</c:v>
                </c:pt>
                <c:pt idx="2">
                  <c:v>0</c:v>
                </c:pt>
              </c:numCache>
            </c:numRef>
          </c:val>
        </c:ser>
        <c:shape val="cylinder"/>
        <c:axId val="113499520"/>
        <c:axId val="114431104"/>
        <c:axId val="0"/>
      </c:bar3DChart>
      <c:catAx>
        <c:axId val="113499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4431104"/>
        <c:crosses val="autoZero"/>
        <c:auto val="1"/>
        <c:lblAlgn val="ctr"/>
        <c:lblOffset val="100"/>
        <c:tickLblSkip val="1"/>
        <c:tickMarkSkip val="1"/>
      </c:catAx>
      <c:valAx>
        <c:axId val="1144311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6834503857139123E-2"/>
              <c:y val="0.525082231699538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49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 Portuaria Arica</a:t>
            </a:r>
          </a:p>
          <a:p>
            <a:pPr>
              <a:defRPr/>
            </a:pPr>
            <a:r>
              <a:rPr lang="es-CL" sz="1400"/>
              <a:t>Diciembre 2010 versus Diciembre 2011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0"/>
              <c:layout>
                <c:manualLayout>
                  <c:x val="-6.379585326953748E-3"/>
                  <c:y val="-9.2592592592593264E-3"/>
                </c:manualLayout>
              </c:layout>
              <c:showVal val="1"/>
            </c:dLbl>
            <c:dLbl>
              <c:idx val="1"/>
              <c:layout>
                <c:manualLayout>
                  <c:x val="-2.8708133971291867E-2"/>
                  <c:y val="-4.6296296296296519E-3"/>
                </c:manualLayout>
              </c:layout>
              <c:showVal val="1"/>
            </c:dLbl>
            <c:dLbl>
              <c:idx val="2"/>
              <c:layout>
                <c:manualLayout>
                  <c:x val="-9.5693779904306216E-3"/>
                  <c:y val="-4.6296296296296519E-3"/>
                </c:manualLayout>
              </c:layout>
              <c:showVal val="1"/>
            </c:dLbl>
            <c:showVal val="1"/>
          </c:dLbls>
          <c:cat>
            <c:strRef>
              <c:f>ARICA!$AI$3:$AK$3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ARICA!$AI$4:$AK$4</c:f>
              <c:numCache>
                <c:formatCode>#,##0</c:formatCode>
                <c:ptCount val="3"/>
                <c:pt idx="0">
                  <c:v>121007</c:v>
                </c:pt>
                <c:pt idx="1">
                  <c:v>1569401</c:v>
                </c:pt>
                <c:pt idx="2">
                  <c:v>426140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2.5157166358989808E-2"/>
                  <c:y val="-3.7037037037037056E-2"/>
                </c:manualLayout>
              </c:layout>
              <c:showVal val="1"/>
            </c:dLbl>
            <c:dLbl>
              <c:idx val="1"/>
              <c:layout>
                <c:manualLayout>
                  <c:x val="3.1356164211530972E-2"/>
                  <c:y val="-1.851851851851858E-2"/>
                </c:manualLayout>
              </c:layout>
              <c:showVal val="1"/>
            </c:dLbl>
            <c:dLbl>
              <c:idx val="2"/>
              <c:layout>
                <c:manualLayout>
                  <c:x val="1.8867924528301886E-2"/>
                  <c:y val="-3.2407407407407718E-2"/>
                </c:manualLayout>
              </c:layout>
              <c:showVal val="1"/>
            </c:dLbl>
            <c:showVal val="1"/>
          </c:dLbls>
          <c:cat>
            <c:strRef>
              <c:f>ARICA!$AI$3:$AK$3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ARICA!$AI$5:$AK$5</c:f>
              <c:numCache>
                <c:formatCode>#,##0</c:formatCode>
                <c:ptCount val="3"/>
                <c:pt idx="0">
                  <c:v>155540</c:v>
                </c:pt>
                <c:pt idx="1">
                  <c:v>1850480</c:v>
                </c:pt>
                <c:pt idx="2">
                  <c:v>639101</c:v>
                </c:pt>
              </c:numCache>
            </c:numRef>
          </c:val>
        </c:ser>
        <c:dLbls>
          <c:showVal val="1"/>
        </c:dLbls>
        <c:shape val="cylinder"/>
        <c:axId val="105457152"/>
        <c:axId val="105458688"/>
        <c:axId val="0"/>
      </c:bar3DChart>
      <c:catAx>
        <c:axId val="105457152"/>
        <c:scaling>
          <c:orientation val="minMax"/>
        </c:scaling>
        <c:axPos val="b"/>
        <c:majorTickMark val="none"/>
        <c:tickLblPos val="nextTo"/>
        <c:crossAx val="105458688"/>
        <c:crosses val="autoZero"/>
        <c:auto val="1"/>
        <c:lblAlgn val="ctr"/>
        <c:lblOffset val="100"/>
      </c:catAx>
      <c:valAx>
        <c:axId val="105458688"/>
        <c:scaling>
          <c:orientation val="minMax"/>
        </c:scaling>
        <c:delete val="1"/>
        <c:axPos val="l"/>
        <c:numFmt formatCode="#,##0" sourceLinked="1"/>
        <c:majorTickMark val="none"/>
        <c:tickLblPos val="none"/>
        <c:crossAx val="105457152"/>
        <c:crosses val="autoZero"/>
        <c:crossBetween val="between"/>
      </c:valAx>
    </c:plotArea>
    <c:legend>
      <c:legendPos val="t"/>
      <c:txPr>
        <a:bodyPr/>
        <a:lstStyle/>
        <a:p>
          <a:pPr>
            <a:defRPr baseline="0"/>
          </a:pPr>
          <a:endParaRPr lang="es-CL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 Austral 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cat>
            <c:strRef>
              <c:f>AUSTRAL!$AI$3:$AK$3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AUSTRAL!$AI$4:$AK$4</c:f>
              <c:numCache>
                <c:formatCode>#,##0</c:formatCode>
                <c:ptCount val="3"/>
                <c:pt idx="0">
                  <c:v>131871.6</c:v>
                </c:pt>
                <c:pt idx="1">
                  <c:v>224309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8.3333333333333367E-3"/>
                  <c:y val="-9.2592592592593767E-3"/>
                </c:manualLayout>
              </c:layout>
              <c:showVal val="1"/>
            </c:dLbl>
            <c:dLbl>
              <c:idx val="1"/>
              <c:layout>
                <c:manualLayout>
                  <c:x val="2.5819804561043318E-2"/>
                  <c:y val="-3.7037037037037056E-2"/>
                </c:manualLayout>
              </c:layout>
              <c:showVal val="1"/>
            </c:dLbl>
            <c:showVal val="1"/>
          </c:dLbls>
          <c:cat>
            <c:strRef>
              <c:f>AUSTRAL!$AI$3:$AK$3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AUSTRAL!$AI$5:$AK$5</c:f>
              <c:numCache>
                <c:formatCode>#,##0</c:formatCode>
                <c:ptCount val="3"/>
                <c:pt idx="0">
                  <c:v>173059</c:v>
                </c:pt>
                <c:pt idx="1">
                  <c:v>249700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shape val="cylinder"/>
        <c:axId val="114476544"/>
        <c:axId val="114478080"/>
        <c:axId val="0"/>
      </c:bar3DChart>
      <c:catAx>
        <c:axId val="114476544"/>
        <c:scaling>
          <c:orientation val="minMax"/>
        </c:scaling>
        <c:axPos val="b"/>
        <c:majorTickMark val="none"/>
        <c:tickLblPos val="nextTo"/>
        <c:crossAx val="114478080"/>
        <c:crosses val="autoZero"/>
        <c:auto val="1"/>
        <c:lblAlgn val="ctr"/>
        <c:lblOffset val="100"/>
      </c:catAx>
      <c:valAx>
        <c:axId val="114478080"/>
        <c:scaling>
          <c:orientation val="minMax"/>
        </c:scaling>
        <c:delete val="1"/>
        <c:axPos val="l"/>
        <c:numFmt formatCode="#,##0" sourceLinked="1"/>
        <c:tickLblPos val="none"/>
        <c:crossAx val="11447654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Puertos Estatales</a:t>
            </a:r>
          </a:p>
        </c:rich>
      </c:tx>
      <c:layout>
        <c:manualLayout>
          <c:xMode val="edge"/>
          <c:yMode val="edge"/>
          <c:x val="0.23448275862068965"/>
          <c:y val="3.5675826333726082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79310344827818"/>
          <c:y val="0.15243307615319548"/>
          <c:w val="0.75402298850574712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5325670498084401E-2"/>
                  <c:y val="-3.0335861321776816E-2"/>
                </c:manualLayout>
              </c:layout>
              <c:showVal val="1"/>
            </c:dLbl>
            <c:dLbl>
              <c:idx val="1"/>
              <c:layout>
                <c:manualLayout>
                  <c:x val="1.2260536398467713E-2"/>
                  <c:y val="-4.7670639219935133E-2"/>
                </c:manualLayout>
              </c:layout>
              <c:showVal val="1"/>
            </c:dLbl>
            <c:dLbl>
              <c:idx val="2"/>
              <c:layout>
                <c:manualLayout>
                  <c:x val="2.7586206896551741E-2"/>
                  <c:y val="-6.500541711809318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/>
                </a:pPr>
                <a:endParaRPr lang="es-CL"/>
              </a:p>
            </c:txPr>
            <c:showVal val="1"/>
          </c:dLbls>
          <c:cat>
            <c:numRef>
              <c:f>CONSOLIDADO!$AE$205:$AG$205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CONSOLIDADO!$AE$217:$AG$217</c:f>
              <c:numCache>
                <c:formatCode>#,##0</c:formatCode>
                <c:ptCount val="3"/>
                <c:pt idx="0">
                  <c:v>34593321.912545003</c:v>
                </c:pt>
                <c:pt idx="1">
                  <c:v>39487606.434</c:v>
                </c:pt>
                <c:pt idx="2">
                  <c:v>43179579.311411999</c:v>
                </c:pt>
              </c:numCache>
            </c:numRef>
          </c:val>
        </c:ser>
        <c:shape val="cylinder"/>
        <c:axId val="122299520"/>
        <c:axId val="122301056"/>
        <c:axId val="0"/>
      </c:bar3DChart>
      <c:catAx>
        <c:axId val="12229952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301056"/>
        <c:crosses val="autoZero"/>
        <c:auto val="1"/>
        <c:lblAlgn val="ctr"/>
        <c:lblOffset val="100"/>
        <c:tickLblSkip val="1"/>
        <c:tickMarkSkip val="1"/>
      </c:catAx>
      <c:valAx>
        <c:axId val="12230105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4.1379310344827586E-2"/>
              <c:y val="0.499461568672168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2995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Puertos Estatales</a:t>
            </a:r>
          </a:p>
        </c:rich>
      </c:tx>
      <c:layout>
        <c:manualLayout>
          <c:xMode val="edge"/>
          <c:yMode val="edge"/>
          <c:x val="0.29039226643757382"/>
          <c:y val="3.50691482406272E-2"/>
        </c:manualLayout>
      </c:layout>
      <c:spPr>
        <a:noFill/>
        <a:ln w="25400">
          <a:noFill/>
        </a:ln>
      </c:spPr>
    </c:title>
    <c:view3D>
      <c:hPercent val="57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373708223165691"/>
          <c:y val="0.14984090611904341"/>
          <c:w val="0.8156606307290668"/>
          <c:h val="0.7300759042821476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8490028490028487E-2"/>
                  <c:y val="-4.6858359957401494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2.8490028490028487E-2"/>
                  <c:y val="-2.5559105431310042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1.4245014245014141E-2"/>
                  <c:y val="-1.7039403620873271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showVal val="1"/>
          </c:dLbls>
          <c:cat>
            <c:numRef>
              <c:f>CONSOLIDADO!$G$224:$I$224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CONSOLIDADO!$G$236:$I$236</c:f>
              <c:numCache>
                <c:formatCode>#,##0</c:formatCode>
                <c:ptCount val="3"/>
                <c:pt idx="0">
                  <c:v>131916.80710612339</c:v>
                </c:pt>
                <c:pt idx="1">
                  <c:v>137748.43638889084</c:v>
                </c:pt>
                <c:pt idx="2">
                  <c:v>149670.13000000035</c:v>
                </c:pt>
              </c:numCache>
            </c:numRef>
          </c:val>
        </c:ser>
        <c:shape val="cylinder"/>
        <c:axId val="122335616"/>
        <c:axId val="122337152"/>
        <c:axId val="0"/>
      </c:bar3DChart>
      <c:catAx>
        <c:axId val="12233561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337152"/>
        <c:crosses val="autoZero"/>
        <c:auto val="1"/>
        <c:lblAlgn val="ctr"/>
        <c:lblOffset val="100"/>
        <c:tickLblSkip val="1"/>
        <c:tickMarkSkip val="1"/>
      </c:catAx>
      <c:valAx>
        <c:axId val="122337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3.8434270557914763E-2"/>
              <c:y val="0.53878964115145367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23356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Puertos Estatales</a:t>
            </a:r>
          </a:p>
        </c:rich>
      </c:tx>
      <c:layout>
        <c:manualLayout>
          <c:xMode val="edge"/>
          <c:yMode val="edge"/>
          <c:x val="0.29624256241526131"/>
          <c:y val="3.5522141420002651E-2"/>
        </c:manualLayout>
      </c:layout>
      <c:spPr>
        <a:noFill/>
        <a:ln w="25400">
          <a:noFill/>
        </a:ln>
      </c:spPr>
    </c:title>
    <c:view3D>
      <c:hPercent val="59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91051581647463"/>
          <c:y val="0.15177642243092282"/>
          <c:w val="0.8224047255110235"/>
          <c:h val="0.72658925631824345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8.8495575221240793E-3"/>
                  <c:y val="-4.3057050592034449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1.179941002949852E-2"/>
                  <c:y val="-5.1668460710441413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1.1799410029498417E-2"/>
                  <c:y val="-5.1668460710441413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es-CL"/>
                </a:p>
              </c:txPr>
              <c:showVal val="1"/>
            </c:dLbl>
            <c:showVal val="1"/>
          </c:dLbls>
          <c:cat>
            <c:numRef>
              <c:f>CONSOLIDADO!$O$224:$Q$224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CONSOLIDADO!$O$236:$Q$236</c:f>
              <c:numCache>
                <c:formatCode>#,##0</c:formatCode>
                <c:ptCount val="3"/>
                <c:pt idx="0">
                  <c:v>15932</c:v>
                </c:pt>
                <c:pt idx="1">
                  <c:v>10273</c:v>
                </c:pt>
                <c:pt idx="2">
                  <c:v>10202</c:v>
                </c:pt>
              </c:numCache>
            </c:numRef>
          </c:val>
        </c:ser>
        <c:shape val="cylinder"/>
        <c:axId val="113950080"/>
        <c:axId val="121840768"/>
        <c:axId val="0"/>
      </c:bar3DChart>
      <c:catAx>
        <c:axId val="1139500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21840768"/>
        <c:crosses val="autoZero"/>
        <c:auto val="1"/>
        <c:lblAlgn val="ctr"/>
        <c:lblOffset val="100"/>
        <c:tickLblSkip val="1"/>
        <c:tickMarkSkip val="1"/>
      </c:catAx>
      <c:valAx>
        <c:axId val="1218407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6426073214332002E-2"/>
              <c:y val="0.52314426454913165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13950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/>
            </a:pPr>
            <a:r>
              <a:rPr lang="es-CL"/>
              <a:t>Empresa</a:t>
            </a:r>
            <a:r>
              <a:rPr lang="es-CL" baseline="0"/>
              <a:t> Portuarias SEP</a:t>
            </a:r>
          </a:p>
          <a:p>
            <a:pPr>
              <a:defRPr/>
            </a:pPr>
            <a:r>
              <a:rPr lang="es-CL" sz="1400" baseline="0"/>
              <a:t>Diciembre 2010 versus Diciembre 2011</a:t>
            </a:r>
            <a:endParaRPr lang="es-CL" sz="1400"/>
          </a:p>
        </c:rich>
      </c:tx>
      <c:layout>
        <c:manualLayout>
          <c:xMode val="edge"/>
          <c:yMode val="edge"/>
          <c:x val="9.0501193317422846E-2"/>
          <c:y val="2.3148148148148147E-2"/>
        </c:manualLayout>
      </c:layout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2010</c:v>
          </c:tx>
          <c:dLbls>
            <c:dLbl>
              <c:idx val="1"/>
              <c:layout>
                <c:manualLayout>
                  <c:x val="-2.2275258552108414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2.7777777777778154E-2"/>
                </c:manualLayout>
              </c:layout>
              <c:showVal val="1"/>
            </c:dLbl>
            <c:showVal val="1"/>
          </c:dLbls>
          <c:cat>
            <c:strRef>
              <c:f>CONSOLIDADO!$AI$3:$AK$3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CONSOLIDADO!$AI$4:$AK$4</c:f>
              <c:numCache>
                <c:formatCode>#,##0</c:formatCode>
                <c:ptCount val="3"/>
                <c:pt idx="0">
                  <c:v>5716983.1349999998</c:v>
                </c:pt>
                <c:pt idx="1">
                  <c:v>25820288.710000001</c:v>
                </c:pt>
                <c:pt idx="2">
                  <c:v>7950334.5889999988</c:v>
                </c:pt>
              </c:numCache>
            </c:numRef>
          </c:val>
        </c:ser>
        <c:ser>
          <c:idx val="1"/>
          <c:order val="1"/>
          <c:tx>
            <c:v>2011</c:v>
          </c:tx>
          <c:dLbls>
            <c:dLbl>
              <c:idx val="0"/>
              <c:layout>
                <c:manualLayout>
                  <c:x val="1.9093078758949909E-2"/>
                  <c:y val="-4.1666666666666664E-2"/>
                </c:manualLayout>
              </c:layout>
              <c:showVal val="1"/>
            </c:dLbl>
            <c:dLbl>
              <c:idx val="1"/>
              <c:layout>
                <c:manualLayout>
                  <c:x val="3.1821797931583292E-3"/>
                  <c:y val="-2.3148148148148147E-2"/>
                </c:manualLayout>
              </c:layout>
              <c:showVal val="1"/>
            </c:dLbl>
            <c:dLbl>
              <c:idx val="2"/>
              <c:layout>
                <c:manualLayout>
                  <c:x val="8.9101034208432794E-2"/>
                  <c:y val="-3.7037037037037042E-2"/>
                </c:manualLayout>
              </c:layout>
              <c:showVal val="1"/>
            </c:dLbl>
            <c:showVal val="1"/>
          </c:dLbls>
          <c:cat>
            <c:strRef>
              <c:f>CONSOLIDADO!$AI$3:$AK$3</c:f>
              <c:strCache>
                <c:ptCount val="3"/>
                <c:pt idx="0">
                  <c:v>Carga General Fraccionada</c:v>
                </c:pt>
                <c:pt idx="1">
                  <c:v>Contenedorizada</c:v>
                </c:pt>
                <c:pt idx="2">
                  <c:v>Granel</c:v>
                </c:pt>
              </c:strCache>
            </c:strRef>
          </c:cat>
          <c:val>
            <c:numRef>
              <c:f>CONSOLIDADO!$AI$5:$AK$5</c:f>
              <c:numCache>
                <c:formatCode>#,##0</c:formatCode>
                <c:ptCount val="3"/>
                <c:pt idx="0">
                  <c:v>6103891.2384000001</c:v>
                </c:pt>
                <c:pt idx="1">
                  <c:v>28092145.917011999</c:v>
                </c:pt>
                <c:pt idx="2">
                  <c:v>8983542.1560000014</c:v>
                </c:pt>
              </c:numCache>
            </c:numRef>
          </c:val>
        </c:ser>
        <c:dLbls>
          <c:showVal val="1"/>
        </c:dLbls>
        <c:shape val="cylinder"/>
        <c:axId val="121869824"/>
        <c:axId val="121871360"/>
        <c:axId val="0"/>
      </c:bar3DChart>
      <c:catAx>
        <c:axId val="121869824"/>
        <c:scaling>
          <c:orientation val="minMax"/>
        </c:scaling>
        <c:axPos val="b"/>
        <c:majorTickMark val="none"/>
        <c:tickLblPos val="nextTo"/>
        <c:crossAx val="121871360"/>
        <c:crosses val="autoZero"/>
        <c:auto val="1"/>
        <c:lblAlgn val="ctr"/>
        <c:lblOffset val="100"/>
      </c:catAx>
      <c:valAx>
        <c:axId val="121871360"/>
        <c:scaling>
          <c:orientation val="minMax"/>
        </c:scaling>
        <c:delete val="1"/>
        <c:axPos val="l"/>
        <c:numFmt formatCode="#,##0" sourceLinked="1"/>
        <c:tickLblPos val="none"/>
        <c:crossAx val="121869824"/>
        <c:crosses val="autoZero"/>
        <c:crossBetween val="between"/>
      </c:valAx>
    </c:plotArea>
    <c:legend>
      <c:legendPos val="t"/>
    </c:legend>
    <c:plotVisOnly val="1"/>
  </c:chart>
  <c:printSettings>
    <c:headerFooter/>
    <c:pageMargins b="0.75000000000000366" l="0.70000000000000062" r="0.70000000000000062" t="0.75000000000000366" header="0.30000000000000032" footer="0.30000000000000032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1200"/>
            </a:pPr>
            <a:r>
              <a:rPr lang="es-CL" sz="1200" baseline="0"/>
              <a:t>Carga</a:t>
            </a:r>
          </a:p>
          <a:p>
            <a:pPr>
              <a:defRPr sz="1200"/>
            </a:pPr>
            <a:r>
              <a:rPr lang="es-CL" sz="1200" baseline="0"/>
              <a:t>Diciembre de 2011-2010</a:t>
            </a:r>
            <a:endParaRPr lang="es-CL" sz="12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Resumen!$B$3</c:f>
              <c:strCache>
                <c:ptCount val="1"/>
                <c:pt idx="0">
                  <c:v>dic-11</c:v>
                </c:pt>
              </c:strCache>
            </c:strRef>
          </c:tx>
          <c:spPr>
            <a:solidFill>
              <a:srgbClr val="0000FF"/>
            </a:solidFill>
          </c:spPr>
          <c:cat>
            <c:strRef>
              <c:f>Resumen!$A$4:$A$13</c:f>
              <c:strCache>
                <c:ptCount val="10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Coquimbo</c:v>
                </c:pt>
                <c:pt idx="4">
                  <c:v>Valparaíso</c:v>
                </c:pt>
                <c:pt idx="5">
                  <c:v>San Antonio</c:v>
                </c:pt>
                <c:pt idx="6">
                  <c:v>Thno-S Vicent.</c:v>
                </c:pt>
                <c:pt idx="7">
                  <c:v>Pto. Montt</c:v>
                </c:pt>
                <c:pt idx="8">
                  <c:v>Chacabuco</c:v>
                </c:pt>
                <c:pt idx="9">
                  <c:v>Austral</c:v>
                </c:pt>
              </c:strCache>
            </c:strRef>
          </c:cat>
          <c:val>
            <c:numRef>
              <c:f>Resumen!$B$4:$B$13</c:f>
              <c:numCache>
                <c:formatCode>#,##0</c:formatCode>
                <c:ptCount val="10"/>
                <c:pt idx="0">
                  <c:v>2645121</c:v>
                </c:pt>
                <c:pt idx="1">
                  <c:v>2706525.9</c:v>
                </c:pt>
                <c:pt idx="2">
                  <c:v>3147118.9514119998</c:v>
                </c:pt>
                <c:pt idx="3">
                  <c:v>573377</c:v>
                </c:pt>
                <c:pt idx="4">
                  <c:v>10307182</c:v>
                </c:pt>
                <c:pt idx="5">
                  <c:v>15737395.029999999</c:v>
                </c:pt>
                <c:pt idx="6">
                  <c:v>5804331.4299999997</c:v>
                </c:pt>
                <c:pt idx="7">
                  <c:v>1219391</c:v>
                </c:pt>
                <c:pt idx="8">
                  <c:v>616378</c:v>
                </c:pt>
                <c:pt idx="9">
                  <c:v>422759</c:v>
                </c:pt>
              </c:numCache>
            </c:numRef>
          </c:val>
        </c:ser>
        <c:ser>
          <c:idx val="1"/>
          <c:order val="1"/>
          <c:tx>
            <c:strRef>
              <c:f>Resumen!$C$3</c:f>
              <c:strCache>
                <c:ptCount val="1"/>
                <c:pt idx="0">
                  <c:v>dic-10</c:v>
                </c:pt>
              </c:strCache>
            </c:strRef>
          </c:tx>
          <c:cat>
            <c:strRef>
              <c:f>Resumen!$A$4:$A$13</c:f>
              <c:strCache>
                <c:ptCount val="10"/>
                <c:pt idx="0">
                  <c:v>Arica</c:v>
                </c:pt>
                <c:pt idx="1">
                  <c:v>Iquique</c:v>
                </c:pt>
                <c:pt idx="2">
                  <c:v>Antofagasta</c:v>
                </c:pt>
                <c:pt idx="3">
                  <c:v>Coquimbo</c:v>
                </c:pt>
                <c:pt idx="4">
                  <c:v>Valparaíso</c:v>
                </c:pt>
                <c:pt idx="5">
                  <c:v>San Antonio</c:v>
                </c:pt>
                <c:pt idx="6">
                  <c:v>Thno-S Vicent.</c:v>
                </c:pt>
                <c:pt idx="7">
                  <c:v>Pto. Montt</c:v>
                </c:pt>
                <c:pt idx="8">
                  <c:v>Chacabuco</c:v>
                </c:pt>
                <c:pt idx="9">
                  <c:v>Austral</c:v>
                </c:pt>
              </c:strCache>
            </c:strRef>
          </c:cat>
          <c:val>
            <c:numRef>
              <c:f>Resumen!$C$4:$C$13</c:f>
              <c:numCache>
                <c:formatCode>#,##0</c:formatCode>
                <c:ptCount val="10"/>
                <c:pt idx="0">
                  <c:v>2116548</c:v>
                </c:pt>
                <c:pt idx="1">
                  <c:v>2729269.71</c:v>
                </c:pt>
                <c:pt idx="2">
                  <c:v>2725187</c:v>
                </c:pt>
                <c:pt idx="3">
                  <c:v>396121</c:v>
                </c:pt>
                <c:pt idx="4">
                  <c:v>9776361</c:v>
                </c:pt>
                <c:pt idx="5">
                  <c:v>14435471.739999998</c:v>
                </c:pt>
                <c:pt idx="6">
                  <c:v>5474555.3839999996</c:v>
                </c:pt>
                <c:pt idx="7">
                  <c:v>987012</c:v>
                </c:pt>
                <c:pt idx="8">
                  <c:v>490900</c:v>
                </c:pt>
                <c:pt idx="9">
                  <c:v>356180.6</c:v>
                </c:pt>
              </c:numCache>
            </c:numRef>
          </c:val>
        </c:ser>
        <c:axId val="122430592"/>
        <c:axId val="122455552"/>
      </c:barChart>
      <c:catAx>
        <c:axId val="122430592"/>
        <c:scaling>
          <c:orientation val="minMax"/>
        </c:scaling>
        <c:axPos val="b"/>
        <c:numFmt formatCode="mmm/yy" sourceLinked="1"/>
        <c:majorTickMark val="none"/>
        <c:tickLblPos val="nextTo"/>
        <c:crossAx val="122455552"/>
        <c:crosses val="autoZero"/>
        <c:auto val="1"/>
        <c:lblAlgn val="ctr"/>
        <c:lblOffset val="100"/>
      </c:catAx>
      <c:valAx>
        <c:axId val="122455552"/>
        <c:scaling>
          <c:orientation val="minMax"/>
        </c:scaling>
        <c:axPos val="l"/>
        <c:majorGridlines/>
        <c:title>
          <c:layout/>
        </c:title>
        <c:numFmt formatCode="#,##0" sourceLinked="1"/>
        <c:tickLblPos val="nextTo"/>
        <c:crossAx val="122430592"/>
        <c:crosses val="autoZero"/>
        <c:crossBetween val="between"/>
      </c:valAx>
    </c:plotArea>
    <c:legend>
      <c:legendPos val="r"/>
      <c:layout/>
    </c:legend>
    <c:plotVisOnly val="1"/>
  </c:chart>
  <c:spPr>
    <a:ln w="12700" cmpd="dbl"/>
  </c:spPr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Carga Transferida Total Puerto Iquique</a:t>
            </a:r>
          </a:p>
        </c:rich>
      </c:tx>
      <c:layout>
        <c:manualLayout>
          <c:xMode val="edge"/>
          <c:yMode val="edge"/>
          <c:x val="0.25287356321839088"/>
          <c:y val="3.5675826333726082E-2"/>
        </c:manualLayout>
      </c:layout>
      <c:spPr>
        <a:noFill/>
        <a:ln w="25400">
          <a:noFill/>
        </a:ln>
      </c:spPr>
    </c:title>
    <c:view3D>
      <c:hPercent val="61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379310344827818"/>
          <c:y val="0.15243307615319548"/>
          <c:w val="0.75402298850574712"/>
          <c:h val="0.72324629749281699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697165079059223E-2"/>
                  <c:y val="-3.8462303826004442E-2"/>
                </c:manualLayout>
              </c:layout>
              <c:showVal val="1"/>
            </c:dLbl>
            <c:dLbl>
              <c:idx val="1"/>
              <c:layout>
                <c:manualLayout>
                  <c:x val="3.0691761416364191E-2"/>
                  <c:y val="-2.7333402703835451E-2"/>
                </c:manualLayout>
              </c:layout>
              <c:showVal val="1"/>
            </c:dLbl>
            <c:dLbl>
              <c:idx val="2"/>
              <c:layout>
                <c:manualLayout>
                  <c:x val="1.5325670498084401E-2"/>
                  <c:y val="-1.7334777898158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IQUIQUE!$AE$205:$AG$205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IQUIQUE!$AE$217:$AG$217</c:f>
              <c:numCache>
                <c:formatCode>#,##0</c:formatCode>
                <c:ptCount val="3"/>
                <c:pt idx="0">
                  <c:v>2289846.12</c:v>
                </c:pt>
                <c:pt idx="1">
                  <c:v>2729269.71</c:v>
                </c:pt>
                <c:pt idx="2">
                  <c:v>2706525.9</c:v>
                </c:pt>
              </c:numCache>
            </c:numRef>
          </c:val>
        </c:ser>
        <c:dLbls>
          <c:showVal val="1"/>
        </c:dLbls>
        <c:shape val="cylinder"/>
        <c:axId val="105475456"/>
        <c:axId val="105497728"/>
        <c:axId val="0"/>
      </c:bar3DChart>
      <c:catAx>
        <c:axId val="105475456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497728"/>
        <c:crosses val="autoZero"/>
        <c:auto val="1"/>
        <c:lblAlgn val="ctr"/>
        <c:lblOffset val="100"/>
        <c:tickLblSkip val="1"/>
        <c:tickMarkSkip val="1"/>
      </c:catAx>
      <c:valAx>
        <c:axId val="1054977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Toneladas</a:t>
                </a:r>
              </a:p>
            </c:rich>
          </c:tx>
          <c:layout>
            <c:manualLayout>
              <c:xMode val="edge"/>
              <c:yMode val="edge"/>
              <c:x val="4.1379310344827586E-2"/>
              <c:y val="0.4767587700961575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4754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Estadía de Naves Puerto Iquique</a:t>
            </a:r>
          </a:p>
        </c:rich>
      </c:tx>
      <c:layout>
        <c:manualLayout>
          <c:xMode val="edge"/>
          <c:yMode val="edge"/>
          <c:x val="0.31622176591376439"/>
          <c:y val="3.5522141420002651E-2"/>
        </c:manualLayout>
      </c:layout>
      <c:spPr>
        <a:noFill/>
        <a:ln w="25400">
          <a:noFill/>
        </a:ln>
      </c:spPr>
    </c:title>
    <c:view3D>
      <c:hPercent val="54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605749486653336"/>
          <c:y val="0.15177642243092282"/>
          <c:w val="0.81519507186859508"/>
          <c:h val="0.72335997073460001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3.2132020458428411E-2"/>
                  <c:y val="-3.8373950521371616E-2"/>
                </c:manualLayout>
              </c:layout>
              <c:showVal val="1"/>
            </c:dLbl>
            <c:dLbl>
              <c:idx val="1"/>
              <c:layout>
                <c:manualLayout>
                  <c:x val="2.4078592288640011E-3"/>
                  <c:y val="-3.8031150711424516E-2"/>
                </c:manualLayout>
              </c:layout>
              <c:showVal val="1"/>
            </c:dLbl>
            <c:dLbl>
              <c:idx val="2"/>
              <c:layout>
                <c:manualLayout>
                  <c:x val="0"/>
                  <c:y val="-3.0701754385964952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IQUIQUE!$G$224:$I$224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IQUIQUE!$G$236:$I$236</c:f>
              <c:numCache>
                <c:formatCode>#,##0</c:formatCode>
                <c:ptCount val="3"/>
                <c:pt idx="0">
                  <c:v>8642.8533333333326</c:v>
                </c:pt>
                <c:pt idx="1">
                  <c:v>10191.116666666667</c:v>
                </c:pt>
                <c:pt idx="2">
                  <c:v>10077.880000000001</c:v>
                </c:pt>
              </c:numCache>
            </c:numRef>
          </c:val>
        </c:ser>
        <c:dLbls>
          <c:showVal val="1"/>
        </c:dLbls>
        <c:shape val="cylinder"/>
        <c:axId val="105609088"/>
        <c:axId val="105610624"/>
        <c:axId val="0"/>
      </c:bar3DChart>
      <c:catAx>
        <c:axId val="1056090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610624"/>
        <c:crosses val="autoZero"/>
        <c:auto val="1"/>
        <c:lblAlgn val="ctr"/>
        <c:lblOffset val="100"/>
        <c:tickLblSkip val="1"/>
        <c:tickMarkSkip val="1"/>
      </c:catAx>
      <c:valAx>
        <c:axId val="1056106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3121149897330555E-2"/>
              <c:y val="0.52637355013275988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6090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Total de Naves Puerto Iquique</a:t>
            </a:r>
          </a:p>
        </c:rich>
      </c:tx>
      <c:layout>
        <c:manualLayout>
          <c:xMode val="edge"/>
          <c:yMode val="edge"/>
          <c:x val="0.30532088871220597"/>
          <c:y val="3.5369774919614155E-2"/>
        </c:manualLayout>
      </c:layout>
      <c:spPr>
        <a:noFill/>
        <a:ln w="25400">
          <a:noFill/>
        </a:ln>
      </c:spPr>
    </c:title>
    <c:view3D>
      <c:hPercent val="62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572133324900391"/>
          <c:y val="0.15112540192926044"/>
          <c:w val="0.82112814767295828"/>
          <c:h val="0.7266881028939004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2.4120248857781638E-2"/>
                  <c:y val="-3.3917850300866734E-2"/>
                </c:manualLayout>
              </c:layout>
              <c:showVal val="1"/>
            </c:dLbl>
            <c:dLbl>
              <c:idx val="1"/>
              <c:layout>
                <c:manualLayout>
                  <c:x val="3.4434610954205094E-2"/>
                  <c:y val="-4.1640322132786955E-2"/>
                </c:manualLayout>
              </c:layout>
              <c:showVal val="1"/>
            </c:dLbl>
            <c:dLbl>
              <c:idx val="2"/>
              <c:layout>
                <c:manualLayout>
                  <c:x val="3.0864197530864296E-2"/>
                  <c:y val="-3.4297963558414198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L"/>
              </a:p>
            </c:txPr>
            <c:showVal val="1"/>
          </c:dLbls>
          <c:cat>
            <c:numRef>
              <c:f>IQUIQUE!$O$224:$Q$224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IQUIQUE!$O$236:$Q$236</c:f>
              <c:numCache>
                <c:formatCode>#,##0</c:formatCode>
                <c:ptCount val="3"/>
                <c:pt idx="0">
                  <c:v>625</c:v>
                </c:pt>
                <c:pt idx="1">
                  <c:v>662</c:v>
                </c:pt>
                <c:pt idx="2">
                  <c:v>559</c:v>
                </c:pt>
              </c:numCache>
            </c:numRef>
          </c:val>
        </c:ser>
        <c:dLbls>
          <c:showVal val="1"/>
        </c:dLbls>
        <c:shape val="cylinder"/>
        <c:axId val="105627008"/>
        <c:axId val="105669760"/>
        <c:axId val="0"/>
      </c:bar3DChart>
      <c:catAx>
        <c:axId val="10562700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669760"/>
        <c:crosses val="autoZero"/>
        <c:auto val="1"/>
        <c:lblAlgn val="ctr"/>
        <c:lblOffset val="100"/>
        <c:tickLblSkip val="1"/>
        <c:tickMarkSkip val="1"/>
      </c:catAx>
      <c:valAx>
        <c:axId val="1056697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Número</a:t>
                </a:r>
              </a:p>
            </c:rich>
          </c:tx>
          <c:layout>
            <c:manualLayout>
              <c:xMode val="edge"/>
              <c:yMode val="edge"/>
              <c:x val="4.3947703678270757E-2"/>
              <c:y val="0.5016077170418006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627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CL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Tiempos de Espera Puerto Iquique</a:t>
            </a:r>
          </a:p>
        </c:rich>
      </c:tx>
      <c:layout>
        <c:manualLayout>
          <c:xMode val="edge"/>
          <c:yMode val="edge"/>
          <c:x val="0.26661412446871374"/>
          <c:y val="3.5218930174969534E-2"/>
        </c:manualLayout>
      </c:layout>
      <c:spPr>
        <a:noFill/>
        <a:ln w="25400">
          <a:noFill/>
        </a:ln>
      </c:spPr>
    </c:title>
    <c:view3D>
      <c:hPercent val="65"/>
      <c:depthPercent val="100"/>
      <c:rAngAx val="1"/>
    </c:view3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</c:floor>
    <c:sideWall>
      <c:spPr>
        <a:noFill/>
        <a:ln w="3175">
          <a:solidFill>
            <a:srgbClr val="000000"/>
          </a:solidFill>
          <a:prstDash val="solid"/>
        </a:ln>
      </c:spPr>
    </c:sideWall>
    <c:backWall>
      <c:spPr>
        <a:noFill/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690995580825854"/>
          <c:y val="0.15048088347487024"/>
          <c:w val="0.82866552199734744"/>
          <c:h val="0.7267906499743616"/>
        </c:manualLayout>
      </c:layout>
      <c:bar3DChart>
        <c:barDir val="col"/>
        <c:grouping val="clustered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layout>
                <c:manualLayout>
                  <c:x val="1.9277108433734941E-2"/>
                  <c:y val="-1.3071895424836581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1"/>
              <c:layout>
                <c:manualLayout>
                  <c:x val="1.9277108433734882E-2"/>
                  <c:y val="-3.9215686274509803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dLbl>
              <c:idx val="2"/>
              <c:layout>
                <c:manualLayout>
                  <c:x val="1.9277108433734941E-2"/>
                  <c:y val="-3.9215686274509803E-2"/>
                </c:manualLayout>
              </c:layout>
              <c:spPr/>
              <c:txPr>
                <a:bodyPr/>
                <a:lstStyle/>
                <a:p>
                  <a:pPr>
                    <a:defRPr sz="800" b="1"/>
                  </a:pPr>
                  <a:endParaRPr lang="es-CL"/>
                </a:p>
              </c:txPr>
              <c:showVal val="1"/>
            </c:dLbl>
            <c:showVal val="1"/>
          </c:dLbls>
          <c:cat>
            <c:numRef>
              <c:f>IQUIQUE!$W$224:$Y$224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IQUIQUE!$W$236:$Y$236</c:f>
              <c:numCache>
                <c:formatCode>#,##0</c:formatCode>
                <c:ptCount val="3"/>
                <c:pt idx="0">
                  <c:v>22.53</c:v>
                </c:pt>
                <c:pt idx="1">
                  <c:v>53.49</c:v>
                </c:pt>
                <c:pt idx="2">
                  <c:v>41</c:v>
                </c:pt>
              </c:numCache>
            </c:numRef>
          </c:val>
        </c:ser>
        <c:shape val="cylinder"/>
        <c:axId val="105687680"/>
        <c:axId val="105701760"/>
        <c:axId val="0"/>
      </c:bar3DChart>
      <c:catAx>
        <c:axId val="105687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701760"/>
        <c:crosses val="autoZero"/>
        <c:auto val="1"/>
        <c:lblAlgn val="ctr"/>
        <c:lblOffset val="100"/>
        <c:tickLblSkip val="1"/>
        <c:tickMarkSkip val="1"/>
      </c:catAx>
      <c:valAx>
        <c:axId val="1057017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Horas</a:t>
                </a:r>
              </a:p>
            </c:rich>
          </c:tx>
          <c:layout>
            <c:manualLayout>
              <c:xMode val="edge"/>
              <c:yMode val="edge"/>
              <c:x val="4.8038580985353872E-2"/>
              <c:y val="0.5154770689245465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L"/>
          </a:p>
        </c:txPr>
        <c:crossAx val="105687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L"/>
    </a:p>
  </c:txPr>
  <c:printSettings>
    <c:headerFooter alignWithMargins="0"/>
    <c:pageMargins b="1" l="0.75000000000000677" r="0.75000000000000677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237</xdr:row>
      <xdr:rowOff>0</xdr:rowOff>
    </xdr:from>
    <xdr:to>
      <xdr:col>4</xdr:col>
      <xdr:colOff>742950</xdr:colOff>
      <xdr:row>254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237</xdr:row>
      <xdr:rowOff>9525</xdr:rowOff>
    </xdr:from>
    <xdr:to>
      <xdr:col>11</xdr:col>
      <xdr:colOff>752475</xdr:colOff>
      <xdr:row>255</xdr:row>
      <xdr:rowOff>0</xdr:rowOff>
    </xdr:to>
    <xdr:graphicFrame macro="">
      <xdr:nvGraphicFramePr>
        <xdr:cNvPr id="10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237</xdr:row>
      <xdr:rowOff>9525</xdr:rowOff>
    </xdr:from>
    <xdr:to>
      <xdr:col>18</xdr:col>
      <xdr:colOff>600075</xdr:colOff>
      <xdr:row>254</xdr:row>
      <xdr:rowOff>142875</xdr:rowOff>
    </xdr:to>
    <xdr:graphicFrame macro="">
      <xdr:nvGraphicFramePr>
        <xdr:cNvPr id="10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9525</xdr:colOff>
      <xdr:row>236</xdr:row>
      <xdr:rowOff>152400</xdr:rowOff>
    </xdr:from>
    <xdr:to>
      <xdr:col>25</xdr:col>
      <xdr:colOff>333375</xdr:colOff>
      <xdr:row>255</xdr:row>
      <xdr:rowOff>0</xdr:rowOff>
    </xdr:to>
    <xdr:graphicFrame macro="">
      <xdr:nvGraphicFramePr>
        <xdr:cNvPr id="103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266700</xdr:colOff>
      <xdr:row>5</xdr:row>
      <xdr:rowOff>142875</xdr:rowOff>
    </xdr:from>
    <xdr:to>
      <xdr:col>38</xdr:col>
      <xdr:colOff>190500</xdr:colOff>
      <xdr:row>22</xdr:row>
      <xdr:rowOff>114300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236</xdr:row>
      <xdr:rowOff>152400</xdr:rowOff>
    </xdr:from>
    <xdr:to>
      <xdr:col>4</xdr:col>
      <xdr:colOff>742950</xdr:colOff>
      <xdr:row>254</xdr:row>
      <xdr:rowOff>114300</xdr:rowOff>
    </xdr:to>
    <xdr:graphicFrame macro="">
      <xdr:nvGraphicFramePr>
        <xdr:cNvPr id="296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180975</xdr:colOff>
      <xdr:row>237</xdr:row>
      <xdr:rowOff>9525</xdr:rowOff>
    </xdr:from>
    <xdr:to>
      <xdr:col>12</xdr:col>
      <xdr:colOff>104775</xdr:colOff>
      <xdr:row>254</xdr:row>
      <xdr:rowOff>142875</xdr:rowOff>
    </xdr:to>
    <xdr:graphicFrame macro="">
      <xdr:nvGraphicFramePr>
        <xdr:cNvPr id="2970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428625</xdr:colOff>
      <xdr:row>237</xdr:row>
      <xdr:rowOff>0</xdr:rowOff>
    </xdr:from>
    <xdr:to>
      <xdr:col>18</xdr:col>
      <xdr:colOff>466725</xdr:colOff>
      <xdr:row>255</xdr:row>
      <xdr:rowOff>0</xdr:rowOff>
    </xdr:to>
    <xdr:graphicFrame macro="">
      <xdr:nvGraphicFramePr>
        <xdr:cNvPr id="2970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266700</xdr:colOff>
      <xdr:row>237</xdr:row>
      <xdr:rowOff>28575</xdr:rowOff>
    </xdr:from>
    <xdr:to>
      <xdr:col>25</xdr:col>
      <xdr:colOff>47625</xdr:colOff>
      <xdr:row>255</xdr:row>
      <xdr:rowOff>0</xdr:rowOff>
    </xdr:to>
    <xdr:graphicFrame macro="">
      <xdr:nvGraphicFramePr>
        <xdr:cNvPr id="2970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7</xdr:row>
      <xdr:rowOff>0</xdr:rowOff>
    </xdr:from>
    <xdr:to>
      <xdr:col>38</xdr:col>
      <xdr:colOff>161925</xdr:colOff>
      <xdr:row>23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0.18056</cdr:x>
      <cdr:y>0.20833</cdr:y>
    </cdr:from>
    <cdr:to>
      <cdr:x>0.75926</cdr:x>
      <cdr:y>0.30478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742950" y="571500"/>
          <a:ext cx="2381250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9.776.361 / 10.307.182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762000</xdr:colOff>
      <xdr:row>237</xdr:row>
      <xdr:rowOff>0</xdr:rowOff>
    </xdr:from>
    <xdr:to>
      <xdr:col>27</xdr:col>
      <xdr:colOff>523875</xdr:colOff>
      <xdr:row>258</xdr:row>
      <xdr:rowOff>9525</xdr:rowOff>
    </xdr:to>
    <xdr:graphicFrame macro="">
      <xdr:nvGraphicFramePr>
        <xdr:cNvPr id="307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237</xdr:row>
      <xdr:rowOff>28575</xdr:rowOff>
    </xdr:from>
    <xdr:to>
      <xdr:col>13</xdr:col>
      <xdr:colOff>352425</xdr:colOff>
      <xdr:row>257</xdr:row>
      <xdr:rowOff>142875</xdr:rowOff>
    </xdr:to>
    <xdr:graphicFrame macro="">
      <xdr:nvGraphicFramePr>
        <xdr:cNvPr id="307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237</xdr:row>
      <xdr:rowOff>28575</xdr:rowOff>
    </xdr:from>
    <xdr:to>
      <xdr:col>5</xdr:col>
      <xdr:colOff>371475</xdr:colOff>
      <xdr:row>258</xdr:row>
      <xdr:rowOff>9525</xdr:rowOff>
    </xdr:to>
    <xdr:graphicFrame macro="">
      <xdr:nvGraphicFramePr>
        <xdr:cNvPr id="3072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237</xdr:row>
      <xdr:rowOff>28575</xdr:rowOff>
    </xdr:from>
    <xdr:to>
      <xdr:col>20</xdr:col>
      <xdr:colOff>257175</xdr:colOff>
      <xdr:row>258</xdr:row>
      <xdr:rowOff>9525</xdr:rowOff>
    </xdr:to>
    <xdr:graphicFrame macro="">
      <xdr:nvGraphicFramePr>
        <xdr:cNvPr id="3072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742950</xdr:colOff>
      <xdr:row>6</xdr:row>
      <xdr:rowOff>28575</xdr:rowOff>
    </xdr:from>
    <xdr:to>
      <xdr:col>38</xdr:col>
      <xdr:colOff>142875</xdr:colOff>
      <xdr:row>23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0.18056</cdr:x>
      <cdr:y>0.20833</cdr:y>
    </cdr:from>
    <cdr:to>
      <cdr:x>0.75926</cdr:x>
      <cdr:y>0.30478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742950" y="571500"/>
          <a:ext cx="2381250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14.435.472 / 15.737.395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237</xdr:row>
      <xdr:rowOff>28575</xdr:rowOff>
    </xdr:from>
    <xdr:to>
      <xdr:col>5</xdr:col>
      <xdr:colOff>19050</xdr:colOff>
      <xdr:row>254</xdr:row>
      <xdr:rowOff>152400</xdr:rowOff>
    </xdr:to>
    <xdr:graphicFrame macro="">
      <xdr:nvGraphicFramePr>
        <xdr:cNvPr id="317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257175</xdr:colOff>
      <xdr:row>237</xdr:row>
      <xdr:rowOff>28575</xdr:rowOff>
    </xdr:from>
    <xdr:to>
      <xdr:col>12</xdr:col>
      <xdr:colOff>66675</xdr:colOff>
      <xdr:row>254</xdr:row>
      <xdr:rowOff>152400</xdr:rowOff>
    </xdr:to>
    <xdr:graphicFrame macro="">
      <xdr:nvGraphicFramePr>
        <xdr:cNvPr id="3174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314325</xdr:colOff>
      <xdr:row>237</xdr:row>
      <xdr:rowOff>28575</xdr:rowOff>
    </xdr:from>
    <xdr:to>
      <xdr:col>18</xdr:col>
      <xdr:colOff>533400</xdr:colOff>
      <xdr:row>254</xdr:row>
      <xdr:rowOff>152400</xdr:rowOff>
    </xdr:to>
    <xdr:graphicFrame macro="">
      <xdr:nvGraphicFramePr>
        <xdr:cNvPr id="317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142875</xdr:colOff>
      <xdr:row>236</xdr:row>
      <xdr:rowOff>161925</xdr:rowOff>
    </xdr:from>
    <xdr:to>
      <xdr:col>25</xdr:col>
      <xdr:colOff>600075</xdr:colOff>
      <xdr:row>254</xdr:row>
      <xdr:rowOff>130175</xdr:rowOff>
    </xdr:to>
    <xdr:graphicFrame macro="">
      <xdr:nvGraphicFramePr>
        <xdr:cNvPr id="317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</xdr:row>
      <xdr:rowOff>28575</xdr:rowOff>
    </xdr:from>
    <xdr:to>
      <xdr:col>38</xdr:col>
      <xdr:colOff>304800</xdr:colOff>
      <xdr:row>23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0.21253</cdr:x>
      <cdr:y>0.29861</cdr:y>
    </cdr:from>
    <cdr:to>
      <cdr:x>0.77181</cdr:x>
      <cdr:y>0.39505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904875" y="819150"/>
          <a:ext cx="2381250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5.474.555 / 5.804.331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237</xdr:row>
      <xdr:rowOff>0</xdr:rowOff>
    </xdr:from>
    <xdr:to>
      <xdr:col>4</xdr:col>
      <xdr:colOff>714375</xdr:colOff>
      <xdr:row>254</xdr:row>
      <xdr:rowOff>123825</xdr:rowOff>
    </xdr:to>
    <xdr:graphicFrame macro="">
      <xdr:nvGraphicFramePr>
        <xdr:cNvPr id="327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237</xdr:row>
      <xdr:rowOff>0</xdr:rowOff>
    </xdr:from>
    <xdr:to>
      <xdr:col>12</xdr:col>
      <xdr:colOff>76200</xdr:colOff>
      <xdr:row>254</xdr:row>
      <xdr:rowOff>142875</xdr:rowOff>
    </xdr:to>
    <xdr:graphicFrame macro="">
      <xdr:nvGraphicFramePr>
        <xdr:cNvPr id="32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390525</xdr:colOff>
      <xdr:row>237</xdr:row>
      <xdr:rowOff>0</xdr:rowOff>
    </xdr:from>
    <xdr:to>
      <xdr:col>18</xdr:col>
      <xdr:colOff>419100</xdr:colOff>
      <xdr:row>254</xdr:row>
      <xdr:rowOff>123825</xdr:rowOff>
    </xdr:to>
    <xdr:graphicFrame macro="">
      <xdr:nvGraphicFramePr>
        <xdr:cNvPr id="327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752475</xdr:colOff>
      <xdr:row>237</xdr:row>
      <xdr:rowOff>38100</xdr:rowOff>
    </xdr:from>
    <xdr:to>
      <xdr:col>23</xdr:col>
      <xdr:colOff>752475</xdr:colOff>
      <xdr:row>255</xdr:row>
      <xdr:rowOff>28575</xdr:rowOff>
    </xdr:to>
    <xdr:graphicFrame macro="">
      <xdr:nvGraphicFramePr>
        <xdr:cNvPr id="3277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</xdr:row>
      <xdr:rowOff>19050</xdr:rowOff>
    </xdr:from>
    <xdr:to>
      <xdr:col>38</xdr:col>
      <xdr:colOff>85725</xdr:colOff>
      <xdr:row>22</xdr:row>
      <xdr:rowOff>152400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0.22118</cdr:x>
      <cdr:y>0.19792</cdr:y>
    </cdr:from>
    <cdr:to>
      <cdr:x>0.80941</cdr:x>
      <cdr:y>0.29436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895364" y="542937"/>
          <a:ext cx="2381229" cy="264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987.012 / 1.219.391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237</xdr:row>
      <xdr:rowOff>60325</xdr:rowOff>
    </xdr:from>
    <xdr:to>
      <xdr:col>4</xdr:col>
      <xdr:colOff>742950</xdr:colOff>
      <xdr:row>255</xdr:row>
      <xdr:rowOff>19050</xdr:rowOff>
    </xdr:to>
    <xdr:graphicFrame macro="">
      <xdr:nvGraphicFramePr>
        <xdr:cNvPr id="34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152400</xdr:colOff>
      <xdr:row>237</xdr:row>
      <xdr:rowOff>9525</xdr:rowOff>
    </xdr:from>
    <xdr:to>
      <xdr:col>11</xdr:col>
      <xdr:colOff>676275</xdr:colOff>
      <xdr:row>255</xdr:row>
      <xdr:rowOff>0</xdr:rowOff>
    </xdr:to>
    <xdr:graphicFrame macro="">
      <xdr:nvGraphicFramePr>
        <xdr:cNvPr id="3482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237</xdr:row>
      <xdr:rowOff>9525</xdr:rowOff>
    </xdr:from>
    <xdr:to>
      <xdr:col>18</xdr:col>
      <xdr:colOff>381000</xdr:colOff>
      <xdr:row>255</xdr:row>
      <xdr:rowOff>0</xdr:rowOff>
    </xdr:to>
    <xdr:graphicFrame macro="">
      <xdr:nvGraphicFramePr>
        <xdr:cNvPr id="3482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28575</xdr:colOff>
      <xdr:row>237</xdr:row>
      <xdr:rowOff>0</xdr:rowOff>
    </xdr:from>
    <xdr:to>
      <xdr:col>23</xdr:col>
      <xdr:colOff>762000</xdr:colOff>
      <xdr:row>255</xdr:row>
      <xdr:rowOff>9525</xdr:rowOff>
    </xdr:to>
    <xdr:graphicFrame macro="">
      <xdr:nvGraphicFramePr>
        <xdr:cNvPr id="348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714377</xdr:colOff>
      <xdr:row>6</xdr:row>
      <xdr:rowOff>66675</xdr:rowOff>
    </xdr:from>
    <xdr:to>
      <xdr:col>38</xdr:col>
      <xdr:colOff>57151</xdr:colOff>
      <xdr:row>23</xdr:row>
      <xdr:rowOff>38100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0.21412</cdr:x>
      <cdr:y>0.19792</cdr:y>
    </cdr:from>
    <cdr:to>
      <cdr:x>0.7836</cdr:x>
      <cdr:y>0.29436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895344" y="542937"/>
          <a:ext cx="2381266" cy="264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490.900 / 616.378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0.49902</cdr:x>
      <cdr:y>0.49879</cdr:y>
    </cdr:from>
    <cdr:to>
      <cdr:x>0.51859</cdr:x>
      <cdr:y>0.54259</cdr:y>
    </cdr:to>
    <cdr:sp macro="" textlink="">
      <cdr:nvSpPr>
        <cdr:cNvPr id="37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3898" y="1485479"/>
          <a:ext cx="86296" cy="13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CL" sz="550" b="0" i="0" u="none" strike="noStrike" baseline="0">
              <a:solidFill>
                <a:srgbClr val="000000"/>
              </a:solidFill>
              <a:latin typeface="Arial"/>
              <a:cs typeface="Arial"/>
            </a:rPr>
            <a:t>|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237</xdr:row>
      <xdr:rowOff>0</xdr:rowOff>
    </xdr:from>
    <xdr:to>
      <xdr:col>5</xdr:col>
      <xdr:colOff>19050</xdr:colOff>
      <xdr:row>254</xdr:row>
      <xdr:rowOff>123825</xdr:rowOff>
    </xdr:to>
    <xdr:graphicFrame macro="">
      <xdr:nvGraphicFramePr>
        <xdr:cNvPr id="358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237</xdr:row>
      <xdr:rowOff>28574</xdr:rowOff>
    </xdr:from>
    <xdr:to>
      <xdr:col>11</xdr:col>
      <xdr:colOff>723900</xdr:colOff>
      <xdr:row>254</xdr:row>
      <xdr:rowOff>139699</xdr:rowOff>
    </xdr:to>
    <xdr:graphicFrame macro="">
      <xdr:nvGraphicFramePr>
        <xdr:cNvPr id="3584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523875</xdr:colOff>
      <xdr:row>237</xdr:row>
      <xdr:rowOff>0</xdr:rowOff>
    </xdr:from>
    <xdr:to>
      <xdr:col>19</xdr:col>
      <xdr:colOff>66675</xdr:colOff>
      <xdr:row>255</xdr:row>
      <xdr:rowOff>0</xdr:rowOff>
    </xdr:to>
    <xdr:graphicFrame macro="">
      <xdr:nvGraphicFramePr>
        <xdr:cNvPr id="358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342900</xdr:colOff>
      <xdr:row>236</xdr:row>
      <xdr:rowOff>142875</xdr:rowOff>
    </xdr:from>
    <xdr:to>
      <xdr:col>25</xdr:col>
      <xdr:colOff>114300</xdr:colOff>
      <xdr:row>254</xdr:row>
      <xdr:rowOff>142875</xdr:rowOff>
    </xdr:to>
    <xdr:graphicFrame macro="">
      <xdr:nvGraphicFramePr>
        <xdr:cNvPr id="358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714374</xdr:colOff>
      <xdr:row>6</xdr:row>
      <xdr:rowOff>123825</xdr:rowOff>
    </xdr:from>
    <xdr:to>
      <xdr:col>38</xdr:col>
      <xdr:colOff>38099</xdr:colOff>
      <xdr:row>23</xdr:row>
      <xdr:rowOff>95250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0.22197</cdr:x>
      <cdr:y>0.19444</cdr:y>
    </cdr:from>
    <cdr:to>
      <cdr:x>0.79405</cdr:x>
      <cdr:y>0.29089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923927" y="533391"/>
          <a:ext cx="2381240" cy="264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356.181 / 422.759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237</xdr:row>
      <xdr:rowOff>0</xdr:rowOff>
    </xdr:from>
    <xdr:to>
      <xdr:col>4</xdr:col>
      <xdr:colOff>723900</xdr:colOff>
      <xdr:row>254</xdr:row>
      <xdr:rowOff>123825</xdr:rowOff>
    </xdr:to>
    <xdr:graphicFrame macro="">
      <xdr:nvGraphicFramePr>
        <xdr:cNvPr id="368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237</xdr:row>
      <xdr:rowOff>0</xdr:rowOff>
    </xdr:from>
    <xdr:to>
      <xdr:col>12</xdr:col>
      <xdr:colOff>66675</xdr:colOff>
      <xdr:row>255</xdr:row>
      <xdr:rowOff>9525</xdr:rowOff>
    </xdr:to>
    <xdr:graphicFrame macro="">
      <xdr:nvGraphicFramePr>
        <xdr:cNvPr id="3686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200025</xdr:colOff>
      <xdr:row>237</xdr:row>
      <xdr:rowOff>9525</xdr:rowOff>
    </xdr:from>
    <xdr:to>
      <xdr:col>18</xdr:col>
      <xdr:colOff>619125</xdr:colOff>
      <xdr:row>254</xdr:row>
      <xdr:rowOff>152400</xdr:rowOff>
    </xdr:to>
    <xdr:graphicFrame macro="">
      <xdr:nvGraphicFramePr>
        <xdr:cNvPr id="3686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752475</xdr:colOff>
      <xdr:row>6</xdr:row>
      <xdr:rowOff>9525</xdr:rowOff>
    </xdr:from>
    <xdr:to>
      <xdr:col>37</xdr:col>
      <xdr:colOff>733425</xdr:colOff>
      <xdr:row>22</xdr:row>
      <xdr:rowOff>142875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0.1432</cdr:x>
      <cdr:y>0.19792</cdr:y>
    </cdr:from>
    <cdr:to>
      <cdr:x>0.77327</cdr:x>
      <cdr:y>0.29436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571508" y="542937"/>
          <a:ext cx="2514593" cy="2645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39.487.606 / 43.179.599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85725</xdr:rowOff>
    </xdr:from>
    <xdr:to>
      <xdr:col>10</xdr:col>
      <xdr:colOff>533400</xdr:colOff>
      <xdr:row>17</xdr:row>
      <xdr:rowOff>57150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0.17931</cdr:x>
      <cdr:y>0.19097</cdr:y>
    </cdr:from>
    <cdr:to>
      <cdr:x>0.74745</cdr:x>
      <cdr:y>0.28741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713914" y="523869"/>
          <a:ext cx="226202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2.116.548 / 2.645.121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237</xdr:row>
      <xdr:rowOff>0</xdr:rowOff>
    </xdr:from>
    <xdr:to>
      <xdr:col>4</xdr:col>
      <xdr:colOff>752475</xdr:colOff>
      <xdr:row>254</xdr:row>
      <xdr:rowOff>123825</xdr:rowOff>
    </xdr:to>
    <xdr:graphicFrame macro="">
      <xdr:nvGraphicFramePr>
        <xdr:cNvPr id="266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190500</xdr:colOff>
      <xdr:row>237</xdr:row>
      <xdr:rowOff>9525</xdr:rowOff>
    </xdr:from>
    <xdr:to>
      <xdr:col>12</xdr:col>
      <xdr:colOff>142875</xdr:colOff>
      <xdr:row>254</xdr:row>
      <xdr:rowOff>152400</xdr:rowOff>
    </xdr:to>
    <xdr:graphicFrame macro="">
      <xdr:nvGraphicFramePr>
        <xdr:cNvPr id="266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390525</xdr:colOff>
      <xdr:row>237</xdr:row>
      <xdr:rowOff>9525</xdr:rowOff>
    </xdr:from>
    <xdr:to>
      <xdr:col>18</xdr:col>
      <xdr:colOff>619125</xdr:colOff>
      <xdr:row>255</xdr:row>
      <xdr:rowOff>0</xdr:rowOff>
    </xdr:to>
    <xdr:graphicFrame macro="">
      <xdr:nvGraphicFramePr>
        <xdr:cNvPr id="266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66675</xdr:colOff>
      <xdr:row>236</xdr:row>
      <xdr:rowOff>152400</xdr:rowOff>
    </xdr:from>
    <xdr:to>
      <xdr:col>25</xdr:col>
      <xdr:colOff>142875</xdr:colOff>
      <xdr:row>254</xdr:row>
      <xdr:rowOff>152400</xdr:rowOff>
    </xdr:to>
    <xdr:graphicFrame macro="">
      <xdr:nvGraphicFramePr>
        <xdr:cNvPr id="2663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9525</xdr:colOff>
      <xdr:row>6</xdr:row>
      <xdr:rowOff>0</xdr:rowOff>
    </xdr:from>
    <xdr:to>
      <xdr:col>38</xdr:col>
      <xdr:colOff>47625</xdr:colOff>
      <xdr:row>22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0.17692</cdr:x>
      <cdr:y>0.20139</cdr:y>
    </cdr:from>
    <cdr:to>
      <cdr:x>0.74506</cdr:x>
      <cdr:y>0.29783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704398" y="552453"/>
          <a:ext cx="226202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2.729.270 / 2.706.526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752475</xdr:colOff>
      <xdr:row>239</xdr:row>
      <xdr:rowOff>28575</xdr:rowOff>
    </xdr:from>
    <xdr:to>
      <xdr:col>28</xdr:col>
      <xdr:colOff>619125</xdr:colOff>
      <xdr:row>258</xdr:row>
      <xdr:rowOff>152400</xdr:rowOff>
    </xdr:to>
    <xdr:graphicFrame macro="">
      <xdr:nvGraphicFramePr>
        <xdr:cNvPr id="276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219075</xdr:colOff>
      <xdr:row>238</xdr:row>
      <xdr:rowOff>85725</xdr:rowOff>
    </xdr:from>
    <xdr:to>
      <xdr:col>21</xdr:col>
      <xdr:colOff>190500</xdr:colOff>
      <xdr:row>259</xdr:row>
      <xdr:rowOff>9525</xdr:rowOff>
    </xdr:to>
    <xdr:graphicFrame macro="">
      <xdr:nvGraphicFramePr>
        <xdr:cNvPr id="2765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762000</xdr:colOff>
      <xdr:row>238</xdr:row>
      <xdr:rowOff>66675</xdr:rowOff>
    </xdr:from>
    <xdr:to>
      <xdr:col>13</xdr:col>
      <xdr:colOff>533400</xdr:colOff>
      <xdr:row>259</xdr:row>
      <xdr:rowOff>47625</xdr:rowOff>
    </xdr:to>
    <xdr:graphicFrame macro="">
      <xdr:nvGraphicFramePr>
        <xdr:cNvPr id="276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333375</xdr:colOff>
      <xdr:row>238</xdr:row>
      <xdr:rowOff>28575</xdr:rowOff>
    </xdr:from>
    <xdr:to>
      <xdr:col>5</xdr:col>
      <xdr:colOff>638175</xdr:colOff>
      <xdr:row>259</xdr:row>
      <xdr:rowOff>19050</xdr:rowOff>
    </xdr:to>
    <xdr:graphicFrame macro="">
      <xdr:nvGraphicFramePr>
        <xdr:cNvPr id="2765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9525</xdr:colOff>
      <xdr:row>6</xdr:row>
      <xdr:rowOff>114300</xdr:rowOff>
    </xdr:from>
    <xdr:to>
      <xdr:col>38</xdr:col>
      <xdr:colOff>47625</xdr:colOff>
      <xdr:row>23</xdr:row>
      <xdr:rowOff>85725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0.17328</cdr:x>
      <cdr:y>0.19792</cdr:y>
    </cdr:from>
    <cdr:to>
      <cdr:x>0.74007</cdr:x>
      <cdr:y>0.29436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691556" y="542934"/>
          <a:ext cx="2262029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 2.725.187 / 3.147.119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237</xdr:row>
      <xdr:rowOff>0</xdr:rowOff>
    </xdr:from>
    <xdr:to>
      <xdr:col>5</xdr:col>
      <xdr:colOff>47625</xdr:colOff>
      <xdr:row>254</xdr:row>
      <xdr:rowOff>123825</xdr:rowOff>
    </xdr:to>
    <xdr:graphicFrame macro="">
      <xdr:nvGraphicFramePr>
        <xdr:cNvPr id="286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104775</xdr:colOff>
      <xdr:row>237</xdr:row>
      <xdr:rowOff>28575</xdr:rowOff>
    </xdr:from>
    <xdr:to>
      <xdr:col>11</xdr:col>
      <xdr:colOff>619125</xdr:colOff>
      <xdr:row>254</xdr:row>
      <xdr:rowOff>123825</xdr:rowOff>
    </xdr:to>
    <xdr:graphicFrame macro="">
      <xdr:nvGraphicFramePr>
        <xdr:cNvPr id="286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295275</xdr:colOff>
      <xdr:row>237</xdr:row>
      <xdr:rowOff>9525</xdr:rowOff>
    </xdr:from>
    <xdr:to>
      <xdr:col>18</xdr:col>
      <xdr:colOff>485775</xdr:colOff>
      <xdr:row>254</xdr:row>
      <xdr:rowOff>152400</xdr:rowOff>
    </xdr:to>
    <xdr:graphicFrame macro="">
      <xdr:nvGraphicFramePr>
        <xdr:cNvPr id="286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723900</xdr:colOff>
      <xdr:row>237</xdr:row>
      <xdr:rowOff>0</xdr:rowOff>
    </xdr:from>
    <xdr:to>
      <xdr:col>25</xdr:col>
      <xdr:colOff>600075</xdr:colOff>
      <xdr:row>254</xdr:row>
      <xdr:rowOff>152400</xdr:rowOff>
    </xdr:to>
    <xdr:graphicFrame macro="">
      <xdr:nvGraphicFramePr>
        <xdr:cNvPr id="286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0</xdr:colOff>
      <xdr:row>6</xdr:row>
      <xdr:rowOff>0</xdr:rowOff>
    </xdr:from>
    <xdr:to>
      <xdr:col>38</xdr:col>
      <xdr:colOff>57151</xdr:colOff>
      <xdr:row>22</xdr:row>
      <xdr:rowOff>133350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0.2194</cdr:x>
      <cdr:y>0.19097</cdr:y>
    </cdr:from>
    <cdr:to>
      <cdr:x>0.70821</cdr:x>
      <cdr:y>0.28741</cdr:y>
    </cdr:to>
    <cdr:sp macro="" textlink="">
      <cdr:nvSpPr>
        <cdr:cNvPr id="2" name="7 CuadroTexto"/>
        <cdr:cNvSpPr txBox="1"/>
      </cdr:nvSpPr>
      <cdr:spPr>
        <a:xfrm xmlns:a="http://schemas.openxmlformats.org/drawingml/2006/main">
          <a:off x="904877" y="523869"/>
          <a:ext cx="2016001" cy="264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CL" sz="1100"/>
            <a:t>Acumulado:   396.121 / 573.377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LADYS\2011\Estad&#237;stica\estadistica%202011%20clasificad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c AC"/>
      <sheetName val="Resumen Iti AC"/>
      <sheetName val="resumen Puerto AC"/>
      <sheetName val="MOLO - EPI"/>
      <sheetName val="ESPIGON - I.T.I."/>
      <sheetName val="Año 2011"/>
      <sheetName val="Hoja1"/>
      <sheetName val="Año 2010"/>
      <sheetName val="Año 2009"/>
      <sheetName val="Año 2008"/>
      <sheetName val="Año 2007"/>
      <sheetName val="epi 07"/>
      <sheetName val="iti 07"/>
    </sheetNames>
    <sheetDataSet>
      <sheetData sheetId="0"/>
      <sheetData sheetId="1"/>
      <sheetData sheetId="2"/>
      <sheetData sheetId="3">
        <row r="26">
          <cell r="B26">
            <v>12315</v>
          </cell>
        </row>
      </sheetData>
      <sheetData sheetId="4">
        <row r="26">
          <cell r="B26">
            <v>118966</v>
          </cell>
        </row>
        <row r="33">
          <cell r="E33">
            <v>0</v>
          </cell>
          <cell r="F33">
            <v>2970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AD1" zoomScaleNormal="100" workbookViewId="0">
      <selection activeCell="AM11" sqref="AM11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0" max="30" width="13.28515625" customWidth="1"/>
    <col min="31" max="31" width="14.28515625" customWidth="1"/>
    <col min="32" max="32" width="13.7109375" customWidth="1"/>
    <col min="33" max="33" width="12.7109375" customWidth="1"/>
    <col min="34" max="34" width="12.5703125" bestFit="1" customWidth="1"/>
    <col min="35" max="35" width="22" customWidth="1"/>
    <col min="36" max="36" width="16" customWidth="1"/>
  </cols>
  <sheetData>
    <row r="1" spans="1:38">
      <c r="A1" s="1" t="s">
        <v>22</v>
      </c>
    </row>
    <row r="2" spans="1:38" ht="13.5" thickBot="1">
      <c r="AI2" t="s">
        <v>63</v>
      </c>
    </row>
    <row r="3" spans="1:38">
      <c r="A3" s="155" t="s">
        <v>59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96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97"/>
      <c r="AI4" s="25">
        <f>+SUM(H167:H178)</f>
        <v>121007</v>
      </c>
      <c r="AJ4" s="25">
        <f>+SUM(P167:P178)</f>
        <v>1569401</v>
      </c>
      <c r="AK4" s="25">
        <f>+SUM(X167:X178)</f>
        <v>426140</v>
      </c>
      <c r="AL4" s="73">
        <f>SUM(AI4:AK4)</f>
        <v>2116548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4"/>
      <c r="I5" s="94"/>
      <c r="J5" s="152" t="s">
        <v>3</v>
      </c>
      <c r="K5" s="153"/>
      <c r="L5" s="153"/>
      <c r="M5" s="153"/>
      <c r="N5" s="153"/>
      <c r="O5" s="153"/>
      <c r="P5" s="154"/>
      <c r="Q5" s="94"/>
      <c r="R5" s="152" t="s">
        <v>4</v>
      </c>
      <c r="S5" s="153"/>
      <c r="T5" s="153"/>
      <c r="U5" s="153"/>
      <c r="V5" s="153"/>
      <c r="W5" s="153"/>
      <c r="X5" s="153"/>
      <c r="Y5" s="95"/>
      <c r="Z5" s="152" t="s">
        <v>17</v>
      </c>
      <c r="AA5" s="153"/>
      <c r="AB5" s="153"/>
      <c r="AC5" s="153"/>
      <c r="AD5" s="153"/>
      <c r="AE5" s="153"/>
      <c r="AF5" s="153"/>
      <c r="AG5" s="95"/>
      <c r="AI5" s="25">
        <f>+I179</f>
        <v>155540</v>
      </c>
      <c r="AJ5" s="73">
        <f>+Q179</f>
        <v>1850480</v>
      </c>
      <c r="AK5" s="73">
        <f>+Y179</f>
        <v>639101</v>
      </c>
      <c r="AL5" s="73">
        <f>SUM(AI5:AK5)</f>
        <v>2645121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v>476</v>
      </c>
      <c r="C7" s="7"/>
      <c r="D7" s="7"/>
      <c r="E7" s="7"/>
      <c r="F7" s="25"/>
      <c r="G7" s="67"/>
      <c r="H7" s="40"/>
      <c r="I7" s="63"/>
      <c r="J7" s="7">
        <v>56691</v>
      </c>
      <c r="K7" s="7"/>
      <c r="M7" s="7"/>
      <c r="N7" s="25"/>
      <c r="O7" s="67"/>
      <c r="P7" s="40"/>
      <c r="Q7" s="63"/>
      <c r="R7" s="7">
        <v>21806</v>
      </c>
      <c r="S7" s="7"/>
      <c r="U7" s="7"/>
      <c r="V7" s="25"/>
      <c r="W7" s="67"/>
      <c r="X7" s="40"/>
      <c r="Y7" s="25"/>
      <c r="Z7" s="6">
        <f t="shared" ref="Z7:AF7" si="0">+B7+J7+R7</f>
        <v>78973</v>
      </c>
      <c r="AA7" s="7">
        <f t="shared" si="0"/>
        <v>0</v>
      </c>
      <c r="AB7" s="7">
        <f t="shared" si="0"/>
        <v>0</v>
      </c>
      <c r="AC7" s="25">
        <f t="shared" si="0"/>
        <v>0</v>
      </c>
      <c r="AD7" s="67">
        <f t="shared" si="0"/>
        <v>0</v>
      </c>
      <c r="AE7" s="63">
        <f t="shared" si="0"/>
        <v>0</v>
      </c>
      <c r="AF7" s="51">
        <f t="shared" si="0"/>
        <v>0</v>
      </c>
      <c r="AG7" s="51">
        <v>1000</v>
      </c>
    </row>
    <row r="8" spans="1:38">
      <c r="A8" s="5" t="s">
        <v>24</v>
      </c>
      <c r="B8" s="6">
        <v>6278</v>
      </c>
      <c r="C8" s="7"/>
      <c r="D8" s="7"/>
      <c r="E8" s="7"/>
      <c r="F8" s="25"/>
      <c r="G8" s="63"/>
      <c r="H8" s="40"/>
      <c r="I8" s="63"/>
      <c r="J8" s="7">
        <v>50163</v>
      </c>
      <c r="K8" s="7"/>
      <c r="M8" s="7"/>
      <c r="N8" s="25"/>
      <c r="O8" s="63"/>
      <c r="P8" s="40"/>
      <c r="Q8" s="63"/>
      <c r="R8" s="7">
        <v>3508</v>
      </c>
      <c r="S8" s="7"/>
      <c r="U8" s="7"/>
      <c r="V8" s="25"/>
      <c r="W8" s="63"/>
      <c r="X8" s="40"/>
      <c r="Y8" s="25"/>
      <c r="Z8" s="6">
        <f t="shared" ref="Z8:Z18" si="1">+B8+J8+R8</f>
        <v>59949</v>
      </c>
      <c r="AA8" s="7">
        <f t="shared" ref="AA8:AA18" si="2">+C8+K8+S8</f>
        <v>0</v>
      </c>
      <c r="AB8" s="7">
        <f t="shared" ref="AB8:AB18" si="3">+D8+L8+T8</f>
        <v>0</v>
      </c>
      <c r="AC8" s="25">
        <f t="shared" ref="AC8:AC18" si="4">+E8+M8+U8</f>
        <v>0</v>
      </c>
      <c r="AD8" s="63">
        <f t="shared" ref="AD8:AD18" si="5">+F8+N8+V8</f>
        <v>0</v>
      </c>
      <c r="AE8" s="63">
        <f t="shared" ref="AE8:AE18" si="6">+G8+O8+W8</f>
        <v>0</v>
      </c>
      <c r="AF8" s="40">
        <f t="shared" ref="AF8:AF18" si="7">+H8+P8+X8</f>
        <v>0</v>
      </c>
      <c r="AG8" s="40">
        <v>1792</v>
      </c>
    </row>
    <row r="9" spans="1:38">
      <c r="A9" s="5" t="s">
        <v>7</v>
      </c>
      <c r="B9" s="6">
        <v>6346</v>
      </c>
      <c r="C9" s="7"/>
      <c r="D9" s="7"/>
      <c r="E9" s="7"/>
      <c r="F9" s="25"/>
      <c r="G9" s="63"/>
      <c r="H9" s="40"/>
      <c r="I9" s="63"/>
      <c r="J9" s="7">
        <v>54620</v>
      </c>
      <c r="K9" s="7"/>
      <c r="M9" s="7"/>
      <c r="N9" s="25"/>
      <c r="O9" s="63"/>
      <c r="P9" s="40"/>
      <c r="Q9" s="63"/>
      <c r="R9" s="7">
        <v>10966</v>
      </c>
      <c r="S9" s="7"/>
      <c r="U9" s="7"/>
      <c r="V9" s="25"/>
      <c r="W9" s="63"/>
      <c r="X9" s="40"/>
      <c r="Y9" s="25"/>
      <c r="Z9" s="6">
        <f t="shared" si="1"/>
        <v>71932</v>
      </c>
      <c r="AA9" s="7">
        <f t="shared" si="2"/>
        <v>0</v>
      </c>
      <c r="AB9" s="7">
        <f t="shared" si="3"/>
        <v>0</v>
      </c>
      <c r="AC9" s="25">
        <f t="shared" si="4"/>
        <v>0</v>
      </c>
      <c r="AD9" s="63">
        <f t="shared" si="5"/>
        <v>0</v>
      </c>
      <c r="AE9" s="63">
        <f t="shared" si="6"/>
        <v>0</v>
      </c>
      <c r="AF9" s="40">
        <f t="shared" si="7"/>
        <v>0</v>
      </c>
      <c r="AG9" s="40">
        <v>199</v>
      </c>
    </row>
    <row r="10" spans="1:38">
      <c r="A10" s="5" t="s">
        <v>8</v>
      </c>
      <c r="B10" s="6">
        <v>8812</v>
      </c>
      <c r="C10" s="7"/>
      <c r="D10" s="7"/>
      <c r="E10" s="7"/>
      <c r="F10" s="25"/>
      <c r="G10" s="63"/>
      <c r="H10" s="40"/>
      <c r="I10" s="63"/>
      <c r="J10" s="7">
        <v>43438</v>
      </c>
      <c r="K10" s="7"/>
      <c r="M10" s="7"/>
      <c r="N10" s="25"/>
      <c r="O10" s="63"/>
      <c r="P10" s="40"/>
      <c r="Q10" s="63"/>
      <c r="R10" s="7">
        <v>29747</v>
      </c>
      <c r="S10" s="7"/>
      <c r="U10" s="7"/>
      <c r="V10" s="25"/>
      <c r="W10" s="63"/>
      <c r="X10" s="40"/>
      <c r="Y10" s="25"/>
      <c r="Z10" s="6">
        <f t="shared" si="1"/>
        <v>81997</v>
      </c>
      <c r="AA10" s="7">
        <f t="shared" si="2"/>
        <v>0</v>
      </c>
      <c r="AB10" s="7">
        <f t="shared" si="3"/>
        <v>0</v>
      </c>
      <c r="AC10" s="25">
        <f t="shared" si="4"/>
        <v>0</v>
      </c>
      <c r="AD10" s="63">
        <f t="shared" si="5"/>
        <v>0</v>
      </c>
      <c r="AE10" s="63">
        <f t="shared" si="6"/>
        <v>0</v>
      </c>
      <c r="AF10" s="40">
        <f t="shared" si="7"/>
        <v>0</v>
      </c>
      <c r="AG10" s="40">
        <v>1379</v>
      </c>
    </row>
    <row r="11" spans="1:38">
      <c r="A11" s="5" t="s">
        <v>9</v>
      </c>
      <c r="B11" s="6">
        <v>2518</v>
      </c>
      <c r="C11" s="7"/>
      <c r="D11" s="7"/>
      <c r="E11" s="7"/>
      <c r="F11" s="25"/>
      <c r="G11" s="63"/>
      <c r="H11" s="40"/>
      <c r="I11" s="63"/>
      <c r="J11" s="7">
        <v>70847</v>
      </c>
      <c r="K11" s="7"/>
      <c r="M11" s="7"/>
      <c r="N11" s="25"/>
      <c r="O11" s="63"/>
      <c r="P11" s="40"/>
      <c r="Q11" s="63"/>
      <c r="R11" s="7">
        <v>12326</v>
      </c>
      <c r="S11" s="7"/>
      <c r="U11" s="7"/>
      <c r="V11" s="25"/>
      <c r="W11" s="63"/>
      <c r="X11" s="40"/>
      <c r="Y11" s="25"/>
      <c r="Z11" s="6">
        <f t="shared" si="1"/>
        <v>85691</v>
      </c>
      <c r="AA11" s="7">
        <f t="shared" si="2"/>
        <v>0</v>
      </c>
      <c r="AB11" s="7">
        <f t="shared" si="3"/>
        <v>0</v>
      </c>
      <c r="AC11" s="25">
        <f t="shared" si="4"/>
        <v>0</v>
      </c>
      <c r="AD11" s="63">
        <f t="shared" si="5"/>
        <v>0</v>
      </c>
      <c r="AE11" s="63">
        <f t="shared" si="6"/>
        <v>0</v>
      </c>
      <c r="AF11" s="40">
        <f t="shared" si="7"/>
        <v>0</v>
      </c>
      <c r="AG11" s="40">
        <v>0</v>
      </c>
    </row>
    <row r="12" spans="1:38">
      <c r="A12" s="5" t="s">
        <v>10</v>
      </c>
      <c r="B12" s="6">
        <v>2685</v>
      </c>
      <c r="C12" s="7"/>
      <c r="D12" s="7"/>
      <c r="E12" s="7"/>
      <c r="F12" s="25"/>
      <c r="G12" s="63"/>
      <c r="H12" s="40"/>
      <c r="I12" s="63"/>
      <c r="J12" s="7">
        <v>61125</v>
      </c>
      <c r="K12" s="7"/>
      <c r="M12" s="7"/>
      <c r="N12" s="25"/>
      <c r="O12" s="63"/>
      <c r="P12" s="40"/>
      <c r="Q12" s="63"/>
      <c r="R12" s="7">
        <v>50209</v>
      </c>
      <c r="S12" s="7"/>
      <c r="U12" s="7"/>
      <c r="V12" s="25"/>
      <c r="W12" s="63"/>
      <c r="X12" s="40"/>
      <c r="Y12" s="25"/>
      <c r="Z12" s="6">
        <f t="shared" si="1"/>
        <v>114019</v>
      </c>
      <c r="AA12" s="7">
        <f t="shared" si="2"/>
        <v>0</v>
      </c>
      <c r="AB12" s="7">
        <f t="shared" si="3"/>
        <v>0</v>
      </c>
      <c r="AC12" s="25">
        <f t="shared" si="4"/>
        <v>0</v>
      </c>
      <c r="AD12" s="63">
        <f t="shared" si="5"/>
        <v>0</v>
      </c>
      <c r="AE12" s="63">
        <f t="shared" si="6"/>
        <v>0</v>
      </c>
      <c r="AF12" s="40">
        <f t="shared" si="7"/>
        <v>0</v>
      </c>
      <c r="AG12" s="40">
        <v>0</v>
      </c>
    </row>
    <row r="13" spans="1:38">
      <c r="A13" s="5" t="s">
        <v>11</v>
      </c>
      <c r="B13" s="6">
        <v>13492</v>
      </c>
      <c r="C13" s="7"/>
      <c r="D13" s="7"/>
      <c r="E13" s="7"/>
      <c r="F13" s="25"/>
      <c r="G13" s="63"/>
      <c r="H13" s="40"/>
      <c r="I13" s="63"/>
      <c r="J13" s="7">
        <v>62806</v>
      </c>
      <c r="K13" s="7"/>
      <c r="M13" s="7"/>
      <c r="N13" s="25"/>
      <c r="O13" s="63"/>
      <c r="P13" s="40"/>
      <c r="Q13" s="63"/>
      <c r="R13" s="7">
        <v>1910</v>
      </c>
      <c r="S13" s="7"/>
      <c r="U13" s="7"/>
      <c r="V13" s="25"/>
      <c r="W13" s="63"/>
      <c r="X13" s="40"/>
      <c r="Y13" s="25"/>
      <c r="Z13" s="6">
        <f t="shared" si="1"/>
        <v>78208</v>
      </c>
      <c r="AA13" s="7">
        <f t="shared" si="2"/>
        <v>0</v>
      </c>
      <c r="AB13" s="7">
        <f t="shared" si="3"/>
        <v>0</v>
      </c>
      <c r="AC13" s="25">
        <f t="shared" si="4"/>
        <v>0</v>
      </c>
      <c r="AD13" s="63">
        <f t="shared" si="5"/>
        <v>0</v>
      </c>
      <c r="AE13" s="63">
        <f t="shared" si="6"/>
        <v>0</v>
      </c>
      <c r="AF13" s="40">
        <f t="shared" si="7"/>
        <v>0</v>
      </c>
      <c r="AG13" s="40">
        <f t="shared" ref="AG13:AG18" si="8">+I13+Q13+Y13</f>
        <v>0</v>
      </c>
    </row>
    <row r="14" spans="1:38">
      <c r="A14" s="5" t="s">
        <v>12</v>
      </c>
      <c r="B14" s="6">
        <v>9209</v>
      </c>
      <c r="C14" s="7"/>
      <c r="D14" s="7"/>
      <c r="E14" s="7"/>
      <c r="F14" s="25"/>
      <c r="G14" s="63"/>
      <c r="H14" s="40"/>
      <c r="I14" s="63"/>
      <c r="J14" s="7">
        <v>73153</v>
      </c>
      <c r="K14" s="7"/>
      <c r="M14" s="7"/>
      <c r="N14" s="25"/>
      <c r="O14" s="63"/>
      <c r="P14" s="40"/>
      <c r="Q14" s="63"/>
      <c r="R14" s="7">
        <v>50920</v>
      </c>
      <c r="S14" s="7"/>
      <c r="U14" s="7"/>
      <c r="V14" s="25"/>
      <c r="W14" s="63"/>
      <c r="X14" s="40"/>
      <c r="Y14" s="25"/>
      <c r="Z14" s="6">
        <f t="shared" si="1"/>
        <v>133282</v>
      </c>
      <c r="AA14" s="7">
        <f t="shared" si="2"/>
        <v>0</v>
      </c>
      <c r="AB14" s="7">
        <f t="shared" si="3"/>
        <v>0</v>
      </c>
      <c r="AC14" s="25">
        <f t="shared" si="4"/>
        <v>0</v>
      </c>
      <c r="AD14" s="63">
        <f t="shared" si="5"/>
        <v>0</v>
      </c>
      <c r="AE14" s="63">
        <f t="shared" si="6"/>
        <v>0</v>
      </c>
      <c r="AF14" s="40">
        <f t="shared" si="7"/>
        <v>0</v>
      </c>
      <c r="AG14" s="40">
        <f t="shared" si="8"/>
        <v>0</v>
      </c>
    </row>
    <row r="15" spans="1:38">
      <c r="A15" s="5" t="s">
        <v>13</v>
      </c>
      <c r="B15" s="6">
        <v>1114</v>
      </c>
      <c r="C15" s="7"/>
      <c r="D15" s="7"/>
      <c r="E15" s="7"/>
      <c r="F15" s="25"/>
      <c r="G15" s="63"/>
      <c r="H15" s="40"/>
      <c r="I15" s="63"/>
      <c r="J15" s="7">
        <v>63126</v>
      </c>
      <c r="K15" s="7"/>
      <c r="M15" s="7"/>
      <c r="N15" s="25"/>
      <c r="O15" s="63"/>
      <c r="P15" s="40"/>
      <c r="Q15" s="63"/>
      <c r="R15" s="7">
        <v>27462</v>
      </c>
      <c r="S15" s="7"/>
      <c r="U15" s="7"/>
      <c r="V15" s="25"/>
      <c r="W15" s="63"/>
      <c r="X15" s="40"/>
      <c r="Y15" s="25"/>
      <c r="Z15" s="6">
        <f t="shared" si="1"/>
        <v>91702</v>
      </c>
      <c r="AA15" s="7">
        <f t="shared" si="2"/>
        <v>0</v>
      </c>
      <c r="AB15" s="7">
        <f t="shared" si="3"/>
        <v>0</v>
      </c>
      <c r="AC15" s="25">
        <f t="shared" si="4"/>
        <v>0</v>
      </c>
      <c r="AD15" s="63">
        <f t="shared" si="5"/>
        <v>0</v>
      </c>
      <c r="AE15" s="63">
        <f t="shared" si="6"/>
        <v>0</v>
      </c>
      <c r="AF15" s="40">
        <f t="shared" si="7"/>
        <v>0</v>
      </c>
      <c r="AG15" s="40">
        <f t="shared" si="8"/>
        <v>0</v>
      </c>
    </row>
    <row r="16" spans="1:38">
      <c r="A16" s="5" t="s">
        <v>14</v>
      </c>
      <c r="B16" s="6">
        <v>0</v>
      </c>
      <c r="C16" s="7"/>
      <c r="D16" s="7"/>
      <c r="E16" s="7"/>
      <c r="F16" s="25"/>
      <c r="G16" s="63"/>
      <c r="H16" s="40"/>
      <c r="I16" s="63"/>
      <c r="J16" s="7"/>
      <c r="K16" s="7"/>
      <c r="M16" s="7"/>
      <c r="N16" s="25"/>
      <c r="O16" s="63"/>
      <c r="P16" s="40"/>
      <c r="Q16" s="63"/>
      <c r="R16" s="7">
        <v>0</v>
      </c>
      <c r="S16" s="7"/>
      <c r="U16" s="7"/>
      <c r="V16" s="25"/>
      <c r="W16" s="63"/>
      <c r="X16" s="40"/>
      <c r="Y16" s="25"/>
      <c r="Z16" s="6">
        <f t="shared" si="1"/>
        <v>0</v>
      </c>
      <c r="AA16" s="7">
        <f t="shared" si="2"/>
        <v>0</v>
      </c>
      <c r="AB16" s="7">
        <f t="shared" si="3"/>
        <v>0</v>
      </c>
      <c r="AC16" s="25">
        <f t="shared" si="4"/>
        <v>0</v>
      </c>
      <c r="AD16" s="63">
        <f t="shared" si="5"/>
        <v>0</v>
      </c>
      <c r="AE16" s="63">
        <f t="shared" si="6"/>
        <v>0</v>
      </c>
      <c r="AF16" s="40">
        <f t="shared" si="7"/>
        <v>0</v>
      </c>
      <c r="AG16" s="40">
        <f t="shared" si="8"/>
        <v>0</v>
      </c>
    </row>
    <row r="17" spans="1:33">
      <c r="A17" s="5" t="s">
        <v>15</v>
      </c>
      <c r="B17" s="6">
        <v>0</v>
      </c>
      <c r="C17" s="7"/>
      <c r="D17" s="7"/>
      <c r="E17" s="7"/>
      <c r="F17" s="25"/>
      <c r="G17" s="63"/>
      <c r="H17" s="40"/>
      <c r="I17" s="63"/>
      <c r="J17" s="7"/>
      <c r="K17" s="7"/>
      <c r="M17" s="7"/>
      <c r="N17" s="25"/>
      <c r="O17" s="63"/>
      <c r="P17" s="40"/>
      <c r="Q17" s="63"/>
      <c r="R17" s="7">
        <v>0</v>
      </c>
      <c r="S17" s="7"/>
      <c r="U17" s="7"/>
      <c r="V17" s="25"/>
      <c r="W17" s="63"/>
      <c r="X17" s="40"/>
      <c r="Y17" s="25"/>
      <c r="Z17" s="6">
        <f t="shared" si="1"/>
        <v>0</v>
      </c>
      <c r="AA17" s="7">
        <f t="shared" si="2"/>
        <v>0</v>
      </c>
      <c r="AB17" s="7">
        <f t="shared" si="3"/>
        <v>0</v>
      </c>
      <c r="AC17" s="25">
        <f t="shared" si="4"/>
        <v>0</v>
      </c>
      <c r="AD17" s="63">
        <f t="shared" si="5"/>
        <v>0</v>
      </c>
      <c r="AE17" s="63">
        <f t="shared" si="6"/>
        <v>0</v>
      </c>
      <c r="AF17" s="40">
        <f t="shared" si="7"/>
        <v>0</v>
      </c>
      <c r="AG17" s="40">
        <f t="shared" si="8"/>
        <v>0</v>
      </c>
    </row>
    <row r="18" spans="1:33">
      <c r="A18" s="5" t="s">
        <v>16</v>
      </c>
      <c r="B18" s="6">
        <v>0</v>
      </c>
      <c r="C18" s="7"/>
      <c r="D18" s="7"/>
      <c r="E18" s="7"/>
      <c r="F18" s="25"/>
      <c r="G18" s="63"/>
      <c r="H18" s="40"/>
      <c r="I18" s="63"/>
      <c r="J18" s="7"/>
      <c r="K18" s="7"/>
      <c r="M18" s="7"/>
      <c r="N18" s="25"/>
      <c r="O18" s="63"/>
      <c r="P18" s="40"/>
      <c r="Q18" s="63"/>
      <c r="R18" s="7">
        <v>0</v>
      </c>
      <c r="S18" s="7"/>
      <c r="U18" s="7"/>
      <c r="V18" s="25"/>
      <c r="W18" s="63"/>
      <c r="X18" s="40"/>
      <c r="Y18" s="25"/>
      <c r="Z18" s="6">
        <f t="shared" si="1"/>
        <v>0</v>
      </c>
      <c r="AA18" s="7">
        <f t="shared" si="2"/>
        <v>0</v>
      </c>
      <c r="AB18" s="7">
        <f t="shared" si="3"/>
        <v>0</v>
      </c>
      <c r="AC18" s="25">
        <f t="shared" si="4"/>
        <v>0</v>
      </c>
      <c r="AD18" s="63">
        <f t="shared" si="5"/>
        <v>0</v>
      </c>
      <c r="AE18" s="63">
        <f t="shared" si="6"/>
        <v>0</v>
      </c>
      <c r="AF18" s="83">
        <f t="shared" si="7"/>
        <v>0</v>
      </c>
      <c r="AG18" s="83">
        <f t="shared" si="8"/>
        <v>0</v>
      </c>
    </row>
    <row r="19" spans="1:33" ht="13.5" thickBot="1">
      <c r="A19" s="8" t="s">
        <v>17</v>
      </c>
      <c r="B19" s="9">
        <f t="shared" ref="B19:R19" si="9">SUM(B7:B18)</f>
        <v>50930</v>
      </c>
      <c r="C19" s="10">
        <f t="shared" si="9"/>
        <v>0</v>
      </c>
      <c r="D19" s="10">
        <f t="shared" si="9"/>
        <v>0</v>
      </c>
      <c r="E19" s="10">
        <f t="shared" si="9"/>
        <v>0</v>
      </c>
      <c r="F19" s="49">
        <f t="shared" si="9"/>
        <v>0</v>
      </c>
      <c r="G19" s="68">
        <f t="shared" si="9"/>
        <v>0</v>
      </c>
      <c r="H19" s="52">
        <f t="shared" si="9"/>
        <v>0</v>
      </c>
      <c r="I19" s="52">
        <f t="shared" si="9"/>
        <v>0</v>
      </c>
      <c r="J19" s="9">
        <f t="shared" si="9"/>
        <v>535969</v>
      </c>
      <c r="K19" s="10">
        <f t="shared" si="9"/>
        <v>0</v>
      </c>
      <c r="L19" s="10">
        <f t="shared" si="9"/>
        <v>0</v>
      </c>
      <c r="M19" s="10">
        <f t="shared" si="9"/>
        <v>0</v>
      </c>
      <c r="N19" s="10">
        <f t="shared" si="9"/>
        <v>0</v>
      </c>
      <c r="O19" s="10">
        <f t="shared" si="9"/>
        <v>0</v>
      </c>
      <c r="P19" s="10">
        <f t="shared" si="9"/>
        <v>0</v>
      </c>
      <c r="Q19" s="10">
        <f t="shared" si="9"/>
        <v>0</v>
      </c>
      <c r="R19" s="9">
        <f t="shared" si="9"/>
        <v>208854</v>
      </c>
      <c r="S19" s="9">
        <f t="shared" ref="S19:Y19" si="10">SUM(S7:S18)</f>
        <v>0</v>
      </c>
      <c r="T19" s="9">
        <f t="shared" si="10"/>
        <v>0</v>
      </c>
      <c r="U19" s="9">
        <f t="shared" si="10"/>
        <v>0</v>
      </c>
      <c r="V19" s="9">
        <f t="shared" si="10"/>
        <v>0</v>
      </c>
      <c r="W19" s="9">
        <f t="shared" si="10"/>
        <v>0</v>
      </c>
      <c r="X19" s="9">
        <f t="shared" si="10"/>
        <v>0</v>
      </c>
      <c r="Y19" s="9">
        <f t="shared" si="10"/>
        <v>0</v>
      </c>
      <c r="Z19" s="9">
        <f>SUM(Z7:Z18)</f>
        <v>795753</v>
      </c>
      <c r="AA19" s="10">
        <f>SUM(AA7:AA18)</f>
        <v>0</v>
      </c>
      <c r="AB19" s="10">
        <f>+T19+L19+D19</f>
        <v>0</v>
      </c>
      <c r="AC19" s="10">
        <f>+U19+M19+E19</f>
        <v>0</v>
      </c>
      <c r="AD19" s="49">
        <f>SUM(AD7:AD18)</f>
        <v>0</v>
      </c>
      <c r="AE19" s="68">
        <f>SUM(AE7:AE18)</f>
        <v>0</v>
      </c>
      <c r="AF19" s="52">
        <f>SUM(AF7:AF18)</f>
        <v>0</v>
      </c>
      <c r="AG19" s="52">
        <f>SUM(AG7:AG18)</f>
        <v>4370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96"/>
    </row>
    <row r="24" spans="1:33" ht="13.5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97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4"/>
      <c r="I25" s="94"/>
      <c r="J25" s="152" t="s">
        <v>3</v>
      </c>
      <c r="K25" s="153"/>
      <c r="L25" s="153"/>
      <c r="M25" s="153"/>
      <c r="N25" s="153"/>
      <c r="O25" s="153"/>
      <c r="P25" s="154"/>
      <c r="Q25" s="94"/>
      <c r="R25" s="152" t="s">
        <v>4</v>
      </c>
      <c r="S25" s="153"/>
      <c r="T25" s="153"/>
      <c r="U25" s="153"/>
      <c r="V25" s="153"/>
      <c r="W25" s="153"/>
      <c r="X25" s="153"/>
      <c r="Y25" s="95"/>
      <c r="Z25" s="152" t="s">
        <v>17</v>
      </c>
      <c r="AA25" s="153"/>
      <c r="AB25" s="153"/>
      <c r="AC25" s="153"/>
      <c r="AD25" s="153"/>
      <c r="AE25" s="153"/>
      <c r="AF25" s="153"/>
      <c r="AG25" s="95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3">
      <c r="A27" s="5" t="s">
        <v>6</v>
      </c>
      <c r="B27" s="6"/>
      <c r="C27" s="7">
        <v>19600</v>
      </c>
      <c r="D27" s="7">
        <v>3507</v>
      </c>
      <c r="E27" s="25">
        <v>5909</v>
      </c>
      <c r="F27" s="67">
        <v>3466</v>
      </c>
      <c r="G27" s="63">
        <v>10657</v>
      </c>
      <c r="H27" s="51">
        <v>9879</v>
      </c>
      <c r="I27" s="25">
        <v>6412</v>
      </c>
      <c r="J27" s="6"/>
      <c r="K27" s="7">
        <v>42234</v>
      </c>
      <c r="L27" s="7">
        <v>63973</v>
      </c>
      <c r="M27" s="25">
        <v>65008</v>
      </c>
      <c r="N27" s="67">
        <v>88533</v>
      </c>
      <c r="O27" s="63">
        <v>80203</v>
      </c>
      <c r="P27" s="51">
        <v>105696</v>
      </c>
      <c r="Q27" s="25">
        <v>145109</v>
      </c>
      <c r="R27" s="6"/>
      <c r="S27" s="7">
        <v>13470</v>
      </c>
      <c r="T27" s="7">
        <v>58595</v>
      </c>
      <c r="U27" s="25">
        <v>26031</v>
      </c>
      <c r="V27" s="67">
        <v>26925</v>
      </c>
      <c r="W27" s="63">
        <v>34137</v>
      </c>
      <c r="X27" s="51">
        <v>37987</v>
      </c>
      <c r="Y27" s="25">
        <v>38665</v>
      </c>
      <c r="Z27" s="6">
        <f t="shared" ref="Z27:Z38" si="11">+R27+J27+B27</f>
        <v>0</v>
      </c>
      <c r="AA27" s="7">
        <f t="shared" ref="AA27:AA38" si="12">+S27+K27+C27</f>
        <v>75304</v>
      </c>
      <c r="AB27" s="7">
        <f t="shared" ref="AB27:AB38" si="13">+T27+L27+D27</f>
        <v>126075</v>
      </c>
      <c r="AC27" s="25">
        <f t="shared" ref="AC27:AC38" si="14">+U27+M27+E27</f>
        <v>96948</v>
      </c>
      <c r="AD27" s="67">
        <f t="shared" ref="AD27:AD38" si="15">+V27+N27+F27</f>
        <v>118924</v>
      </c>
      <c r="AE27" s="63">
        <f t="shared" ref="AE27:AE38" si="16">+W27+O27+G27</f>
        <v>124997</v>
      </c>
      <c r="AF27" s="51">
        <f>+H27+P27+X27</f>
        <v>153562</v>
      </c>
      <c r="AG27" s="51">
        <f>+I27+Q27+Y27</f>
        <v>190186</v>
      </c>
    </row>
    <row r="28" spans="1:33">
      <c r="A28" s="5" t="s">
        <v>24</v>
      </c>
      <c r="B28" s="6"/>
      <c r="C28" s="7">
        <v>407</v>
      </c>
      <c r="D28" s="7">
        <v>400</v>
      </c>
      <c r="E28" s="25">
        <v>15377</v>
      </c>
      <c r="F28" s="63">
        <v>10593</v>
      </c>
      <c r="G28" s="63">
        <v>2422</v>
      </c>
      <c r="H28" s="40">
        <v>4150</v>
      </c>
      <c r="I28" s="25">
        <v>1145</v>
      </c>
      <c r="J28" s="6"/>
      <c r="K28" s="7">
        <v>61579</v>
      </c>
      <c r="L28" s="7">
        <v>65036</v>
      </c>
      <c r="M28" s="25">
        <v>60108</v>
      </c>
      <c r="N28" s="63">
        <v>68516</v>
      </c>
      <c r="O28" s="63">
        <v>93355</v>
      </c>
      <c r="P28" s="40">
        <v>101900</v>
      </c>
      <c r="Q28" s="25">
        <v>127603</v>
      </c>
      <c r="R28" s="6"/>
      <c r="S28" s="7">
        <v>31704</v>
      </c>
      <c r="T28" s="7">
        <v>14442</v>
      </c>
      <c r="U28" s="25">
        <v>21993</v>
      </c>
      <c r="V28" s="63">
        <v>9263</v>
      </c>
      <c r="W28" s="63">
        <v>37356</v>
      </c>
      <c r="X28" s="40">
        <v>28244</v>
      </c>
      <c r="Y28" s="25">
        <v>52799</v>
      </c>
      <c r="Z28" s="6">
        <f t="shared" si="11"/>
        <v>0</v>
      </c>
      <c r="AA28" s="7">
        <f t="shared" si="12"/>
        <v>93690</v>
      </c>
      <c r="AB28" s="7">
        <f t="shared" si="13"/>
        <v>79878</v>
      </c>
      <c r="AC28" s="25">
        <f t="shared" si="14"/>
        <v>97478</v>
      </c>
      <c r="AD28" s="63">
        <f t="shared" si="15"/>
        <v>88372</v>
      </c>
      <c r="AE28" s="63">
        <f t="shared" si="16"/>
        <v>133133</v>
      </c>
      <c r="AF28" s="40">
        <f t="shared" ref="AF28:AF38" si="17">+X28+P28+H28</f>
        <v>134294</v>
      </c>
      <c r="AG28" s="40">
        <f t="shared" ref="AG28:AG38" si="18">+Y28+Q28+I28</f>
        <v>181547</v>
      </c>
    </row>
    <row r="29" spans="1:33">
      <c r="A29" s="5" t="s">
        <v>7</v>
      </c>
      <c r="B29" s="6"/>
      <c r="C29" s="7">
        <v>5466</v>
      </c>
      <c r="D29" s="7">
        <v>14163</v>
      </c>
      <c r="E29" s="25">
        <v>2166</v>
      </c>
      <c r="F29" s="63">
        <v>2083</v>
      </c>
      <c r="G29" s="63">
        <v>475</v>
      </c>
      <c r="H29" s="40">
        <v>14552</v>
      </c>
      <c r="I29" s="25">
        <v>20119</v>
      </c>
      <c r="J29" s="6"/>
      <c r="K29" s="7">
        <v>51780</v>
      </c>
      <c r="L29" s="7">
        <v>62304</v>
      </c>
      <c r="M29" s="25">
        <v>83516</v>
      </c>
      <c r="N29" s="63">
        <v>93618</v>
      </c>
      <c r="O29" s="63">
        <v>103984</v>
      </c>
      <c r="P29" s="40">
        <v>96519</v>
      </c>
      <c r="Q29" s="25">
        <v>148275</v>
      </c>
      <c r="R29" s="6"/>
      <c r="S29" s="7">
        <v>37169</v>
      </c>
      <c r="T29" s="7">
        <v>35469</v>
      </c>
      <c r="U29" s="25">
        <v>15418</v>
      </c>
      <c r="V29" s="63">
        <v>53657</v>
      </c>
      <c r="W29" s="63">
        <v>24777</v>
      </c>
      <c r="X29" s="40">
        <v>12944</v>
      </c>
      <c r="Y29" s="25">
        <v>65201</v>
      </c>
      <c r="Z29" s="6">
        <f t="shared" si="11"/>
        <v>0</v>
      </c>
      <c r="AA29" s="7">
        <f t="shared" si="12"/>
        <v>94415</v>
      </c>
      <c r="AB29" s="7">
        <f t="shared" si="13"/>
        <v>111936</v>
      </c>
      <c r="AC29" s="25">
        <f t="shared" si="14"/>
        <v>101100</v>
      </c>
      <c r="AD29" s="63">
        <f t="shared" si="15"/>
        <v>149358</v>
      </c>
      <c r="AE29" s="63">
        <f t="shared" si="16"/>
        <v>129236</v>
      </c>
      <c r="AF29" s="40">
        <f t="shared" si="17"/>
        <v>124015</v>
      </c>
      <c r="AG29" s="40">
        <f t="shared" si="18"/>
        <v>233595</v>
      </c>
    </row>
    <row r="30" spans="1:33">
      <c r="A30" s="5" t="s">
        <v>8</v>
      </c>
      <c r="B30" s="6"/>
      <c r="C30" s="7">
        <v>1056</v>
      </c>
      <c r="D30" s="7">
        <v>1751</v>
      </c>
      <c r="E30" s="25">
        <v>3650</v>
      </c>
      <c r="F30" s="63">
        <v>10593</v>
      </c>
      <c r="G30" s="63">
        <v>6144</v>
      </c>
      <c r="H30" s="40">
        <v>3895</v>
      </c>
      <c r="I30" s="25">
        <v>18966</v>
      </c>
      <c r="J30" s="6"/>
      <c r="K30" s="7">
        <v>67433</v>
      </c>
      <c r="L30" s="7">
        <v>52339</v>
      </c>
      <c r="M30" s="25">
        <v>76136</v>
      </c>
      <c r="N30" s="63">
        <v>98436</v>
      </c>
      <c r="O30" s="63">
        <v>126151</v>
      </c>
      <c r="P30" s="40">
        <v>141005</v>
      </c>
      <c r="Q30" s="25">
        <v>182875</v>
      </c>
      <c r="R30" s="6"/>
      <c r="S30" s="7">
        <v>28711</v>
      </c>
      <c r="T30" s="7">
        <v>19047</v>
      </c>
      <c r="U30" s="25">
        <v>34703</v>
      </c>
      <c r="V30" s="63">
        <v>37149</v>
      </c>
      <c r="W30" s="63">
        <v>41960</v>
      </c>
      <c r="X30" s="40">
        <v>44059</v>
      </c>
      <c r="Y30" s="25">
        <v>39997</v>
      </c>
      <c r="Z30" s="6">
        <f t="shared" si="11"/>
        <v>0</v>
      </c>
      <c r="AA30" s="7">
        <f t="shared" si="12"/>
        <v>97200</v>
      </c>
      <c r="AB30" s="7">
        <f t="shared" si="13"/>
        <v>73137</v>
      </c>
      <c r="AC30" s="25">
        <f t="shared" si="14"/>
        <v>114489</v>
      </c>
      <c r="AD30" s="63">
        <f t="shared" si="15"/>
        <v>146178</v>
      </c>
      <c r="AE30" s="63">
        <f t="shared" si="16"/>
        <v>174255</v>
      </c>
      <c r="AF30" s="40">
        <f t="shared" si="17"/>
        <v>188959</v>
      </c>
      <c r="AG30" s="40">
        <f t="shared" si="18"/>
        <v>241838</v>
      </c>
    </row>
    <row r="31" spans="1:33">
      <c r="A31" s="5" t="s">
        <v>9</v>
      </c>
      <c r="B31" s="6"/>
      <c r="C31" s="7">
        <v>2070</v>
      </c>
      <c r="D31" s="7">
        <v>8443</v>
      </c>
      <c r="E31" s="25">
        <v>4342</v>
      </c>
      <c r="F31" s="63">
        <v>4152</v>
      </c>
      <c r="G31" s="63">
        <v>415</v>
      </c>
      <c r="H31" s="40">
        <v>4691</v>
      </c>
      <c r="I31" s="25">
        <v>18940</v>
      </c>
      <c r="J31" s="6"/>
      <c r="K31" s="7">
        <v>57469</v>
      </c>
      <c r="L31" s="7">
        <v>91619</v>
      </c>
      <c r="M31" s="25">
        <v>63957</v>
      </c>
      <c r="N31" s="63">
        <v>107205</v>
      </c>
      <c r="O31" s="63">
        <v>89239</v>
      </c>
      <c r="P31" s="40">
        <v>127449</v>
      </c>
      <c r="Q31" s="25">
        <v>146245</v>
      </c>
      <c r="R31" s="6"/>
      <c r="S31" s="7">
        <v>27467</v>
      </c>
      <c r="T31" s="7">
        <v>10237</v>
      </c>
      <c r="U31" s="25">
        <v>39323</v>
      </c>
      <c r="V31" s="63">
        <v>45570</v>
      </c>
      <c r="W31" s="63">
        <v>44416</v>
      </c>
      <c r="X31" s="40">
        <v>31366</v>
      </c>
      <c r="Y31" s="25">
        <v>53154</v>
      </c>
      <c r="Z31" s="6">
        <f t="shared" si="11"/>
        <v>0</v>
      </c>
      <c r="AA31" s="7">
        <f t="shared" si="12"/>
        <v>87006</v>
      </c>
      <c r="AB31" s="7">
        <f t="shared" si="13"/>
        <v>110299</v>
      </c>
      <c r="AC31" s="25">
        <f t="shared" si="14"/>
        <v>107622</v>
      </c>
      <c r="AD31" s="63">
        <f t="shared" si="15"/>
        <v>156927</v>
      </c>
      <c r="AE31" s="63">
        <f t="shared" si="16"/>
        <v>134070</v>
      </c>
      <c r="AF31" s="40">
        <f t="shared" si="17"/>
        <v>163506</v>
      </c>
      <c r="AG31" s="40">
        <f t="shared" si="18"/>
        <v>218339</v>
      </c>
    </row>
    <row r="32" spans="1:33">
      <c r="A32" s="5" t="s">
        <v>10</v>
      </c>
      <c r="B32" s="6"/>
      <c r="C32" s="7">
        <v>6806</v>
      </c>
      <c r="D32" s="7">
        <v>7255</v>
      </c>
      <c r="E32" s="25">
        <v>4024</v>
      </c>
      <c r="F32" s="63">
        <v>5394</v>
      </c>
      <c r="G32" s="63">
        <v>230</v>
      </c>
      <c r="H32" s="40">
        <v>8298</v>
      </c>
      <c r="I32" s="25">
        <v>13510</v>
      </c>
      <c r="J32" s="6"/>
      <c r="K32" s="7">
        <v>65979</v>
      </c>
      <c r="L32" s="7">
        <v>71518</v>
      </c>
      <c r="M32" s="25">
        <v>72053</v>
      </c>
      <c r="N32" s="63">
        <v>112284</v>
      </c>
      <c r="O32" s="63">
        <v>102786</v>
      </c>
      <c r="P32" s="40">
        <v>133331</v>
      </c>
      <c r="Q32" s="25">
        <v>160558</v>
      </c>
      <c r="R32" s="6"/>
      <c r="S32" s="7">
        <v>43668</v>
      </c>
      <c r="T32" s="7">
        <v>44039</v>
      </c>
      <c r="U32" s="25">
        <v>53474</v>
      </c>
      <c r="V32" s="63">
        <v>30719</v>
      </c>
      <c r="W32" s="63">
        <v>52422</v>
      </c>
      <c r="X32" s="40">
        <v>59820</v>
      </c>
      <c r="Y32" s="25">
        <v>89725</v>
      </c>
      <c r="Z32" s="6">
        <f t="shared" si="11"/>
        <v>0</v>
      </c>
      <c r="AA32" s="7">
        <f t="shared" si="12"/>
        <v>116453</v>
      </c>
      <c r="AB32" s="7">
        <f t="shared" si="13"/>
        <v>122812</v>
      </c>
      <c r="AC32" s="25">
        <f t="shared" si="14"/>
        <v>129551</v>
      </c>
      <c r="AD32" s="63">
        <f t="shared" si="15"/>
        <v>148397</v>
      </c>
      <c r="AE32" s="63">
        <f t="shared" si="16"/>
        <v>155438</v>
      </c>
      <c r="AF32" s="40">
        <f t="shared" si="17"/>
        <v>201449</v>
      </c>
      <c r="AG32" s="40">
        <f t="shared" si="18"/>
        <v>263793</v>
      </c>
    </row>
    <row r="33" spans="1:33">
      <c r="A33" s="5" t="s">
        <v>11</v>
      </c>
      <c r="B33" s="6"/>
      <c r="C33" s="7">
        <v>1839</v>
      </c>
      <c r="D33" s="7">
        <v>1700</v>
      </c>
      <c r="E33" s="25">
        <v>4720</v>
      </c>
      <c r="F33" s="63">
        <v>15818</v>
      </c>
      <c r="G33" s="63">
        <v>2750</v>
      </c>
      <c r="H33" s="40">
        <v>12133</v>
      </c>
      <c r="I33" s="25">
        <v>14461</v>
      </c>
      <c r="J33" s="6"/>
      <c r="K33" s="7">
        <v>62020</v>
      </c>
      <c r="L33" s="7">
        <v>48209</v>
      </c>
      <c r="M33" s="25">
        <v>100059</v>
      </c>
      <c r="N33" s="63">
        <v>114666</v>
      </c>
      <c r="O33" s="63">
        <v>110012</v>
      </c>
      <c r="P33" s="40">
        <v>150906</v>
      </c>
      <c r="Q33" s="25">
        <v>120339</v>
      </c>
      <c r="R33" s="6"/>
      <c r="S33" s="7">
        <v>8250</v>
      </c>
      <c r="T33" s="7">
        <v>18410</v>
      </c>
      <c r="U33" s="25">
        <v>16777</v>
      </c>
      <c r="V33" s="63">
        <v>50181</v>
      </c>
      <c r="W33" s="63">
        <v>40322</v>
      </c>
      <c r="X33" s="40">
        <v>22837</v>
      </c>
      <c r="Y33" s="25">
        <v>70659</v>
      </c>
      <c r="Z33" s="6">
        <f t="shared" si="11"/>
        <v>0</v>
      </c>
      <c r="AA33" s="7">
        <f t="shared" si="12"/>
        <v>72109</v>
      </c>
      <c r="AB33" s="7">
        <f t="shared" si="13"/>
        <v>68319</v>
      </c>
      <c r="AC33" s="25">
        <f t="shared" si="14"/>
        <v>121556</v>
      </c>
      <c r="AD33" s="63">
        <f t="shared" si="15"/>
        <v>180665</v>
      </c>
      <c r="AE33" s="63">
        <f t="shared" si="16"/>
        <v>153084</v>
      </c>
      <c r="AF33" s="40">
        <f t="shared" si="17"/>
        <v>185876</v>
      </c>
      <c r="AG33" s="40">
        <f t="shared" si="18"/>
        <v>205459</v>
      </c>
    </row>
    <row r="34" spans="1:33">
      <c r="A34" s="5" t="s">
        <v>12</v>
      </c>
      <c r="B34" s="6"/>
      <c r="C34" s="7">
        <v>5555</v>
      </c>
      <c r="D34" s="7">
        <v>3357</v>
      </c>
      <c r="E34" s="25">
        <v>6044</v>
      </c>
      <c r="F34" s="63">
        <v>8748</v>
      </c>
      <c r="G34" s="63">
        <v>6696</v>
      </c>
      <c r="H34" s="40">
        <v>3942</v>
      </c>
      <c r="I34" s="25">
        <v>13415</v>
      </c>
      <c r="J34" s="6"/>
      <c r="K34" s="7">
        <v>62566</v>
      </c>
      <c r="L34" s="7">
        <v>79739</v>
      </c>
      <c r="M34" s="25">
        <v>90293</v>
      </c>
      <c r="N34" s="63">
        <v>128168</v>
      </c>
      <c r="O34" s="63">
        <v>111299</v>
      </c>
      <c r="P34" s="40">
        <v>144292</v>
      </c>
      <c r="Q34" s="25">
        <v>173535</v>
      </c>
      <c r="R34" s="6"/>
      <c r="S34" s="7">
        <v>49632</v>
      </c>
      <c r="T34" s="7">
        <v>30462</v>
      </c>
      <c r="U34" s="25">
        <v>56392</v>
      </c>
      <c r="V34" s="63">
        <v>40271</v>
      </c>
      <c r="W34" s="63">
        <v>25805</v>
      </c>
      <c r="X34" s="40">
        <v>67064</v>
      </c>
      <c r="Y34" s="25">
        <v>53872</v>
      </c>
      <c r="Z34" s="6">
        <f t="shared" si="11"/>
        <v>0</v>
      </c>
      <c r="AA34" s="7">
        <f t="shared" si="12"/>
        <v>117753</v>
      </c>
      <c r="AB34" s="7">
        <f t="shared" si="13"/>
        <v>113558</v>
      </c>
      <c r="AC34" s="25">
        <f t="shared" si="14"/>
        <v>152729</v>
      </c>
      <c r="AD34" s="63">
        <f t="shared" si="15"/>
        <v>177187</v>
      </c>
      <c r="AE34" s="63">
        <f t="shared" si="16"/>
        <v>143800</v>
      </c>
      <c r="AF34" s="40">
        <f t="shared" si="17"/>
        <v>215298</v>
      </c>
      <c r="AG34" s="40">
        <f t="shared" si="18"/>
        <v>240822</v>
      </c>
    </row>
    <row r="35" spans="1:33">
      <c r="A35" s="5" t="s">
        <v>13</v>
      </c>
      <c r="B35" s="6"/>
      <c r="C35" s="7">
        <v>901</v>
      </c>
      <c r="D35" s="7">
        <v>5698</v>
      </c>
      <c r="E35" s="25">
        <v>3343</v>
      </c>
      <c r="F35" s="63">
        <v>15018</v>
      </c>
      <c r="G35" s="63">
        <v>10712</v>
      </c>
      <c r="H35" s="40">
        <v>10079</v>
      </c>
      <c r="I35" s="25">
        <v>9918</v>
      </c>
      <c r="J35" s="6"/>
      <c r="K35" s="7">
        <v>68221</v>
      </c>
      <c r="L35" s="7">
        <v>71552</v>
      </c>
      <c r="M35" s="25">
        <v>77537</v>
      </c>
      <c r="N35" s="63">
        <v>109209</v>
      </c>
      <c r="O35" s="63">
        <v>108650</v>
      </c>
      <c r="P35" s="40">
        <v>164446</v>
      </c>
      <c r="Q35" s="25">
        <v>157027</v>
      </c>
      <c r="R35" s="6"/>
      <c r="S35" s="7">
        <v>34053</v>
      </c>
      <c r="T35" s="7">
        <v>40451</v>
      </c>
      <c r="U35" s="25">
        <v>48054</v>
      </c>
      <c r="V35" s="63">
        <v>54053</v>
      </c>
      <c r="W35" s="63">
        <v>36012</v>
      </c>
      <c r="X35" s="40">
        <v>34830</v>
      </c>
      <c r="Y35" s="25">
        <v>64377</v>
      </c>
      <c r="Z35" s="6">
        <f t="shared" si="11"/>
        <v>0</v>
      </c>
      <c r="AA35" s="7">
        <f t="shared" si="12"/>
        <v>103175</v>
      </c>
      <c r="AB35" s="7">
        <f t="shared" si="13"/>
        <v>117701</v>
      </c>
      <c r="AC35" s="25">
        <f t="shared" si="14"/>
        <v>128934</v>
      </c>
      <c r="AD35" s="63">
        <f t="shared" si="15"/>
        <v>178280</v>
      </c>
      <c r="AE35" s="63">
        <f t="shared" si="16"/>
        <v>155374</v>
      </c>
      <c r="AF35" s="40">
        <f t="shared" si="17"/>
        <v>209355</v>
      </c>
      <c r="AG35" s="40">
        <f t="shared" si="18"/>
        <v>231322</v>
      </c>
    </row>
    <row r="36" spans="1:33">
      <c r="A36" s="5" t="s">
        <v>14</v>
      </c>
      <c r="B36" s="6">
        <v>6454</v>
      </c>
      <c r="C36" s="7">
        <v>12450</v>
      </c>
      <c r="D36" s="7">
        <v>10164</v>
      </c>
      <c r="E36" s="25">
        <v>4897</v>
      </c>
      <c r="F36" s="63">
        <v>14376</v>
      </c>
      <c r="G36" s="63">
        <v>3305</v>
      </c>
      <c r="H36" s="40">
        <v>24713</v>
      </c>
      <c r="I36" s="25">
        <v>9665</v>
      </c>
      <c r="J36" s="6">
        <v>73534</v>
      </c>
      <c r="K36" s="7">
        <v>61784</v>
      </c>
      <c r="L36" s="7">
        <v>94734</v>
      </c>
      <c r="M36" s="25">
        <v>119100</v>
      </c>
      <c r="N36" s="63">
        <v>101387</v>
      </c>
      <c r="O36" s="63">
        <v>127366</v>
      </c>
      <c r="P36" s="40">
        <v>131279</v>
      </c>
      <c r="Q36" s="25">
        <v>145319</v>
      </c>
      <c r="R36" s="6">
        <v>18504</v>
      </c>
      <c r="S36" s="7">
        <v>25334</v>
      </c>
      <c r="T36" s="7">
        <v>9271</v>
      </c>
      <c r="U36" s="25">
        <v>27285</v>
      </c>
      <c r="V36" s="63">
        <v>37242</v>
      </c>
      <c r="W36" s="63">
        <v>41736</v>
      </c>
      <c r="X36" s="40">
        <v>16814</v>
      </c>
      <c r="Y36" s="25">
        <v>8507</v>
      </c>
      <c r="Z36" s="6">
        <f t="shared" si="11"/>
        <v>98492</v>
      </c>
      <c r="AA36" s="7">
        <f t="shared" si="12"/>
        <v>99568</v>
      </c>
      <c r="AB36" s="7">
        <f t="shared" si="13"/>
        <v>114169</v>
      </c>
      <c r="AC36" s="25">
        <f t="shared" si="14"/>
        <v>151282</v>
      </c>
      <c r="AD36" s="63">
        <f t="shared" si="15"/>
        <v>153005</v>
      </c>
      <c r="AE36" s="63">
        <f t="shared" si="16"/>
        <v>172407</v>
      </c>
      <c r="AF36" s="40">
        <f t="shared" si="17"/>
        <v>172806</v>
      </c>
      <c r="AG36" s="40">
        <f t="shared" si="18"/>
        <v>163491</v>
      </c>
    </row>
    <row r="37" spans="1:33">
      <c r="A37" s="5" t="s">
        <v>15</v>
      </c>
      <c r="B37" s="6">
        <v>6288</v>
      </c>
      <c r="C37" s="7">
        <v>10372</v>
      </c>
      <c r="D37" s="7">
        <v>1581</v>
      </c>
      <c r="E37" s="25">
        <v>7225</v>
      </c>
      <c r="F37" s="63">
        <v>5682</v>
      </c>
      <c r="G37" s="63">
        <v>4633</v>
      </c>
      <c r="H37" s="40">
        <v>6012</v>
      </c>
      <c r="I37" s="25">
        <v>18303</v>
      </c>
      <c r="J37" s="6">
        <v>49619</v>
      </c>
      <c r="K37" s="7">
        <v>61064</v>
      </c>
      <c r="L37" s="7">
        <v>73654</v>
      </c>
      <c r="M37" s="25">
        <v>90411</v>
      </c>
      <c r="N37" s="63">
        <v>104453</v>
      </c>
      <c r="O37" s="63">
        <v>122912</v>
      </c>
      <c r="P37" s="40">
        <v>138668</v>
      </c>
      <c r="Q37" s="25">
        <v>172054</v>
      </c>
      <c r="R37" s="6">
        <v>34068</v>
      </c>
      <c r="S37" s="7">
        <v>38248</v>
      </c>
      <c r="T37" s="7">
        <v>29682</v>
      </c>
      <c r="U37" s="25">
        <v>37678</v>
      </c>
      <c r="V37" s="63">
        <v>22926</v>
      </c>
      <c r="W37" s="63">
        <v>42538</v>
      </c>
      <c r="X37" s="40">
        <v>43989</v>
      </c>
      <c r="Y37" s="25">
        <v>72215</v>
      </c>
      <c r="Z37" s="6">
        <f t="shared" si="11"/>
        <v>89975</v>
      </c>
      <c r="AA37" s="7">
        <f t="shared" si="12"/>
        <v>109684</v>
      </c>
      <c r="AB37" s="7">
        <f t="shared" si="13"/>
        <v>104917</v>
      </c>
      <c r="AC37" s="25">
        <f t="shared" si="14"/>
        <v>135314</v>
      </c>
      <c r="AD37" s="63">
        <f t="shared" si="15"/>
        <v>133061</v>
      </c>
      <c r="AE37" s="63">
        <f t="shared" si="16"/>
        <v>170083</v>
      </c>
      <c r="AF37" s="40">
        <f t="shared" si="17"/>
        <v>188669</v>
      </c>
      <c r="AG37" s="40">
        <f t="shared" si="18"/>
        <v>262572</v>
      </c>
    </row>
    <row r="38" spans="1:33">
      <c r="A38" s="5" t="s">
        <v>16</v>
      </c>
      <c r="B38" s="6">
        <v>12844</v>
      </c>
      <c r="C38" s="7">
        <v>1505</v>
      </c>
      <c r="D38" s="7">
        <v>9403</v>
      </c>
      <c r="E38" s="25">
        <v>7912</v>
      </c>
      <c r="F38" s="63">
        <v>2826</v>
      </c>
      <c r="G38" s="63">
        <v>10267</v>
      </c>
      <c r="H38" s="83">
        <v>18663</v>
      </c>
      <c r="I38" s="25">
        <v>10686</v>
      </c>
      <c r="J38" s="6">
        <v>64779</v>
      </c>
      <c r="K38" s="7">
        <v>67001</v>
      </c>
      <c r="L38" s="7">
        <v>87645</v>
      </c>
      <c r="M38" s="25">
        <v>111553</v>
      </c>
      <c r="N38" s="63">
        <v>101928</v>
      </c>
      <c r="O38" s="63">
        <v>119926</v>
      </c>
      <c r="P38" s="83">
        <v>133910</v>
      </c>
      <c r="Q38" s="25">
        <v>171541</v>
      </c>
      <c r="R38" s="6">
        <v>17165</v>
      </c>
      <c r="S38" s="7">
        <v>18626</v>
      </c>
      <c r="T38" s="7">
        <v>11273</v>
      </c>
      <c r="U38" s="25">
        <v>53397</v>
      </c>
      <c r="V38" s="63">
        <v>8130</v>
      </c>
      <c r="W38" s="63">
        <v>0</v>
      </c>
      <c r="X38" s="83">
        <v>26186</v>
      </c>
      <c r="Y38" s="25">
        <v>29930</v>
      </c>
      <c r="Z38" s="6">
        <f t="shared" si="11"/>
        <v>94788</v>
      </c>
      <c r="AA38" s="7">
        <f t="shared" si="12"/>
        <v>87132</v>
      </c>
      <c r="AB38" s="7">
        <f t="shared" si="13"/>
        <v>108321</v>
      </c>
      <c r="AC38" s="25">
        <f t="shared" si="14"/>
        <v>172862</v>
      </c>
      <c r="AD38" s="63">
        <f t="shared" si="15"/>
        <v>112884</v>
      </c>
      <c r="AE38" s="63">
        <f t="shared" si="16"/>
        <v>130193</v>
      </c>
      <c r="AF38" s="83">
        <f t="shared" si="17"/>
        <v>178759</v>
      </c>
      <c r="AG38" s="83">
        <f t="shared" si="18"/>
        <v>212157</v>
      </c>
    </row>
    <row r="39" spans="1:33" ht="13.5" thickBot="1">
      <c r="A39" s="8" t="s">
        <v>17</v>
      </c>
      <c r="B39" s="9">
        <f t="shared" ref="B39:Z39" si="19">SUM(B27:B38)</f>
        <v>25586</v>
      </c>
      <c r="C39" s="10">
        <f t="shared" si="19"/>
        <v>68027</v>
      </c>
      <c r="D39" s="10">
        <f t="shared" si="19"/>
        <v>67422</v>
      </c>
      <c r="E39" s="10">
        <f t="shared" si="19"/>
        <v>69609</v>
      </c>
      <c r="F39" s="49">
        <f t="shared" si="19"/>
        <v>98749</v>
      </c>
      <c r="G39" s="68">
        <f t="shared" si="19"/>
        <v>58706</v>
      </c>
      <c r="H39" s="52">
        <f t="shared" si="19"/>
        <v>121007</v>
      </c>
      <c r="I39" s="52">
        <f t="shared" si="19"/>
        <v>155540</v>
      </c>
      <c r="J39" s="9">
        <f t="shared" si="19"/>
        <v>187932</v>
      </c>
      <c r="K39" s="10">
        <f t="shared" si="19"/>
        <v>729130</v>
      </c>
      <c r="L39" s="10">
        <f t="shared" si="19"/>
        <v>862322</v>
      </c>
      <c r="M39" s="10">
        <f t="shared" si="19"/>
        <v>1009731</v>
      </c>
      <c r="N39" s="49">
        <f t="shared" si="19"/>
        <v>1228403</v>
      </c>
      <c r="O39" s="68">
        <f t="shared" si="19"/>
        <v>1295883</v>
      </c>
      <c r="P39" s="52">
        <f t="shared" si="19"/>
        <v>1569401</v>
      </c>
      <c r="Q39" s="52">
        <f t="shared" si="19"/>
        <v>1850480</v>
      </c>
      <c r="R39" s="9">
        <f t="shared" si="19"/>
        <v>69737</v>
      </c>
      <c r="S39" s="10">
        <f t="shared" si="19"/>
        <v>356332</v>
      </c>
      <c r="T39" s="10">
        <f t="shared" si="19"/>
        <v>321378</v>
      </c>
      <c r="U39" s="10">
        <f t="shared" si="19"/>
        <v>430525</v>
      </c>
      <c r="V39" s="49">
        <f t="shared" si="19"/>
        <v>416086</v>
      </c>
      <c r="W39" s="68">
        <f t="shared" si="19"/>
        <v>421481</v>
      </c>
      <c r="X39" s="52">
        <f t="shared" si="19"/>
        <v>426140</v>
      </c>
      <c r="Y39" s="52">
        <f t="shared" si="19"/>
        <v>639101</v>
      </c>
      <c r="Z39" s="9">
        <f t="shared" si="19"/>
        <v>283255</v>
      </c>
      <c r="AA39" s="10">
        <f>+S39+K39+C39</f>
        <v>1153489</v>
      </c>
      <c r="AB39" s="10">
        <f>+T39+L39+D39</f>
        <v>1251122</v>
      </c>
      <c r="AC39" s="10">
        <f>+U39+M39+E39</f>
        <v>1509865</v>
      </c>
      <c r="AD39" s="49">
        <f>SUM(AD27:AD38)</f>
        <v>1743238</v>
      </c>
      <c r="AE39" s="68">
        <f>SUM(AE27:AE38)</f>
        <v>1776070</v>
      </c>
      <c r="AF39" s="52">
        <f>SUM(AF27:AF38)</f>
        <v>2116548</v>
      </c>
      <c r="AG39" s="52">
        <f>SUM(AG27:AG38)</f>
        <v>2645121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96"/>
      <c r="Z43" s="32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97"/>
      <c r="Z44" s="32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4"/>
      <c r="I45" s="94"/>
      <c r="J45" s="152" t="s">
        <v>20</v>
      </c>
      <c r="K45" s="153"/>
      <c r="L45" s="153"/>
      <c r="M45" s="153"/>
      <c r="N45" s="153"/>
      <c r="O45" s="153"/>
      <c r="P45" s="154"/>
      <c r="Q45" s="94"/>
      <c r="R45" s="152" t="s">
        <v>21</v>
      </c>
      <c r="S45" s="153"/>
      <c r="T45" s="153"/>
      <c r="U45" s="153"/>
      <c r="V45" s="153"/>
      <c r="W45" s="153"/>
      <c r="X45" s="153"/>
      <c r="Y45" s="96"/>
      <c r="Z45" s="19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2">
        <v>2011</v>
      </c>
      <c r="Z46" s="19"/>
      <c r="AA46" s="18"/>
      <c r="AB46" s="18"/>
    </row>
    <row r="47" spans="1:33">
      <c r="A47" s="11" t="s">
        <v>6</v>
      </c>
      <c r="B47" s="7">
        <v>347</v>
      </c>
      <c r="C47" s="7"/>
      <c r="D47" s="7"/>
      <c r="E47" s="7"/>
      <c r="F47" s="25"/>
      <c r="G47" s="67"/>
      <c r="H47" s="51"/>
      <c r="I47" s="51"/>
      <c r="J47" s="7">
        <v>19</v>
      </c>
      <c r="K47" s="7"/>
      <c r="L47" s="7"/>
      <c r="M47" s="7"/>
      <c r="N47" s="25"/>
      <c r="O47" s="7"/>
      <c r="P47" s="69"/>
      <c r="Q47" s="25"/>
      <c r="R47" s="7">
        <v>0</v>
      </c>
      <c r="S47" s="7"/>
      <c r="T47" s="7"/>
      <c r="U47" s="7"/>
      <c r="V47" s="25"/>
      <c r="W47" s="7"/>
      <c r="X47" s="69"/>
      <c r="Y47" s="25"/>
      <c r="Z47" s="24"/>
      <c r="AA47" s="25"/>
      <c r="AB47" s="25"/>
    </row>
    <row r="48" spans="1:33">
      <c r="A48" s="5" t="s">
        <v>24</v>
      </c>
      <c r="B48" s="7">
        <v>337</v>
      </c>
      <c r="C48" s="7"/>
      <c r="D48" s="7"/>
      <c r="E48" s="7"/>
      <c r="F48" s="25"/>
      <c r="G48" s="63"/>
      <c r="H48" s="40"/>
      <c r="I48" s="40"/>
      <c r="J48" s="7">
        <v>19</v>
      </c>
      <c r="K48" s="7"/>
      <c r="L48" s="7"/>
      <c r="M48" s="7"/>
      <c r="N48" s="25"/>
      <c r="O48" s="7"/>
      <c r="P48" s="29"/>
      <c r="Q48" s="25"/>
      <c r="R48" s="7">
        <v>0</v>
      </c>
      <c r="S48" s="7"/>
      <c r="T48" s="7"/>
      <c r="U48" s="7"/>
      <c r="V48" s="25"/>
      <c r="W48" s="7"/>
      <c r="X48" s="29"/>
      <c r="Y48" s="25"/>
      <c r="Z48" s="24"/>
      <c r="AA48" s="25"/>
      <c r="AB48" s="25"/>
    </row>
    <row r="49" spans="1:28">
      <c r="A49" s="11" t="s">
        <v>7</v>
      </c>
      <c r="B49" s="7">
        <v>389</v>
      </c>
      <c r="C49" s="7"/>
      <c r="D49" s="7"/>
      <c r="E49" s="7"/>
      <c r="F49" s="25"/>
      <c r="G49" s="63"/>
      <c r="H49" s="40"/>
      <c r="I49" s="40"/>
      <c r="J49" s="7">
        <v>19</v>
      </c>
      <c r="K49" s="7"/>
      <c r="L49" s="7"/>
      <c r="M49" s="7"/>
      <c r="N49" s="25"/>
      <c r="O49" s="7"/>
      <c r="P49" s="29"/>
      <c r="Q49" s="25"/>
      <c r="R49" s="7">
        <v>0</v>
      </c>
      <c r="S49" s="7"/>
      <c r="T49" s="7"/>
      <c r="U49" s="7"/>
      <c r="V49" s="25"/>
      <c r="W49" s="7"/>
      <c r="X49" s="29"/>
      <c r="Y49" s="25"/>
      <c r="Z49" s="24"/>
      <c r="AA49" s="25"/>
      <c r="AB49" s="25"/>
    </row>
    <row r="50" spans="1:28">
      <c r="A50" s="11" t="s">
        <v>8</v>
      </c>
      <c r="B50" s="7">
        <v>425</v>
      </c>
      <c r="C50" s="7"/>
      <c r="D50" s="7"/>
      <c r="E50" s="7"/>
      <c r="F50" s="25"/>
      <c r="G50" s="63"/>
      <c r="H50" s="40"/>
      <c r="I50" s="40"/>
      <c r="J50" s="7">
        <v>17</v>
      </c>
      <c r="K50" s="7"/>
      <c r="L50" s="7"/>
      <c r="M50" s="7"/>
      <c r="N50" s="25"/>
      <c r="O50" s="7"/>
      <c r="P50" s="29"/>
      <c r="Q50" s="25"/>
      <c r="R50" s="7">
        <v>0</v>
      </c>
      <c r="S50" s="7"/>
      <c r="T50" s="7"/>
      <c r="U50" s="7"/>
      <c r="V50" s="25"/>
      <c r="W50" s="7"/>
      <c r="X50" s="29"/>
      <c r="Y50" s="25"/>
      <c r="Z50" s="24"/>
      <c r="AA50" s="25"/>
      <c r="AB50" s="25"/>
    </row>
    <row r="51" spans="1:28">
      <c r="A51" s="11" t="s">
        <v>9</v>
      </c>
      <c r="B51" s="7">
        <v>480</v>
      </c>
      <c r="C51" s="7"/>
      <c r="D51" s="7"/>
      <c r="E51" s="7"/>
      <c r="F51" s="25"/>
      <c r="G51" s="63"/>
      <c r="H51" s="40"/>
      <c r="I51" s="40"/>
      <c r="J51" s="7">
        <v>23</v>
      </c>
      <c r="K51" s="7"/>
      <c r="L51" s="7"/>
      <c r="M51" s="7"/>
      <c r="N51" s="25"/>
      <c r="O51" s="7"/>
      <c r="P51" s="29"/>
      <c r="Q51" s="25"/>
      <c r="R51" s="7">
        <v>0</v>
      </c>
      <c r="S51" s="7"/>
      <c r="T51" s="7"/>
      <c r="U51" s="7"/>
      <c r="V51" s="25"/>
      <c r="W51" s="7"/>
      <c r="X51" s="29"/>
      <c r="Y51" s="25"/>
      <c r="Z51" s="24"/>
      <c r="AA51" s="25"/>
      <c r="AB51" s="25"/>
    </row>
    <row r="52" spans="1:28">
      <c r="A52" s="11" t="s">
        <v>10</v>
      </c>
      <c r="B52" s="7">
        <v>716</v>
      </c>
      <c r="C52" s="7"/>
      <c r="D52" s="7"/>
      <c r="E52" s="7"/>
      <c r="F52" s="25"/>
      <c r="G52" s="63"/>
      <c r="H52" s="40"/>
      <c r="I52" s="40"/>
      <c r="J52" s="7">
        <v>23</v>
      </c>
      <c r="K52" s="7"/>
      <c r="L52" s="7"/>
      <c r="M52" s="7"/>
      <c r="N52" s="25"/>
      <c r="O52" s="7"/>
      <c r="P52" s="29"/>
      <c r="Q52" s="25"/>
      <c r="R52" s="7">
        <v>0</v>
      </c>
      <c r="S52" s="7"/>
      <c r="T52" s="7"/>
      <c r="U52" s="7"/>
      <c r="V52" s="25"/>
      <c r="W52" s="7"/>
      <c r="X52" s="29"/>
      <c r="Y52" s="25"/>
      <c r="Z52" s="24"/>
      <c r="AA52" s="25"/>
      <c r="AB52" s="25"/>
    </row>
    <row r="53" spans="1:28">
      <c r="A53" s="11" t="s">
        <v>11</v>
      </c>
      <c r="B53" s="7">
        <v>397.08</v>
      </c>
      <c r="C53" s="7"/>
      <c r="D53" s="7"/>
      <c r="E53" s="7"/>
      <c r="F53" s="25"/>
      <c r="G53" s="63"/>
      <c r="H53" s="40"/>
      <c r="I53" s="40"/>
      <c r="J53" s="7">
        <v>19</v>
      </c>
      <c r="K53" s="7"/>
      <c r="L53" s="7"/>
      <c r="M53" s="7"/>
      <c r="N53" s="25"/>
      <c r="O53" s="7"/>
      <c r="P53" s="29"/>
      <c r="Q53" s="25"/>
      <c r="R53" s="7">
        <v>0</v>
      </c>
      <c r="S53" s="7"/>
      <c r="T53" s="7"/>
      <c r="U53" s="7"/>
      <c r="V53" s="25"/>
      <c r="W53" s="7"/>
      <c r="X53" s="29"/>
      <c r="Y53" s="25"/>
      <c r="Z53" s="24"/>
      <c r="AA53" s="25"/>
      <c r="AB53" s="25"/>
    </row>
    <row r="54" spans="1:28">
      <c r="A54" s="11" t="s">
        <v>12</v>
      </c>
      <c r="B54" s="7">
        <v>1047</v>
      </c>
      <c r="C54" s="7"/>
      <c r="D54" s="7"/>
      <c r="E54" s="7"/>
      <c r="F54" s="25"/>
      <c r="G54" s="63"/>
      <c r="H54" s="40"/>
      <c r="I54" s="40"/>
      <c r="J54" s="7">
        <v>25</v>
      </c>
      <c r="K54" s="7"/>
      <c r="L54" s="7"/>
      <c r="M54" s="7"/>
      <c r="N54" s="25"/>
      <c r="O54" s="7"/>
      <c r="P54" s="29"/>
      <c r="Q54" s="25"/>
      <c r="R54" s="7">
        <v>0</v>
      </c>
      <c r="S54" s="7"/>
      <c r="T54" s="7"/>
      <c r="U54" s="7"/>
      <c r="V54" s="25"/>
      <c r="W54" s="7"/>
      <c r="X54" s="29"/>
      <c r="Y54" s="25"/>
      <c r="Z54" s="24"/>
      <c r="AA54" s="25"/>
      <c r="AB54" s="25"/>
    </row>
    <row r="55" spans="1:28">
      <c r="A55" s="11" t="s">
        <v>13</v>
      </c>
      <c r="B55" s="7">
        <v>424</v>
      </c>
      <c r="C55" s="7"/>
      <c r="D55" s="7"/>
      <c r="E55" s="7"/>
      <c r="F55" s="25"/>
      <c r="G55" s="63"/>
      <c r="H55" s="40"/>
      <c r="I55" s="40"/>
      <c r="J55" s="7">
        <v>18</v>
      </c>
      <c r="K55" s="7"/>
      <c r="L55" s="7"/>
      <c r="M55" s="7"/>
      <c r="N55" s="25"/>
      <c r="O55" s="7"/>
      <c r="P55" s="29"/>
      <c r="Q55" s="25"/>
      <c r="R55" s="7">
        <v>0</v>
      </c>
      <c r="S55" s="7"/>
      <c r="T55" s="7"/>
      <c r="U55" s="7"/>
      <c r="V55" s="25"/>
      <c r="W55" s="7"/>
      <c r="X55" s="29"/>
      <c r="Y55" s="25"/>
      <c r="Z55" s="24"/>
      <c r="AA55" s="25"/>
      <c r="AB55" s="25"/>
    </row>
    <row r="56" spans="1:28">
      <c r="A56" s="11" t="s">
        <v>14</v>
      </c>
      <c r="B56" s="7">
        <v>0</v>
      </c>
      <c r="C56" s="7"/>
      <c r="D56" s="7"/>
      <c r="E56" s="7"/>
      <c r="F56" s="25"/>
      <c r="G56" s="63"/>
      <c r="H56" s="40"/>
      <c r="I56" s="40"/>
      <c r="J56" s="7">
        <v>0</v>
      </c>
      <c r="K56" s="7"/>
      <c r="L56" s="7"/>
      <c r="M56" s="7"/>
      <c r="N56" s="25"/>
      <c r="O56" s="7"/>
      <c r="P56" s="29"/>
      <c r="Q56" s="25"/>
      <c r="R56" s="7">
        <v>0</v>
      </c>
      <c r="S56" s="7"/>
      <c r="T56" s="7"/>
      <c r="U56" s="7"/>
      <c r="V56" s="25"/>
      <c r="W56" s="7"/>
      <c r="X56" s="29"/>
      <c r="Y56" s="25"/>
      <c r="Z56" s="24"/>
      <c r="AA56" s="25"/>
      <c r="AB56" s="25"/>
    </row>
    <row r="57" spans="1:28">
      <c r="A57" s="11" t="s">
        <v>15</v>
      </c>
      <c r="B57" s="7">
        <v>0</v>
      </c>
      <c r="C57" s="7"/>
      <c r="D57" s="7"/>
      <c r="E57" s="7"/>
      <c r="F57" s="25"/>
      <c r="G57" s="63"/>
      <c r="H57" s="40"/>
      <c r="I57" s="40"/>
      <c r="J57" s="7">
        <v>0</v>
      </c>
      <c r="K57" s="7"/>
      <c r="L57" s="7"/>
      <c r="M57" s="7"/>
      <c r="N57" s="25"/>
      <c r="O57" s="7"/>
      <c r="P57" s="29"/>
      <c r="Q57" s="25"/>
      <c r="R57" s="7">
        <v>0</v>
      </c>
      <c r="S57" s="7"/>
      <c r="T57" s="7"/>
      <c r="U57" s="7"/>
      <c r="V57" s="25"/>
      <c r="W57" s="7"/>
      <c r="X57" s="29"/>
      <c r="Y57" s="25"/>
      <c r="Z57" s="24"/>
      <c r="AA57" s="25"/>
      <c r="AB57" s="25"/>
    </row>
    <row r="58" spans="1:28">
      <c r="A58" s="11" t="s">
        <v>16</v>
      </c>
      <c r="B58" s="7">
        <v>0</v>
      </c>
      <c r="C58" s="7"/>
      <c r="D58" s="7"/>
      <c r="E58" s="7"/>
      <c r="F58" s="25"/>
      <c r="G58" s="63"/>
      <c r="H58" s="40"/>
      <c r="I58" s="40"/>
      <c r="J58" s="7">
        <v>0</v>
      </c>
      <c r="K58" s="7"/>
      <c r="L58" s="7"/>
      <c r="M58" s="7"/>
      <c r="N58" s="25"/>
      <c r="O58" s="7"/>
      <c r="P58" s="29"/>
      <c r="Q58" s="25"/>
      <c r="R58" s="7">
        <v>0</v>
      </c>
      <c r="S58" s="7"/>
      <c r="T58" s="7"/>
      <c r="U58" s="7"/>
      <c r="V58" s="25"/>
      <c r="W58" s="7"/>
      <c r="X58" s="29"/>
      <c r="Y58" s="25"/>
      <c r="Z58" s="24"/>
      <c r="AA58" s="25"/>
      <c r="AB58" s="25"/>
    </row>
    <row r="59" spans="1:28" ht="13.5" thickBot="1">
      <c r="A59" s="12" t="s">
        <v>17</v>
      </c>
      <c r="B59" s="9">
        <f t="shared" ref="B59:Y59" si="20">SUM(B47:B58)</f>
        <v>4562.08</v>
      </c>
      <c r="C59" s="10">
        <f t="shared" si="20"/>
        <v>0</v>
      </c>
      <c r="D59" s="10">
        <f t="shared" si="20"/>
        <v>0</v>
      </c>
      <c r="E59" s="10">
        <f t="shared" si="20"/>
        <v>0</v>
      </c>
      <c r="F59" s="49">
        <f t="shared" si="20"/>
        <v>0</v>
      </c>
      <c r="G59" s="68">
        <f t="shared" si="20"/>
        <v>0</v>
      </c>
      <c r="H59" s="52">
        <f t="shared" si="20"/>
        <v>0</v>
      </c>
      <c r="I59" s="52">
        <f t="shared" ref="I59" si="21">SUM(I47:I58)</f>
        <v>0</v>
      </c>
      <c r="J59" s="9">
        <f t="shared" si="20"/>
        <v>182</v>
      </c>
      <c r="K59" s="10">
        <f t="shared" si="20"/>
        <v>0</v>
      </c>
      <c r="L59" s="10">
        <f t="shared" si="20"/>
        <v>0</v>
      </c>
      <c r="M59" s="10">
        <f t="shared" si="20"/>
        <v>0</v>
      </c>
      <c r="N59" s="49">
        <f t="shared" si="20"/>
        <v>0</v>
      </c>
      <c r="O59" s="10">
        <f t="shared" si="20"/>
        <v>0</v>
      </c>
      <c r="P59" s="70">
        <f t="shared" si="20"/>
        <v>0</v>
      </c>
      <c r="Q59" s="70">
        <f t="shared" si="20"/>
        <v>0</v>
      </c>
      <c r="R59" s="9">
        <f t="shared" si="20"/>
        <v>0</v>
      </c>
      <c r="S59" s="10">
        <f t="shared" si="20"/>
        <v>0</v>
      </c>
      <c r="T59" s="10">
        <f t="shared" si="20"/>
        <v>0</v>
      </c>
      <c r="U59" s="10">
        <f t="shared" si="20"/>
        <v>0</v>
      </c>
      <c r="V59" s="49">
        <f t="shared" si="20"/>
        <v>0</v>
      </c>
      <c r="W59" s="10">
        <f t="shared" si="20"/>
        <v>0</v>
      </c>
      <c r="X59" s="70">
        <f t="shared" si="20"/>
        <v>0</v>
      </c>
      <c r="Y59" s="70">
        <f t="shared" si="20"/>
        <v>0</v>
      </c>
      <c r="Z59" s="26"/>
      <c r="AA59" s="27"/>
      <c r="AB59" s="27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96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97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15"/>
      <c r="J65" s="152" t="s">
        <v>20</v>
      </c>
      <c r="K65" s="153"/>
      <c r="L65" s="153"/>
      <c r="M65" s="153"/>
      <c r="N65" s="153"/>
      <c r="O65" s="153"/>
      <c r="P65" s="153"/>
      <c r="Q65" s="115"/>
      <c r="R65" s="152" t="s">
        <v>21</v>
      </c>
      <c r="S65" s="153"/>
      <c r="T65" s="153"/>
      <c r="U65" s="153"/>
      <c r="V65" s="153"/>
      <c r="W65" s="153"/>
      <c r="X65" s="153"/>
      <c r="Y65" s="95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42">
        <v>2011</v>
      </c>
    </row>
    <row r="67" spans="1:25">
      <c r="A67" s="11" t="s">
        <v>6</v>
      </c>
      <c r="B67" s="6"/>
      <c r="C67" s="7">
        <v>567</v>
      </c>
      <c r="D67" s="7">
        <v>639</v>
      </c>
      <c r="E67" s="7">
        <v>429</v>
      </c>
      <c r="F67" s="25">
        <v>459</v>
      </c>
      <c r="G67" s="67">
        <v>540</v>
      </c>
      <c r="H67" s="51">
        <v>697</v>
      </c>
      <c r="I67" s="51">
        <v>809</v>
      </c>
      <c r="J67" s="6"/>
      <c r="K67" s="7">
        <v>20</v>
      </c>
      <c r="L67" s="7">
        <v>25</v>
      </c>
      <c r="M67" s="7">
        <v>19</v>
      </c>
      <c r="N67" s="25">
        <v>20</v>
      </c>
      <c r="O67" s="7">
        <v>25</v>
      </c>
      <c r="P67" s="69">
        <v>24</v>
      </c>
      <c r="Q67" s="25">
        <v>30</v>
      </c>
      <c r="R67" s="6"/>
      <c r="S67" s="7">
        <v>0</v>
      </c>
      <c r="T67" s="7">
        <v>0</v>
      </c>
      <c r="U67" s="7">
        <v>0</v>
      </c>
      <c r="V67" s="25">
        <v>0</v>
      </c>
      <c r="W67" s="7">
        <v>0</v>
      </c>
      <c r="X67" s="69">
        <v>0</v>
      </c>
      <c r="Y67" s="69">
        <v>0</v>
      </c>
    </row>
    <row r="68" spans="1:25">
      <c r="A68" s="5" t="s">
        <v>24</v>
      </c>
      <c r="B68" s="6"/>
      <c r="C68" s="7">
        <v>552</v>
      </c>
      <c r="D68" s="7">
        <v>359</v>
      </c>
      <c r="E68" s="7">
        <v>462</v>
      </c>
      <c r="F68" s="25">
        <v>378</v>
      </c>
      <c r="G68" s="63">
        <v>432</v>
      </c>
      <c r="H68" s="40">
        <v>505</v>
      </c>
      <c r="I68" s="40">
        <v>590</v>
      </c>
      <c r="J68" s="6"/>
      <c r="K68" s="7">
        <v>20</v>
      </c>
      <c r="L68" s="7">
        <v>20</v>
      </c>
      <c r="M68" s="7">
        <v>18</v>
      </c>
      <c r="N68" s="25">
        <v>17</v>
      </c>
      <c r="O68" s="7">
        <v>23</v>
      </c>
      <c r="P68" s="29">
        <v>20</v>
      </c>
      <c r="Q68" s="25">
        <v>26</v>
      </c>
      <c r="R68" s="6"/>
      <c r="S68" s="7">
        <v>0</v>
      </c>
      <c r="T68" s="7">
        <v>0</v>
      </c>
      <c r="U68" s="7">
        <v>0</v>
      </c>
      <c r="V68" s="25">
        <v>0</v>
      </c>
      <c r="W68" s="7">
        <v>0</v>
      </c>
      <c r="X68" s="29">
        <v>0</v>
      </c>
      <c r="Y68" s="29">
        <v>0</v>
      </c>
    </row>
    <row r="69" spans="1:25">
      <c r="A69" s="11" t="s">
        <v>7</v>
      </c>
      <c r="B69" s="6"/>
      <c r="C69" s="7">
        <v>635</v>
      </c>
      <c r="D69" s="7">
        <v>642</v>
      </c>
      <c r="E69" s="7">
        <v>387</v>
      </c>
      <c r="F69" s="25">
        <v>529</v>
      </c>
      <c r="G69" s="63">
        <v>411</v>
      </c>
      <c r="H69" s="40">
        <v>451</v>
      </c>
      <c r="I69" s="40">
        <v>1235</v>
      </c>
      <c r="J69" s="6"/>
      <c r="K69" s="7">
        <v>18</v>
      </c>
      <c r="L69" s="7">
        <v>25</v>
      </c>
      <c r="M69" s="7">
        <v>19</v>
      </c>
      <c r="N69" s="25">
        <v>19</v>
      </c>
      <c r="O69" s="7">
        <v>22</v>
      </c>
      <c r="P69" s="29">
        <v>21</v>
      </c>
      <c r="Q69" s="25">
        <v>30</v>
      </c>
      <c r="R69" s="6"/>
      <c r="S69" s="7">
        <v>0</v>
      </c>
      <c r="T69" s="7">
        <v>0</v>
      </c>
      <c r="U69" s="7">
        <v>0</v>
      </c>
      <c r="V69" s="25">
        <v>0</v>
      </c>
      <c r="W69" s="7">
        <v>0</v>
      </c>
      <c r="X69" s="29">
        <v>0</v>
      </c>
      <c r="Y69" s="29">
        <v>0</v>
      </c>
    </row>
    <row r="70" spans="1:25">
      <c r="A70" s="11" t="s">
        <v>8</v>
      </c>
      <c r="B70" s="6"/>
      <c r="C70" s="7">
        <v>488</v>
      </c>
      <c r="D70" s="7">
        <v>339</v>
      </c>
      <c r="E70" s="7">
        <v>454</v>
      </c>
      <c r="F70" s="25">
        <v>626</v>
      </c>
      <c r="G70" s="63">
        <v>518</v>
      </c>
      <c r="H70" s="40">
        <v>616</v>
      </c>
      <c r="I70" s="40">
        <v>945</v>
      </c>
      <c r="J70" s="6"/>
      <c r="K70" s="7">
        <v>20</v>
      </c>
      <c r="L70" s="7">
        <v>17</v>
      </c>
      <c r="M70" s="7">
        <v>21</v>
      </c>
      <c r="N70" s="25">
        <v>24</v>
      </c>
      <c r="O70" s="7">
        <v>26</v>
      </c>
      <c r="P70" s="29">
        <v>26</v>
      </c>
      <c r="Q70" s="25">
        <v>29</v>
      </c>
      <c r="R70" s="6"/>
      <c r="S70" s="7">
        <v>0</v>
      </c>
      <c r="T70" s="7">
        <v>0</v>
      </c>
      <c r="U70" s="7">
        <v>0</v>
      </c>
      <c r="V70" s="25">
        <v>0</v>
      </c>
      <c r="W70" s="7">
        <v>0</v>
      </c>
      <c r="X70" s="29">
        <v>0</v>
      </c>
      <c r="Y70" s="29">
        <v>0</v>
      </c>
    </row>
    <row r="71" spans="1:25">
      <c r="A71" s="11" t="s">
        <v>9</v>
      </c>
      <c r="B71" s="6"/>
      <c r="C71" s="7">
        <v>392</v>
      </c>
      <c r="D71" s="7">
        <v>521</v>
      </c>
      <c r="E71" s="7">
        <v>439</v>
      </c>
      <c r="F71" s="25">
        <v>588</v>
      </c>
      <c r="G71" s="63">
        <v>486</v>
      </c>
      <c r="H71" s="40">
        <v>546</v>
      </c>
      <c r="I71" s="40">
        <v>867</v>
      </c>
      <c r="J71" s="6"/>
      <c r="K71" s="7">
        <v>20</v>
      </c>
      <c r="L71" s="7">
        <v>22</v>
      </c>
      <c r="M71" s="7">
        <v>20</v>
      </c>
      <c r="N71" s="25">
        <v>26</v>
      </c>
      <c r="O71" s="7">
        <v>26</v>
      </c>
      <c r="P71" s="29">
        <v>26</v>
      </c>
      <c r="Q71" s="25">
        <v>38</v>
      </c>
      <c r="R71" s="6"/>
      <c r="S71" s="7">
        <v>0</v>
      </c>
      <c r="T71" s="7">
        <v>0</v>
      </c>
      <c r="U71" s="7">
        <v>0</v>
      </c>
      <c r="V71" s="25">
        <v>0</v>
      </c>
      <c r="W71" s="7">
        <v>0</v>
      </c>
      <c r="X71" s="29">
        <v>0</v>
      </c>
      <c r="Y71" s="29">
        <v>0</v>
      </c>
    </row>
    <row r="72" spans="1:25">
      <c r="A72" s="11" t="s">
        <v>10</v>
      </c>
      <c r="B72" s="6"/>
      <c r="C72" s="7">
        <v>573</v>
      </c>
      <c r="D72" s="7">
        <v>565</v>
      </c>
      <c r="E72" s="7">
        <v>421</v>
      </c>
      <c r="F72" s="25">
        <v>464</v>
      </c>
      <c r="G72" s="63">
        <v>505</v>
      </c>
      <c r="H72" s="40">
        <v>673</v>
      </c>
      <c r="I72" s="40">
        <v>1141</v>
      </c>
      <c r="J72" s="6"/>
      <c r="K72" s="7">
        <v>26</v>
      </c>
      <c r="L72" s="7">
        <v>25</v>
      </c>
      <c r="M72" s="7">
        <v>20</v>
      </c>
      <c r="N72" s="25">
        <v>21</v>
      </c>
      <c r="O72" s="7">
        <v>24</v>
      </c>
      <c r="P72" s="29">
        <v>21</v>
      </c>
      <c r="Q72" s="25">
        <v>28</v>
      </c>
      <c r="R72" s="6"/>
      <c r="S72" s="7">
        <v>0</v>
      </c>
      <c r="T72" s="7">
        <v>0</v>
      </c>
      <c r="U72" s="7">
        <v>0</v>
      </c>
      <c r="V72" s="25">
        <v>0</v>
      </c>
      <c r="W72" s="7">
        <v>0</v>
      </c>
      <c r="X72" s="29">
        <v>0</v>
      </c>
      <c r="Y72" s="29">
        <v>0</v>
      </c>
    </row>
    <row r="73" spans="1:25">
      <c r="A73" s="11" t="s">
        <v>11</v>
      </c>
      <c r="B73" s="6"/>
      <c r="C73" s="7">
        <v>313</v>
      </c>
      <c r="D73" s="7">
        <v>326</v>
      </c>
      <c r="E73" s="7">
        <v>430</v>
      </c>
      <c r="F73" s="25">
        <v>690</v>
      </c>
      <c r="G73" s="63">
        <v>526</v>
      </c>
      <c r="H73" s="40">
        <v>651</v>
      </c>
      <c r="I73" s="40">
        <v>743</v>
      </c>
      <c r="J73" s="6"/>
      <c r="K73" s="7">
        <v>17</v>
      </c>
      <c r="L73" s="7">
        <v>17</v>
      </c>
      <c r="M73" s="7">
        <v>21</v>
      </c>
      <c r="N73" s="25">
        <v>25</v>
      </c>
      <c r="O73" s="7">
        <v>25</v>
      </c>
      <c r="P73" s="29">
        <v>25</v>
      </c>
      <c r="Q73" s="25">
        <v>23</v>
      </c>
      <c r="R73" s="6"/>
      <c r="S73" s="7">
        <v>0</v>
      </c>
      <c r="T73" s="7">
        <v>0</v>
      </c>
      <c r="U73" s="7">
        <v>0</v>
      </c>
      <c r="V73" s="25">
        <v>0</v>
      </c>
      <c r="W73" s="7">
        <v>0</v>
      </c>
      <c r="X73" s="29">
        <v>0</v>
      </c>
      <c r="Y73" s="29">
        <v>0</v>
      </c>
    </row>
    <row r="74" spans="1:25">
      <c r="A74" s="11" t="s">
        <v>12</v>
      </c>
      <c r="B74" s="6"/>
      <c r="C74" s="7">
        <v>750</v>
      </c>
      <c r="D74" s="7">
        <v>497</v>
      </c>
      <c r="E74" s="7">
        <v>666</v>
      </c>
      <c r="F74" s="25">
        <v>686</v>
      </c>
      <c r="G74" s="63">
        <v>441</v>
      </c>
      <c r="H74" s="40">
        <v>732</v>
      </c>
      <c r="I74" s="40">
        <v>819</v>
      </c>
      <c r="J74" s="6"/>
      <c r="K74" s="7">
        <v>24</v>
      </c>
      <c r="L74" s="7">
        <v>20</v>
      </c>
      <c r="M74" s="7">
        <v>23</v>
      </c>
      <c r="N74" s="25">
        <v>25</v>
      </c>
      <c r="O74" s="7">
        <v>20</v>
      </c>
      <c r="P74" s="29">
        <v>27</v>
      </c>
      <c r="Q74" s="25">
        <v>28</v>
      </c>
      <c r="R74" s="6"/>
      <c r="S74" s="7">
        <v>0</v>
      </c>
      <c r="T74" s="7">
        <v>0</v>
      </c>
      <c r="U74" s="7">
        <v>0</v>
      </c>
      <c r="V74" s="25">
        <v>0</v>
      </c>
      <c r="W74" s="7">
        <v>0</v>
      </c>
      <c r="X74" s="29">
        <v>0</v>
      </c>
      <c r="Y74" s="29">
        <v>0</v>
      </c>
    </row>
    <row r="75" spans="1:25">
      <c r="A75" s="11" t="s">
        <v>13</v>
      </c>
      <c r="B75" s="6"/>
      <c r="C75" s="7">
        <v>452</v>
      </c>
      <c r="D75" s="7">
        <v>540</v>
      </c>
      <c r="E75" s="7">
        <v>502</v>
      </c>
      <c r="F75" s="25">
        <v>716</v>
      </c>
      <c r="G75" s="63">
        <v>549</v>
      </c>
      <c r="H75" s="40">
        <v>661</v>
      </c>
      <c r="I75" s="40">
        <v>822</v>
      </c>
      <c r="J75" s="6"/>
      <c r="K75" s="7">
        <v>21</v>
      </c>
      <c r="L75" s="7">
        <v>25</v>
      </c>
      <c r="M75" s="7">
        <v>19</v>
      </c>
      <c r="N75" s="25">
        <v>32</v>
      </c>
      <c r="O75" s="7">
        <v>23</v>
      </c>
      <c r="P75" s="29">
        <v>26</v>
      </c>
      <c r="Q75" s="25">
        <v>29</v>
      </c>
      <c r="R75" s="6"/>
      <c r="S75" s="7">
        <v>0</v>
      </c>
      <c r="T75" s="7">
        <v>0</v>
      </c>
      <c r="U75" s="7">
        <v>0</v>
      </c>
      <c r="V75" s="25">
        <v>0</v>
      </c>
      <c r="W75" s="7">
        <v>0</v>
      </c>
      <c r="X75" s="29">
        <v>0</v>
      </c>
      <c r="Y75" s="29">
        <v>0</v>
      </c>
    </row>
    <row r="76" spans="1:25">
      <c r="A76" s="11" t="s">
        <v>14</v>
      </c>
      <c r="B76" s="6">
        <v>520</v>
      </c>
      <c r="C76" s="7">
        <v>637</v>
      </c>
      <c r="D76" s="7">
        <v>513</v>
      </c>
      <c r="E76" s="7">
        <v>666</v>
      </c>
      <c r="F76" s="25">
        <v>703</v>
      </c>
      <c r="G76" s="63">
        <v>566</v>
      </c>
      <c r="H76" s="40">
        <v>699</v>
      </c>
      <c r="I76" s="40">
        <v>606</v>
      </c>
      <c r="J76" s="6">
        <v>23</v>
      </c>
      <c r="K76" s="7">
        <v>24</v>
      </c>
      <c r="L76" s="7">
        <v>27</v>
      </c>
      <c r="M76" s="7">
        <v>26</v>
      </c>
      <c r="N76" s="25">
        <v>26</v>
      </c>
      <c r="O76" s="7">
        <v>24</v>
      </c>
      <c r="P76" s="29">
        <v>25</v>
      </c>
      <c r="Q76" s="25">
        <v>25</v>
      </c>
      <c r="R76" s="6">
        <v>4</v>
      </c>
      <c r="S76" s="7">
        <v>0</v>
      </c>
      <c r="T76" s="7">
        <v>0</v>
      </c>
      <c r="U76" s="7">
        <v>0</v>
      </c>
      <c r="V76" s="25">
        <v>0</v>
      </c>
      <c r="W76" s="7">
        <v>0</v>
      </c>
      <c r="X76" s="29">
        <v>0</v>
      </c>
      <c r="Y76" s="29">
        <v>0</v>
      </c>
    </row>
    <row r="77" spans="1:25">
      <c r="A77" s="11" t="s">
        <v>15</v>
      </c>
      <c r="B77" s="6">
        <v>437</v>
      </c>
      <c r="C77" s="7">
        <v>601</v>
      </c>
      <c r="D77" s="7">
        <v>490</v>
      </c>
      <c r="E77" s="7">
        <v>527</v>
      </c>
      <c r="F77" s="25">
        <v>719</v>
      </c>
      <c r="G77" s="63">
        <v>553</v>
      </c>
      <c r="H77" s="40">
        <v>672</v>
      </c>
      <c r="I77" s="40">
        <v>1007</v>
      </c>
      <c r="J77" s="6">
        <v>22</v>
      </c>
      <c r="K77" s="7">
        <v>23</v>
      </c>
      <c r="L77" s="7">
        <v>22</v>
      </c>
      <c r="M77" s="7">
        <v>26</v>
      </c>
      <c r="N77" s="25">
        <v>26</v>
      </c>
      <c r="O77" s="7">
        <v>24</v>
      </c>
      <c r="P77" s="29">
        <v>24</v>
      </c>
      <c r="Q77" s="25">
        <v>36</v>
      </c>
      <c r="R77" s="6">
        <v>0</v>
      </c>
      <c r="S77" s="7">
        <v>0</v>
      </c>
      <c r="T77" s="7">
        <v>0</v>
      </c>
      <c r="U77" s="7">
        <v>0</v>
      </c>
      <c r="V77" s="25">
        <v>0</v>
      </c>
      <c r="W77" s="7">
        <v>0</v>
      </c>
      <c r="X77" s="29"/>
      <c r="Y77" s="29">
        <v>0</v>
      </c>
    </row>
    <row r="78" spans="1:25">
      <c r="A78" s="11" t="s">
        <v>16</v>
      </c>
      <c r="B78" s="6">
        <v>413</v>
      </c>
      <c r="C78" s="7">
        <v>383</v>
      </c>
      <c r="D78" s="7">
        <v>386</v>
      </c>
      <c r="E78" s="7">
        <v>723</v>
      </c>
      <c r="F78" s="25">
        <v>400</v>
      </c>
      <c r="G78" s="63">
        <v>405</v>
      </c>
      <c r="H78" s="40">
        <v>646</v>
      </c>
      <c r="I78" s="40">
        <v>793</v>
      </c>
      <c r="J78" s="6">
        <v>20</v>
      </c>
      <c r="K78" s="7">
        <v>22</v>
      </c>
      <c r="L78" s="7">
        <v>19</v>
      </c>
      <c r="M78" s="7">
        <v>25</v>
      </c>
      <c r="N78" s="25">
        <v>22</v>
      </c>
      <c r="O78" s="7">
        <v>17</v>
      </c>
      <c r="P78" s="29">
        <v>25</v>
      </c>
      <c r="Q78" s="25">
        <v>28</v>
      </c>
      <c r="R78" s="6">
        <v>0</v>
      </c>
      <c r="S78" s="7">
        <v>0</v>
      </c>
      <c r="T78" s="7">
        <v>0</v>
      </c>
      <c r="U78" s="7">
        <v>0</v>
      </c>
      <c r="V78" s="25">
        <v>0</v>
      </c>
      <c r="W78" s="7">
        <v>0</v>
      </c>
      <c r="X78" s="29"/>
      <c r="Y78" s="29">
        <v>0</v>
      </c>
    </row>
    <row r="79" spans="1:25" ht="13.5" thickBot="1">
      <c r="A79" s="12" t="s">
        <v>17</v>
      </c>
      <c r="B79" s="9">
        <f t="shared" ref="B79:W79" si="22">SUM(B67:B78)</f>
        <v>1370</v>
      </c>
      <c r="C79" s="10">
        <f t="shared" si="22"/>
        <v>6343</v>
      </c>
      <c r="D79" s="10">
        <f t="shared" si="22"/>
        <v>5817</v>
      </c>
      <c r="E79" s="10">
        <f t="shared" si="22"/>
        <v>6106</v>
      </c>
      <c r="F79" s="49">
        <f t="shared" si="22"/>
        <v>6958</v>
      </c>
      <c r="G79" s="68">
        <f t="shared" si="22"/>
        <v>5932</v>
      </c>
      <c r="H79" s="52">
        <f>SUM(H67:H78)</f>
        <v>7549</v>
      </c>
      <c r="I79" s="52">
        <f>SUM(I67:I78)</f>
        <v>10377</v>
      </c>
      <c r="J79" s="9">
        <f t="shared" si="22"/>
        <v>65</v>
      </c>
      <c r="K79" s="10">
        <f t="shared" si="22"/>
        <v>255</v>
      </c>
      <c r="L79" s="10">
        <f t="shared" si="22"/>
        <v>264</v>
      </c>
      <c r="M79" s="10">
        <f t="shared" si="22"/>
        <v>257</v>
      </c>
      <c r="N79" s="49">
        <f t="shared" si="22"/>
        <v>283</v>
      </c>
      <c r="O79" s="10">
        <f t="shared" si="22"/>
        <v>279</v>
      </c>
      <c r="P79" s="70">
        <f>SUM(P67:P78)</f>
        <v>290</v>
      </c>
      <c r="Q79" s="70">
        <f>SUM(Q67:Q78)</f>
        <v>350</v>
      </c>
      <c r="R79" s="9">
        <f t="shared" si="22"/>
        <v>4</v>
      </c>
      <c r="S79" s="10">
        <f t="shared" si="22"/>
        <v>0</v>
      </c>
      <c r="T79" s="10">
        <f t="shared" si="22"/>
        <v>0</v>
      </c>
      <c r="U79" s="10">
        <f t="shared" si="22"/>
        <v>0</v>
      </c>
      <c r="V79" s="49">
        <f t="shared" si="22"/>
        <v>0</v>
      </c>
      <c r="W79" s="10">
        <f t="shared" si="22"/>
        <v>0</v>
      </c>
      <c r="X79" s="70">
        <f>SUM(X67:X78)</f>
        <v>0</v>
      </c>
      <c r="Y79" s="70">
        <f>SUM(Y67:Y78)</f>
        <v>0</v>
      </c>
    </row>
    <row r="82" spans="1:33">
      <c r="A82" s="159" t="s">
        <v>31</v>
      </c>
      <c r="B82" s="160"/>
      <c r="C82" s="160"/>
      <c r="D82" s="160"/>
      <c r="E82" s="160"/>
      <c r="F82" s="160"/>
      <c r="G82" s="160"/>
      <c r="H82" s="65"/>
      <c r="I82" s="98"/>
    </row>
    <row r="83" spans="1:33">
      <c r="A83" s="13" t="s">
        <v>32</v>
      </c>
      <c r="B83" s="14">
        <f>+Z19/B59</f>
        <v>174.42767334198436</v>
      </c>
      <c r="C83" s="14" t="e">
        <f>+AA19/C59</f>
        <v>#DIV/0!</v>
      </c>
      <c r="D83" s="14" t="e">
        <f>+AB19/D59</f>
        <v>#DIV/0!</v>
      </c>
      <c r="E83" s="14"/>
      <c r="F83" s="56"/>
      <c r="G83" s="15"/>
      <c r="H83" s="15"/>
      <c r="I83" s="15"/>
    </row>
    <row r="84" spans="1:33" ht="13.5" thickBot="1">
      <c r="A84" s="16" t="s">
        <v>30</v>
      </c>
      <c r="B84" s="17"/>
      <c r="C84" s="17"/>
      <c r="D84" s="17">
        <f t="shared" ref="D84:I84" si="23">+AB39/D79</f>
        <v>215.0802819322675</v>
      </c>
      <c r="E84" s="17">
        <f t="shared" si="23"/>
        <v>247.27563052735016</v>
      </c>
      <c r="F84" s="57">
        <f t="shared" si="23"/>
        <v>250.53722334004024</v>
      </c>
      <c r="G84" s="41">
        <f t="shared" si="23"/>
        <v>299.40492245448416</v>
      </c>
      <c r="H84" s="41">
        <f t="shared" si="23"/>
        <v>280.37461915485494</v>
      </c>
      <c r="I84" s="41">
        <f t="shared" si="23"/>
        <v>254.90228389708008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96"/>
    </row>
    <row r="88" spans="1:33" ht="13.5" thickBot="1">
      <c r="A88" s="150" t="s">
        <v>52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97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4"/>
      <c r="I89" s="94"/>
      <c r="J89" s="152" t="s">
        <v>3</v>
      </c>
      <c r="K89" s="153"/>
      <c r="L89" s="153"/>
      <c r="M89" s="153"/>
      <c r="N89" s="153"/>
      <c r="O89" s="153"/>
      <c r="P89" s="154"/>
      <c r="Q89" s="94"/>
      <c r="R89" s="152" t="s">
        <v>4</v>
      </c>
      <c r="S89" s="153"/>
      <c r="T89" s="153"/>
      <c r="U89" s="153"/>
      <c r="V89" s="153"/>
      <c r="W89" s="153"/>
      <c r="X89" s="154"/>
      <c r="Y89" s="94"/>
      <c r="Z89" s="152" t="s">
        <v>17</v>
      </c>
      <c r="AA89" s="153"/>
      <c r="AB89" s="153"/>
      <c r="AC89" s="153"/>
      <c r="AD89" s="153"/>
      <c r="AE89" s="153"/>
      <c r="AF89" s="153"/>
      <c r="AG89" s="95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24">+B7</f>
        <v>476</v>
      </c>
      <c r="C91" s="7">
        <f t="shared" si="24"/>
        <v>0</v>
      </c>
      <c r="D91" s="7">
        <f t="shared" si="24"/>
        <v>0</v>
      </c>
      <c r="E91" s="7">
        <f t="shared" si="24"/>
        <v>0</v>
      </c>
      <c r="F91" s="25">
        <f t="shared" si="24"/>
        <v>0</v>
      </c>
      <c r="G91" s="63">
        <f t="shared" si="24"/>
        <v>0</v>
      </c>
      <c r="H91" s="40">
        <f t="shared" si="24"/>
        <v>0</v>
      </c>
      <c r="I91" s="40">
        <f t="shared" ref="I91" si="25">+I7</f>
        <v>0</v>
      </c>
      <c r="J91" s="6">
        <f t="shared" si="24"/>
        <v>56691</v>
      </c>
      <c r="K91" s="7">
        <f t="shared" si="24"/>
        <v>0</v>
      </c>
      <c r="L91" s="7">
        <f t="shared" si="24"/>
        <v>0</v>
      </c>
      <c r="M91" s="7">
        <f t="shared" si="24"/>
        <v>0</v>
      </c>
      <c r="N91" s="7">
        <f t="shared" si="24"/>
        <v>0</v>
      </c>
      <c r="O91" s="7">
        <f t="shared" si="24"/>
        <v>0</v>
      </c>
      <c r="P91" s="29">
        <f t="shared" si="24"/>
        <v>0</v>
      </c>
      <c r="Q91" s="25"/>
      <c r="R91" s="6">
        <f t="shared" si="24"/>
        <v>21806</v>
      </c>
      <c r="S91" s="7">
        <f t="shared" si="24"/>
        <v>0</v>
      </c>
      <c r="T91" s="7">
        <f t="shared" si="24"/>
        <v>0</v>
      </c>
      <c r="U91" s="7">
        <f t="shared" si="24"/>
        <v>0</v>
      </c>
      <c r="V91" s="7">
        <f t="shared" si="24"/>
        <v>0</v>
      </c>
      <c r="W91" s="7">
        <f t="shared" si="24"/>
        <v>0</v>
      </c>
      <c r="X91" s="40">
        <f t="shared" si="24"/>
        <v>0</v>
      </c>
      <c r="Y91" s="40">
        <f t="shared" ref="Y91" si="26">+Y7</f>
        <v>0</v>
      </c>
      <c r="Z91" s="6">
        <f t="shared" ref="Z91:Z102" si="27">+R91+J91+B91</f>
        <v>78973</v>
      </c>
      <c r="AA91" s="7">
        <f t="shared" ref="AA91:AA102" si="28">+S91+K91+C91</f>
        <v>0</v>
      </c>
      <c r="AB91" s="7">
        <f t="shared" ref="AB91:AB102" si="29">+T91+L91+D91</f>
        <v>0</v>
      </c>
      <c r="AC91" s="7">
        <f t="shared" ref="AC91:AC102" si="30">+U91+M91+E91</f>
        <v>0</v>
      </c>
      <c r="AD91" s="7">
        <f>+AD7</f>
        <v>0</v>
      </c>
      <c r="AE91" s="63">
        <f>+AE7</f>
        <v>0</v>
      </c>
      <c r="AF91" s="40">
        <f>+AF7</f>
        <v>0</v>
      </c>
      <c r="AG91" s="40">
        <f>+AG7</f>
        <v>1000</v>
      </c>
    </row>
    <row r="92" spans="1:33">
      <c r="A92" s="5" t="s">
        <v>24</v>
      </c>
      <c r="B92" s="6">
        <f t="shared" ref="B92:X102" si="31">+B91+B8</f>
        <v>6754</v>
      </c>
      <c r="C92" s="7">
        <f t="shared" si="31"/>
        <v>0</v>
      </c>
      <c r="D92" s="7">
        <f t="shared" si="31"/>
        <v>0</v>
      </c>
      <c r="E92" s="7">
        <f t="shared" si="31"/>
        <v>0</v>
      </c>
      <c r="F92" s="25">
        <f t="shared" si="31"/>
        <v>0</v>
      </c>
      <c r="G92" s="63">
        <f t="shared" si="31"/>
        <v>0</v>
      </c>
      <c r="H92" s="40">
        <f t="shared" si="31"/>
        <v>0</v>
      </c>
      <c r="I92" s="40">
        <f t="shared" ref="I92" si="32">+I91+I8</f>
        <v>0</v>
      </c>
      <c r="J92" s="6">
        <f t="shared" si="31"/>
        <v>106854</v>
      </c>
      <c r="K92" s="7">
        <f t="shared" si="31"/>
        <v>0</v>
      </c>
      <c r="L92" s="7">
        <f t="shared" si="31"/>
        <v>0</v>
      </c>
      <c r="M92" s="7">
        <f t="shared" si="31"/>
        <v>0</v>
      </c>
      <c r="N92" s="7">
        <f t="shared" si="31"/>
        <v>0</v>
      </c>
      <c r="O92" s="7">
        <f t="shared" si="31"/>
        <v>0</v>
      </c>
      <c r="P92" s="29">
        <f t="shared" si="31"/>
        <v>0</v>
      </c>
      <c r="Q92" s="25"/>
      <c r="R92" s="6">
        <f t="shared" si="31"/>
        <v>25314</v>
      </c>
      <c r="S92" s="7">
        <f t="shared" si="31"/>
        <v>0</v>
      </c>
      <c r="T92" s="7">
        <f t="shared" si="31"/>
        <v>0</v>
      </c>
      <c r="U92" s="7">
        <f t="shared" si="31"/>
        <v>0</v>
      </c>
      <c r="V92" s="7">
        <f t="shared" si="31"/>
        <v>0</v>
      </c>
      <c r="W92" s="7">
        <f t="shared" si="31"/>
        <v>0</v>
      </c>
      <c r="X92" s="40">
        <f t="shared" si="31"/>
        <v>0</v>
      </c>
      <c r="Y92" s="40">
        <f t="shared" ref="Y92" si="33">+Y91+Y8</f>
        <v>0</v>
      </c>
      <c r="Z92" s="6">
        <f t="shared" si="27"/>
        <v>138922</v>
      </c>
      <c r="AA92" s="7">
        <f t="shared" si="28"/>
        <v>0</v>
      </c>
      <c r="AB92" s="7">
        <f t="shared" si="29"/>
        <v>0</v>
      </c>
      <c r="AC92" s="7">
        <f t="shared" si="30"/>
        <v>0</v>
      </c>
      <c r="AD92" s="7">
        <f t="shared" ref="AD92:AF102" si="34">+AD91+AD8</f>
        <v>0</v>
      </c>
      <c r="AE92" s="63">
        <f t="shared" si="34"/>
        <v>0</v>
      </c>
      <c r="AF92" s="40">
        <f t="shared" si="34"/>
        <v>0</v>
      </c>
      <c r="AG92" s="40">
        <f t="shared" ref="AG92" si="35">+AG91+AG8</f>
        <v>2792</v>
      </c>
    </row>
    <row r="93" spans="1:33">
      <c r="A93" s="5" t="s">
        <v>7</v>
      </c>
      <c r="B93" s="6">
        <f t="shared" si="31"/>
        <v>13100</v>
      </c>
      <c r="C93" s="7">
        <f t="shared" si="31"/>
        <v>0</v>
      </c>
      <c r="D93" s="7">
        <f t="shared" si="31"/>
        <v>0</v>
      </c>
      <c r="E93" s="7">
        <f t="shared" si="31"/>
        <v>0</v>
      </c>
      <c r="F93" s="25">
        <f t="shared" si="31"/>
        <v>0</v>
      </c>
      <c r="G93" s="63">
        <f t="shared" si="31"/>
        <v>0</v>
      </c>
      <c r="H93" s="40">
        <f t="shared" si="31"/>
        <v>0</v>
      </c>
      <c r="I93" s="40">
        <f t="shared" ref="I93" si="36">+I92+I9</f>
        <v>0</v>
      </c>
      <c r="J93" s="6">
        <f t="shared" si="31"/>
        <v>161474</v>
      </c>
      <c r="K93" s="7">
        <f t="shared" si="31"/>
        <v>0</v>
      </c>
      <c r="L93" s="7">
        <f t="shared" si="31"/>
        <v>0</v>
      </c>
      <c r="M93" s="7">
        <f t="shared" si="31"/>
        <v>0</v>
      </c>
      <c r="N93" s="7">
        <f t="shared" si="31"/>
        <v>0</v>
      </c>
      <c r="O93" s="7">
        <f t="shared" si="31"/>
        <v>0</v>
      </c>
      <c r="P93" s="29">
        <f t="shared" si="31"/>
        <v>0</v>
      </c>
      <c r="Q93" s="25"/>
      <c r="R93" s="6">
        <f t="shared" si="31"/>
        <v>36280</v>
      </c>
      <c r="S93" s="7">
        <f t="shared" si="31"/>
        <v>0</v>
      </c>
      <c r="T93" s="7">
        <f t="shared" si="31"/>
        <v>0</v>
      </c>
      <c r="U93" s="7">
        <f t="shared" si="31"/>
        <v>0</v>
      </c>
      <c r="V93" s="7">
        <f t="shared" si="31"/>
        <v>0</v>
      </c>
      <c r="W93" s="7">
        <f t="shared" si="31"/>
        <v>0</v>
      </c>
      <c r="X93" s="40">
        <f t="shared" si="31"/>
        <v>0</v>
      </c>
      <c r="Y93" s="40">
        <f t="shared" ref="Y93" si="37">+Y92+Y9</f>
        <v>0</v>
      </c>
      <c r="Z93" s="6">
        <f t="shared" si="27"/>
        <v>210854</v>
      </c>
      <c r="AA93" s="7">
        <f t="shared" si="28"/>
        <v>0</v>
      </c>
      <c r="AB93" s="7">
        <f t="shared" si="29"/>
        <v>0</v>
      </c>
      <c r="AC93" s="7">
        <f t="shared" si="30"/>
        <v>0</v>
      </c>
      <c r="AD93" s="7">
        <f t="shared" si="34"/>
        <v>0</v>
      </c>
      <c r="AE93" s="63">
        <f t="shared" si="34"/>
        <v>0</v>
      </c>
      <c r="AF93" s="40">
        <f t="shared" si="34"/>
        <v>0</v>
      </c>
      <c r="AG93" s="40">
        <f t="shared" ref="AG93" si="38">+AG92+AG9</f>
        <v>2991</v>
      </c>
    </row>
    <row r="94" spans="1:33">
      <c r="A94" s="5" t="s">
        <v>8</v>
      </c>
      <c r="B94" s="6">
        <f t="shared" si="31"/>
        <v>21912</v>
      </c>
      <c r="C94" s="7">
        <f t="shared" si="31"/>
        <v>0</v>
      </c>
      <c r="D94" s="7">
        <f t="shared" si="31"/>
        <v>0</v>
      </c>
      <c r="E94" s="7">
        <f t="shared" si="31"/>
        <v>0</v>
      </c>
      <c r="F94" s="25">
        <f t="shared" si="31"/>
        <v>0</v>
      </c>
      <c r="G94" s="63">
        <f t="shared" si="31"/>
        <v>0</v>
      </c>
      <c r="H94" s="40">
        <f t="shared" si="31"/>
        <v>0</v>
      </c>
      <c r="I94" s="40">
        <f t="shared" ref="I94" si="39">+I93+I10</f>
        <v>0</v>
      </c>
      <c r="J94" s="6">
        <f t="shared" si="31"/>
        <v>204912</v>
      </c>
      <c r="K94" s="7">
        <f t="shared" si="31"/>
        <v>0</v>
      </c>
      <c r="L94" s="7">
        <f t="shared" si="31"/>
        <v>0</v>
      </c>
      <c r="M94" s="7">
        <f t="shared" si="31"/>
        <v>0</v>
      </c>
      <c r="N94" s="7">
        <f t="shared" si="31"/>
        <v>0</v>
      </c>
      <c r="O94" s="7">
        <f t="shared" si="31"/>
        <v>0</v>
      </c>
      <c r="P94" s="29">
        <f t="shared" si="31"/>
        <v>0</v>
      </c>
      <c r="Q94" s="25"/>
      <c r="R94" s="6">
        <f t="shared" si="31"/>
        <v>66027</v>
      </c>
      <c r="S94" s="7">
        <f t="shared" si="31"/>
        <v>0</v>
      </c>
      <c r="T94" s="7">
        <f t="shared" si="31"/>
        <v>0</v>
      </c>
      <c r="U94" s="7">
        <f t="shared" si="31"/>
        <v>0</v>
      </c>
      <c r="V94" s="7">
        <f t="shared" si="31"/>
        <v>0</v>
      </c>
      <c r="W94" s="7">
        <f t="shared" si="31"/>
        <v>0</v>
      </c>
      <c r="X94" s="40">
        <f t="shared" si="31"/>
        <v>0</v>
      </c>
      <c r="Y94" s="40">
        <f t="shared" ref="Y94" si="40">+Y93+Y10</f>
        <v>0</v>
      </c>
      <c r="Z94" s="6">
        <f t="shared" si="27"/>
        <v>292851</v>
      </c>
      <c r="AA94" s="7">
        <f t="shared" si="28"/>
        <v>0</v>
      </c>
      <c r="AB94" s="7">
        <f t="shared" si="29"/>
        <v>0</v>
      </c>
      <c r="AC94" s="7">
        <f t="shared" si="30"/>
        <v>0</v>
      </c>
      <c r="AD94" s="7">
        <f t="shared" si="34"/>
        <v>0</v>
      </c>
      <c r="AE94" s="63">
        <f t="shared" si="34"/>
        <v>0</v>
      </c>
      <c r="AF94" s="40">
        <f t="shared" si="34"/>
        <v>0</v>
      </c>
      <c r="AG94" s="40">
        <f t="shared" ref="AG94" si="41">+AG93+AG10</f>
        <v>4370</v>
      </c>
    </row>
    <row r="95" spans="1:33">
      <c r="A95" s="5" t="s">
        <v>9</v>
      </c>
      <c r="B95" s="6">
        <f t="shared" si="31"/>
        <v>24430</v>
      </c>
      <c r="C95" s="7">
        <f t="shared" si="31"/>
        <v>0</v>
      </c>
      <c r="D95" s="7">
        <f t="shared" si="31"/>
        <v>0</v>
      </c>
      <c r="E95" s="7">
        <f t="shared" si="31"/>
        <v>0</v>
      </c>
      <c r="F95" s="25">
        <f t="shared" si="31"/>
        <v>0</v>
      </c>
      <c r="G95" s="63">
        <f t="shared" si="31"/>
        <v>0</v>
      </c>
      <c r="H95" s="40">
        <f t="shared" si="31"/>
        <v>0</v>
      </c>
      <c r="I95" s="40">
        <f t="shared" ref="I95" si="42">+I94+I11</f>
        <v>0</v>
      </c>
      <c r="J95" s="6">
        <f t="shared" si="31"/>
        <v>275759</v>
      </c>
      <c r="K95" s="7">
        <f t="shared" si="31"/>
        <v>0</v>
      </c>
      <c r="L95" s="7">
        <f t="shared" si="31"/>
        <v>0</v>
      </c>
      <c r="M95" s="7">
        <f t="shared" si="31"/>
        <v>0</v>
      </c>
      <c r="N95" s="7">
        <f t="shared" si="31"/>
        <v>0</v>
      </c>
      <c r="O95" s="7">
        <f t="shared" si="31"/>
        <v>0</v>
      </c>
      <c r="P95" s="29">
        <f t="shared" si="31"/>
        <v>0</v>
      </c>
      <c r="Q95" s="25"/>
      <c r="R95" s="6">
        <f t="shared" si="31"/>
        <v>78353</v>
      </c>
      <c r="S95" s="7">
        <f t="shared" si="31"/>
        <v>0</v>
      </c>
      <c r="T95" s="7">
        <f t="shared" si="31"/>
        <v>0</v>
      </c>
      <c r="U95" s="7">
        <f t="shared" si="31"/>
        <v>0</v>
      </c>
      <c r="V95" s="7">
        <f t="shared" si="31"/>
        <v>0</v>
      </c>
      <c r="W95" s="7">
        <f t="shared" si="31"/>
        <v>0</v>
      </c>
      <c r="X95" s="40">
        <f t="shared" si="31"/>
        <v>0</v>
      </c>
      <c r="Y95" s="40">
        <f t="shared" ref="Y95" si="43">+Y94+Y11</f>
        <v>0</v>
      </c>
      <c r="Z95" s="6">
        <f t="shared" si="27"/>
        <v>378542</v>
      </c>
      <c r="AA95" s="7">
        <f t="shared" si="28"/>
        <v>0</v>
      </c>
      <c r="AB95" s="7">
        <f t="shared" si="29"/>
        <v>0</v>
      </c>
      <c r="AC95" s="7">
        <f t="shared" si="30"/>
        <v>0</v>
      </c>
      <c r="AD95" s="7">
        <f t="shared" si="34"/>
        <v>0</v>
      </c>
      <c r="AE95" s="63">
        <f t="shared" si="34"/>
        <v>0</v>
      </c>
      <c r="AF95" s="40">
        <f t="shared" si="34"/>
        <v>0</v>
      </c>
      <c r="AG95" s="40">
        <f t="shared" ref="AG95" si="44">+AG94+AG11</f>
        <v>4370</v>
      </c>
    </row>
    <row r="96" spans="1:33">
      <c r="A96" s="5" t="s">
        <v>10</v>
      </c>
      <c r="B96" s="6">
        <f t="shared" si="31"/>
        <v>27115</v>
      </c>
      <c r="C96" s="7">
        <f t="shared" si="31"/>
        <v>0</v>
      </c>
      <c r="D96" s="7">
        <f t="shared" si="31"/>
        <v>0</v>
      </c>
      <c r="E96" s="7">
        <f t="shared" si="31"/>
        <v>0</v>
      </c>
      <c r="F96" s="25">
        <f t="shared" si="31"/>
        <v>0</v>
      </c>
      <c r="G96" s="63">
        <f t="shared" si="31"/>
        <v>0</v>
      </c>
      <c r="H96" s="40">
        <f t="shared" si="31"/>
        <v>0</v>
      </c>
      <c r="I96" s="40">
        <f t="shared" ref="I96" si="45">+I95+I12</f>
        <v>0</v>
      </c>
      <c r="J96" s="6">
        <f t="shared" si="31"/>
        <v>336884</v>
      </c>
      <c r="K96" s="7">
        <f t="shared" si="31"/>
        <v>0</v>
      </c>
      <c r="L96" s="7">
        <f t="shared" si="31"/>
        <v>0</v>
      </c>
      <c r="M96" s="7">
        <f t="shared" si="31"/>
        <v>0</v>
      </c>
      <c r="N96" s="7">
        <f t="shared" si="31"/>
        <v>0</v>
      </c>
      <c r="O96" s="7">
        <f t="shared" si="31"/>
        <v>0</v>
      </c>
      <c r="P96" s="29">
        <f t="shared" si="31"/>
        <v>0</v>
      </c>
      <c r="Q96" s="25"/>
      <c r="R96" s="6">
        <f t="shared" si="31"/>
        <v>128562</v>
      </c>
      <c r="S96" s="7">
        <f t="shared" si="31"/>
        <v>0</v>
      </c>
      <c r="T96" s="7">
        <f t="shared" si="31"/>
        <v>0</v>
      </c>
      <c r="U96" s="7">
        <f t="shared" si="31"/>
        <v>0</v>
      </c>
      <c r="V96" s="7">
        <f t="shared" si="31"/>
        <v>0</v>
      </c>
      <c r="W96" s="7">
        <f t="shared" si="31"/>
        <v>0</v>
      </c>
      <c r="X96" s="40">
        <f t="shared" si="31"/>
        <v>0</v>
      </c>
      <c r="Y96" s="40">
        <f t="shared" ref="Y96" si="46">+Y95+Y12</f>
        <v>0</v>
      </c>
      <c r="Z96" s="6">
        <f t="shared" si="27"/>
        <v>492561</v>
      </c>
      <c r="AA96" s="7">
        <f t="shared" si="28"/>
        <v>0</v>
      </c>
      <c r="AB96" s="7">
        <f t="shared" si="29"/>
        <v>0</v>
      </c>
      <c r="AC96" s="7">
        <f t="shared" si="30"/>
        <v>0</v>
      </c>
      <c r="AD96" s="7">
        <f t="shared" si="34"/>
        <v>0</v>
      </c>
      <c r="AE96" s="63">
        <f t="shared" si="34"/>
        <v>0</v>
      </c>
      <c r="AF96" s="40">
        <f t="shared" si="34"/>
        <v>0</v>
      </c>
      <c r="AG96" s="40">
        <f t="shared" ref="AG96" si="47">+AG95+AG12</f>
        <v>4370</v>
      </c>
    </row>
    <row r="97" spans="1:33">
      <c r="A97" s="5" t="s">
        <v>11</v>
      </c>
      <c r="B97" s="6">
        <f t="shared" si="31"/>
        <v>40607</v>
      </c>
      <c r="C97" s="7">
        <f t="shared" si="31"/>
        <v>0</v>
      </c>
      <c r="D97" s="7">
        <f t="shared" si="31"/>
        <v>0</v>
      </c>
      <c r="E97" s="7">
        <f t="shared" si="31"/>
        <v>0</v>
      </c>
      <c r="F97" s="25">
        <f t="shared" si="31"/>
        <v>0</v>
      </c>
      <c r="G97" s="63">
        <f t="shared" si="31"/>
        <v>0</v>
      </c>
      <c r="H97" s="40">
        <f t="shared" si="31"/>
        <v>0</v>
      </c>
      <c r="I97" s="40">
        <f t="shared" ref="I97" si="48">+I96+I13</f>
        <v>0</v>
      </c>
      <c r="J97" s="6">
        <f t="shared" si="31"/>
        <v>399690</v>
      </c>
      <c r="K97" s="7">
        <f t="shared" si="31"/>
        <v>0</v>
      </c>
      <c r="L97" s="7">
        <f t="shared" si="31"/>
        <v>0</v>
      </c>
      <c r="M97" s="7">
        <f t="shared" si="31"/>
        <v>0</v>
      </c>
      <c r="N97" s="7">
        <f t="shared" si="31"/>
        <v>0</v>
      </c>
      <c r="O97" s="7">
        <f t="shared" si="31"/>
        <v>0</v>
      </c>
      <c r="P97" s="29">
        <f t="shared" si="31"/>
        <v>0</v>
      </c>
      <c r="Q97" s="25"/>
      <c r="R97" s="6">
        <f t="shared" si="31"/>
        <v>130472</v>
      </c>
      <c r="S97" s="7">
        <f t="shared" si="31"/>
        <v>0</v>
      </c>
      <c r="T97" s="7">
        <f t="shared" si="31"/>
        <v>0</v>
      </c>
      <c r="U97" s="7">
        <f t="shared" si="31"/>
        <v>0</v>
      </c>
      <c r="V97" s="7">
        <f t="shared" si="31"/>
        <v>0</v>
      </c>
      <c r="W97" s="7">
        <f t="shared" si="31"/>
        <v>0</v>
      </c>
      <c r="X97" s="40">
        <f t="shared" si="31"/>
        <v>0</v>
      </c>
      <c r="Y97" s="40">
        <f t="shared" ref="Y97" si="49">+Y96+Y13</f>
        <v>0</v>
      </c>
      <c r="Z97" s="6">
        <f t="shared" si="27"/>
        <v>570769</v>
      </c>
      <c r="AA97" s="7">
        <f t="shared" si="28"/>
        <v>0</v>
      </c>
      <c r="AB97" s="7">
        <f t="shared" si="29"/>
        <v>0</v>
      </c>
      <c r="AC97" s="7">
        <f t="shared" si="30"/>
        <v>0</v>
      </c>
      <c r="AD97" s="7">
        <f t="shared" si="34"/>
        <v>0</v>
      </c>
      <c r="AE97" s="63">
        <f t="shared" si="34"/>
        <v>0</v>
      </c>
      <c r="AF97" s="40">
        <f t="shared" si="34"/>
        <v>0</v>
      </c>
      <c r="AG97" s="40">
        <f t="shared" ref="AG97" si="50">+AG96+AG13</f>
        <v>4370</v>
      </c>
    </row>
    <row r="98" spans="1:33">
      <c r="A98" s="5" t="s">
        <v>12</v>
      </c>
      <c r="B98" s="6">
        <f t="shared" si="31"/>
        <v>49816</v>
      </c>
      <c r="C98" s="7">
        <f t="shared" si="31"/>
        <v>0</v>
      </c>
      <c r="D98" s="7">
        <f t="shared" si="31"/>
        <v>0</v>
      </c>
      <c r="E98" s="7">
        <f t="shared" si="31"/>
        <v>0</v>
      </c>
      <c r="F98" s="25">
        <f t="shared" si="31"/>
        <v>0</v>
      </c>
      <c r="G98" s="63">
        <f t="shared" si="31"/>
        <v>0</v>
      </c>
      <c r="H98" s="40">
        <f t="shared" si="31"/>
        <v>0</v>
      </c>
      <c r="I98" s="40">
        <f t="shared" ref="I98" si="51">+I97+I14</f>
        <v>0</v>
      </c>
      <c r="J98" s="6">
        <f t="shared" si="31"/>
        <v>472843</v>
      </c>
      <c r="K98" s="7">
        <f t="shared" si="31"/>
        <v>0</v>
      </c>
      <c r="L98" s="7">
        <f t="shared" si="31"/>
        <v>0</v>
      </c>
      <c r="M98" s="7">
        <f t="shared" si="31"/>
        <v>0</v>
      </c>
      <c r="N98" s="7">
        <f t="shared" si="31"/>
        <v>0</v>
      </c>
      <c r="O98" s="7">
        <f t="shared" si="31"/>
        <v>0</v>
      </c>
      <c r="P98" s="29">
        <f t="shared" si="31"/>
        <v>0</v>
      </c>
      <c r="Q98" s="25"/>
      <c r="R98" s="6">
        <f t="shared" si="31"/>
        <v>181392</v>
      </c>
      <c r="S98" s="7">
        <f t="shared" si="31"/>
        <v>0</v>
      </c>
      <c r="T98" s="7">
        <f t="shared" si="31"/>
        <v>0</v>
      </c>
      <c r="U98" s="7">
        <f t="shared" si="31"/>
        <v>0</v>
      </c>
      <c r="V98" s="7">
        <f t="shared" si="31"/>
        <v>0</v>
      </c>
      <c r="W98" s="7">
        <f t="shared" si="31"/>
        <v>0</v>
      </c>
      <c r="X98" s="40">
        <f t="shared" si="31"/>
        <v>0</v>
      </c>
      <c r="Y98" s="40">
        <f t="shared" ref="Y98" si="52">+Y97+Y14</f>
        <v>0</v>
      </c>
      <c r="Z98" s="6">
        <f t="shared" si="27"/>
        <v>704051</v>
      </c>
      <c r="AA98" s="7">
        <f t="shared" si="28"/>
        <v>0</v>
      </c>
      <c r="AB98" s="7">
        <f t="shared" si="29"/>
        <v>0</v>
      </c>
      <c r="AC98" s="7">
        <f t="shared" si="30"/>
        <v>0</v>
      </c>
      <c r="AD98" s="7">
        <f t="shared" si="34"/>
        <v>0</v>
      </c>
      <c r="AE98" s="63">
        <f t="shared" si="34"/>
        <v>0</v>
      </c>
      <c r="AF98" s="40">
        <f t="shared" si="34"/>
        <v>0</v>
      </c>
      <c r="AG98" s="40">
        <f t="shared" ref="AG98" si="53">+AG97+AG14</f>
        <v>4370</v>
      </c>
    </row>
    <row r="99" spans="1:33">
      <c r="A99" s="5" t="s">
        <v>13</v>
      </c>
      <c r="B99" s="6">
        <f t="shared" si="31"/>
        <v>50930</v>
      </c>
      <c r="C99" s="7">
        <f t="shared" si="31"/>
        <v>0</v>
      </c>
      <c r="D99" s="7">
        <f t="shared" si="31"/>
        <v>0</v>
      </c>
      <c r="E99" s="7">
        <f t="shared" si="31"/>
        <v>0</v>
      </c>
      <c r="F99" s="25">
        <f t="shared" si="31"/>
        <v>0</v>
      </c>
      <c r="G99" s="63">
        <f t="shared" si="31"/>
        <v>0</v>
      </c>
      <c r="H99" s="40">
        <f t="shared" si="31"/>
        <v>0</v>
      </c>
      <c r="I99" s="40">
        <f t="shared" ref="I99" si="54">+I98+I15</f>
        <v>0</v>
      </c>
      <c r="J99" s="6">
        <f t="shared" si="31"/>
        <v>535969</v>
      </c>
      <c r="K99" s="7">
        <f t="shared" si="31"/>
        <v>0</v>
      </c>
      <c r="L99" s="7">
        <f t="shared" si="31"/>
        <v>0</v>
      </c>
      <c r="M99" s="7">
        <f t="shared" si="31"/>
        <v>0</v>
      </c>
      <c r="N99" s="7">
        <f t="shared" si="31"/>
        <v>0</v>
      </c>
      <c r="O99" s="7">
        <f t="shared" si="31"/>
        <v>0</v>
      </c>
      <c r="P99" s="29">
        <f t="shared" si="31"/>
        <v>0</v>
      </c>
      <c r="Q99" s="25"/>
      <c r="R99" s="6">
        <f t="shared" si="31"/>
        <v>208854</v>
      </c>
      <c r="S99" s="7">
        <f t="shared" si="31"/>
        <v>0</v>
      </c>
      <c r="T99" s="7">
        <f t="shared" si="31"/>
        <v>0</v>
      </c>
      <c r="U99" s="7">
        <f t="shared" si="31"/>
        <v>0</v>
      </c>
      <c r="V99" s="7">
        <f t="shared" si="31"/>
        <v>0</v>
      </c>
      <c r="W99" s="7">
        <f t="shared" si="31"/>
        <v>0</v>
      </c>
      <c r="X99" s="40">
        <f t="shared" si="31"/>
        <v>0</v>
      </c>
      <c r="Y99" s="40">
        <f t="shared" ref="Y99" si="55">+Y98+Y15</f>
        <v>0</v>
      </c>
      <c r="Z99" s="6">
        <f t="shared" si="27"/>
        <v>795753</v>
      </c>
      <c r="AA99" s="7">
        <f t="shared" si="28"/>
        <v>0</v>
      </c>
      <c r="AB99" s="7">
        <f t="shared" si="29"/>
        <v>0</v>
      </c>
      <c r="AC99" s="7">
        <f t="shared" si="30"/>
        <v>0</v>
      </c>
      <c r="AD99" s="7">
        <f t="shared" si="34"/>
        <v>0</v>
      </c>
      <c r="AE99" s="63">
        <f t="shared" si="34"/>
        <v>0</v>
      </c>
      <c r="AF99" s="40">
        <f t="shared" si="34"/>
        <v>0</v>
      </c>
      <c r="AG99" s="40">
        <f t="shared" ref="AG99" si="56">+AG98+AG15</f>
        <v>4370</v>
      </c>
    </row>
    <row r="100" spans="1:33">
      <c r="A100" s="5" t="s">
        <v>14</v>
      </c>
      <c r="B100" s="6">
        <f t="shared" si="31"/>
        <v>50930</v>
      </c>
      <c r="C100" s="7">
        <f t="shared" si="31"/>
        <v>0</v>
      </c>
      <c r="D100" s="7">
        <f t="shared" si="31"/>
        <v>0</v>
      </c>
      <c r="E100" s="7">
        <f t="shared" si="31"/>
        <v>0</v>
      </c>
      <c r="F100" s="25">
        <f t="shared" si="31"/>
        <v>0</v>
      </c>
      <c r="G100" s="63">
        <f t="shared" si="31"/>
        <v>0</v>
      </c>
      <c r="H100" s="40">
        <f t="shared" si="31"/>
        <v>0</v>
      </c>
      <c r="I100" s="40">
        <f t="shared" ref="I100" si="57">+I99+I16</f>
        <v>0</v>
      </c>
      <c r="J100" s="6">
        <f t="shared" si="31"/>
        <v>535969</v>
      </c>
      <c r="K100" s="7">
        <f t="shared" si="31"/>
        <v>0</v>
      </c>
      <c r="L100" s="7">
        <f t="shared" si="31"/>
        <v>0</v>
      </c>
      <c r="M100" s="7">
        <f t="shared" si="31"/>
        <v>0</v>
      </c>
      <c r="N100" s="7">
        <f t="shared" si="31"/>
        <v>0</v>
      </c>
      <c r="O100" s="7">
        <f t="shared" si="31"/>
        <v>0</v>
      </c>
      <c r="P100" s="29">
        <f t="shared" si="31"/>
        <v>0</v>
      </c>
      <c r="Q100" s="25"/>
      <c r="R100" s="6">
        <f t="shared" si="31"/>
        <v>208854</v>
      </c>
      <c r="S100" s="7">
        <f t="shared" si="31"/>
        <v>0</v>
      </c>
      <c r="T100" s="7">
        <f t="shared" si="31"/>
        <v>0</v>
      </c>
      <c r="U100" s="7">
        <f t="shared" si="31"/>
        <v>0</v>
      </c>
      <c r="V100" s="7">
        <f t="shared" si="31"/>
        <v>0</v>
      </c>
      <c r="W100" s="7">
        <f t="shared" si="31"/>
        <v>0</v>
      </c>
      <c r="X100" s="40">
        <f t="shared" si="31"/>
        <v>0</v>
      </c>
      <c r="Y100" s="40">
        <f t="shared" ref="Y100" si="58">+Y99+Y16</f>
        <v>0</v>
      </c>
      <c r="Z100" s="6">
        <f t="shared" si="27"/>
        <v>795753</v>
      </c>
      <c r="AA100" s="7">
        <f t="shared" si="28"/>
        <v>0</v>
      </c>
      <c r="AB100" s="7">
        <f t="shared" si="29"/>
        <v>0</v>
      </c>
      <c r="AC100" s="7">
        <f t="shared" si="30"/>
        <v>0</v>
      </c>
      <c r="AD100" s="7">
        <f t="shared" si="34"/>
        <v>0</v>
      </c>
      <c r="AE100" s="63">
        <f t="shared" si="34"/>
        <v>0</v>
      </c>
      <c r="AF100" s="40">
        <f t="shared" si="34"/>
        <v>0</v>
      </c>
      <c r="AG100" s="40">
        <f t="shared" ref="AG100" si="59">+AG99+AG16</f>
        <v>4370</v>
      </c>
    </row>
    <row r="101" spans="1:33">
      <c r="A101" s="5" t="s">
        <v>15</v>
      </c>
      <c r="B101" s="6">
        <f t="shared" si="31"/>
        <v>50930</v>
      </c>
      <c r="C101" s="7">
        <f t="shared" si="31"/>
        <v>0</v>
      </c>
      <c r="D101" s="7">
        <f t="shared" si="31"/>
        <v>0</v>
      </c>
      <c r="E101" s="7">
        <f t="shared" si="31"/>
        <v>0</v>
      </c>
      <c r="F101" s="25">
        <f t="shared" si="31"/>
        <v>0</v>
      </c>
      <c r="G101" s="63">
        <f t="shared" si="31"/>
        <v>0</v>
      </c>
      <c r="H101" s="40">
        <f t="shared" si="31"/>
        <v>0</v>
      </c>
      <c r="I101" s="40">
        <f t="shared" ref="I101" si="60">+I100+I17</f>
        <v>0</v>
      </c>
      <c r="J101" s="6">
        <f t="shared" si="31"/>
        <v>535969</v>
      </c>
      <c r="K101" s="7">
        <f t="shared" si="31"/>
        <v>0</v>
      </c>
      <c r="L101" s="7">
        <f t="shared" si="31"/>
        <v>0</v>
      </c>
      <c r="M101" s="7">
        <f t="shared" si="31"/>
        <v>0</v>
      </c>
      <c r="N101" s="7">
        <f t="shared" si="31"/>
        <v>0</v>
      </c>
      <c r="O101" s="7">
        <f t="shared" si="31"/>
        <v>0</v>
      </c>
      <c r="P101" s="29">
        <f t="shared" si="31"/>
        <v>0</v>
      </c>
      <c r="Q101" s="25"/>
      <c r="R101" s="6">
        <f t="shared" si="31"/>
        <v>208854</v>
      </c>
      <c r="S101" s="7">
        <f t="shared" si="31"/>
        <v>0</v>
      </c>
      <c r="T101" s="7">
        <f t="shared" si="31"/>
        <v>0</v>
      </c>
      <c r="U101" s="7">
        <f t="shared" si="31"/>
        <v>0</v>
      </c>
      <c r="V101" s="7">
        <f t="shared" si="31"/>
        <v>0</v>
      </c>
      <c r="W101" s="7">
        <f t="shared" si="31"/>
        <v>0</v>
      </c>
      <c r="X101" s="40">
        <f t="shared" si="31"/>
        <v>0</v>
      </c>
      <c r="Y101" s="40">
        <f t="shared" ref="Y101" si="61">+Y100+Y17</f>
        <v>0</v>
      </c>
      <c r="Z101" s="6">
        <f t="shared" si="27"/>
        <v>795753</v>
      </c>
      <c r="AA101" s="7">
        <f t="shared" si="28"/>
        <v>0</v>
      </c>
      <c r="AB101" s="7">
        <f t="shared" si="29"/>
        <v>0</v>
      </c>
      <c r="AC101" s="7">
        <f t="shared" si="30"/>
        <v>0</v>
      </c>
      <c r="AD101" s="7">
        <f t="shared" si="34"/>
        <v>0</v>
      </c>
      <c r="AE101" s="63">
        <f t="shared" si="34"/>
        <v>0</v>
      </c>
      <c r="AF101" s="40">
        <f t="shared" si="34"/>
        <v>0</v>
      </c>
      <c r="AG101" s="40">
        <f t="shared" ref="AG101" si="62">+AG100+AG17</f>
        <v>4370</v>
      </c>
    </row>
    <row r="102" spans="1:33" ht="13.5" thickBot="1">
      <c r="A102" s="20" t="s">
        <v>16</v>
      </c>
      <c r="B102" s="21">
        <f t="shared" si="31"/>
        <v>50930</v>
      </c>
      <c r="C102" s="22">
        <f t="shared" si="31"/>
        <v>0</v>
      </c>
      <c r="D102" s="22">
        <f t="shared" si="31"/>
        <v>0</v>
      </c>
      <c r="E102" s="22">
        <f t="shared" si="31"/>
        <v>0</v>
      </c>
      <c r="F102" s="50">
        <f t="shared" si="31"/>
        <v>0</v>
      </c>
      <c r="G102" s="64">
        <f t="shared" si="31"/>
        <v>0</v>
      </c>
      <c r="H102" s="47">
        <f t="shared" si="31"/>
        <v>0</v>
      </c>
      <c r="I102" s="47">
        <f t="shared" ref="I102" si="63">+I101+I18</f>
        <v>0</v>
      </c>
      <c r="J102" s="21">
        <f t="shared" si="31"/>
        <v>535969</v>
      </c>
      <c r="K102" s="22">
        <f t="shared" si="31"/>
        <v>0</v>
      </c>
      <c r="L102" s="22">
        <f t="shared" si="31"/>
        <v>0</v>
      </c>
      <c r="M102" s="22">
        <f t="shared" si="31"/>
        <v>0</v>
      </c>
      <c r="N102" s="22">
        <f t="shared" si="31"/>
        <v>0</v>
      </c>
      <c r="O102" s="22">
        <f t="shared" si="31"/>
        <v>0</v>
      </c>
      <c r="P102" s="30">
        <f t="shared" si="31"/>
        <v>0</v>
      </c>
      <c r="Q102" s="30">
        <f t="shared" si="31"/>
        <v>0</v>
      </c>
      <c r="R102" s="21">
        <f t="shared" si="31"/>
        <v>208854</v>
      </c>
      <c r="S102" s="22">
        <f t="shared" si="31"/>
        <v>0</v>
      </c>
      <c r="T102" s="22">
        <f t="shared" si="31"/>
        <v>0</v>
      </c>
      <c r="U102" s="22">
        <f t="shared" si="31"/>
        <v>0</v>
      </c>
      <c r="V102" s="22">
        <f t="shared" si="31"/>
        <v>0</v>
      </c>
      <c r="W102" s="22">
        <f t="shared" si="31"/>
        <v>0</v>
      </c>
      <c r="X102" s="47">
        <f t="shared" si="31"/>
        <v>0</v>
      </c>
      <c r="Y102" s="47">
        <f t="shared" ref="Y102" si="64">+Y101+Y18</f>
        <v>0</v>
      </c>
      <c r="Z102" s="21">
        <f t="shared" si="27"/>
        <v>795753</v>
      </c>
      <c r="AA102" s="22">
        <f t="shared" si="28"/>
        <v>0</v>
      </c>
      <c r="AB102" s="22">
        <f t="shared" si="29"/>
        <v>0</v>
      </c>
      <c r="AC102" s="22">
        <f t="shared" si="30"/>
        <v>0</v>
      </c>
      <c r="AD102" s="22">
        <f t="shared" si="34"/>
        <v>0</v>
      </c>
      <c r="AE102" s="64">
        <f t="shared" si="34"/>
        <v>0</v>
      </c>
      <c r="AF102" s="47">
        <f t="shared" si="34"/>
        <v>0</v>
      </c>
      <c r="AG102" s="47">
        <f t="shared" ref="AG102" si="65">+AG101+AG18</f>
        <v>4370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96"/>
    </row>
    <row r="107" spans="1:33" ht="13.5" thickBot="1">
      <c r="A107" s="150" t="s">
        <v>33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97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4"/>
      <c r="I108" s="94"/>
      <c r="J108" s="152" t="s">
        <v>3</v>
      </c>
      <c r="K108" s="153"/>
      <c r="L108" s="153"/>
      <c r="M108" s="153"/>
      <c r="N108" s="153"/>
      <c r="O108" s="153"/>
      <c r="P108" s="154"/>
      <c r="Q108" s="94"/>
      <c r="R108" s="152" t="s">
        <v>4</v>
      </c>
      <c r="S108" s="153"/>
      <c r="T108" s="153"/>
      <c r="U108" s="153"/>
      <c r="V108" s="153"/>
      <c r="W108" s="153"/>
      <c r="X108" s="154"/>
      <c r="Y108" s="94"/>
      <c r="Z108" s="152" t="s">
        <v>17</v>
      </c>
      <c r="AA108" s="153"/>
      <c r="AB108" s="153"/>
      <c r="AC108" s="153"/>
      <c r="AD108" s="153"/>
      <c r="AE108" s="153"/>
      <c r="AF108" s="153"/>
      <c r="AG108" s="95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T110" si="66">+B27</f>
        <v>0</v>
      </c>
      <c r="C110" s="7">
        <f t="shared" si="66"/>
        <v>19600</v>
      </c>
      <c r="D110" s="7">
        <f t="shared" si="66"/>
        <v>3507</v>
      </c>
      <c r="E110" s="7">
        <f>+E27</f>
        <v>5909</v>
      </c>
      <c r="F110" s="25">
        <f>+F27</f>
        <v>3466</v>
      </c>
      <c r="G110" s="63">
        <f>+G27</f>
        <v>10657</v>
      </c>
      <c r="H110" s="40">
        <f>+H27</f>
        <v>9879</v>
      </c>
      <c r="I110" s="40">
        <f>+I27</f>
        <v>6412</v>
      </c>
      <c r="J110" s="6">
        <f t="shared" si="66"/>
        <v>0</v>
      </c>
      <c r="K110" s="7">
        <f t="shared" si="66"/>
        <v>42234</v>
      </c>
      <c r="L110" s="7">
        <f t="shared" si="66"/>
        <v>63973</v>
      </c>
      <c r="M110" s="7">
        <f>+M27</f>
        <v>65008</v>
      </c>
      <c r="N110" s="7">
        <f>+N27</f>
        <v>88533</v>
      </c>
      <c r="O110" s="7">
        <f>+O27</f>
        <v>80203</v>
      </c>
      <c r="P110" s="29">
        <f>+P27</f>
        <v>105696</v>
      </c>
      <c r="Q110" s="29">
        <f>+Q27</f>
        <v>145109</v>
      </c>
      <c r="R110" s="6">
        <f t="shared" si="66"/>
        <v>0</v>
      </c>
      <c r="S110" s="7">
        <f t="shared" si="66"/>
        <v>13470</v>
      </c>
      <c r="T110" s="7">
        <f t="shared" si="66"/>
        <v>58595</v>
      </c>
      <c r="U110" s="7">
        <f>+U27</f>
        <v>26031</v>
      </c>
      <c r="V110" s="7">
        <f>+V27</f>
        <v>26925</v>
      </c>
      <c r="W110" s="7">
        <f>+W27</f>
        <v>34137</v>
      </c>
      <c r="X110" s="40">
        <f>+X27</f>
        <v>37987</v>
      </c>
      <c r="Y110" s="40">
        <f>+Y27</f>
        <v>38665</v>
      </c>
      <c r="Z110" s="6">
        <f t="shared" ref="Z110:Z121" si="67">+R110+J110+B110</f>
        <v>0</v>
      </c>
      <c r="AA110" s="7">
        <f t="shared" ref="AA110:AA121" si="68">+S110+K110+C110</f>
        <v>75304</v>
      </c>
      <c r="AB110" s="7">
        <f t="shared" ref="AB110:AB121" si="69">+T110+L110+D110</f>
        <v>126075</v>
      </c>
      <c r="AC110" s="7">
        <f t="shared" ref="AC110:AC121" si="70">+U110+M110+E110</f>
        <v>96948</v>
      </c>
      <c r="AD110" s="7">
        <f>+AD27</f>
        <v>118924</v>
      </c>
      <c r="AE110" s="63">
        <f>+AE27</f>
        <v>124997</v>
      </c>
      <c r="AF110" s="40">
        <f>+AF27</f>
        <v>153562</v>
      </c>
      <c r="AG110" s="40">
        <f>+AG27</f>
        <v>190186</v>
      </c>
    </row>
    <row r="111" spans="1:33">
      <c r="A111" s="5" t="s">
        <v>24</v>
      </c>
      <c r="B111" s="6">
        <f>+B110+B28</f>
        <v>0</v>
      </c>
      <c r="C111" s="7">
        <f t="shared" ref="C111:J121" si="71">+C110+C28</f>
        <v>20007</v>
      </c>
      <c r="D111" s="7">
        <f t="shared" si="71"/>
        <v>3907</v>
      </c>
      <c r="E111" s="7">
        <f t="shared" si="71"/>
        <v>21286</v>
      </c>
      <c r="F111" s="25">
        <f t="shared" si="71"/>
        <v>14059</v>
      </c>
      <c r="G111" s="63">
        <f t="shared" si="71"/>
        <v>13079</v>
      </c>
      <c r="H111" s="40">
        <f t="shared" si="71"/>
        <v>14029</v>
      </c>
      <c r="I111" s="40">
        <f t="shared" ref="I111" si="72">+I110+I28</f>
        <v>7557</v>
      </c>
      <c r="J111" s="6">
        <f>+J110+J28</f>
        <v>0</v>
      </c>
      <c r="K111" s="7">
        <f t="shared" ref="K111:R121" si="73">+K110+K28</f>
        <v>103813</v>
      </c>
      <c r="L111" s="7">
        <f t="shared" si="73"/>
        <v>129009</v>
      </c>
      <c r="M111" s="7">
        <f t="shared" si="73"/>
        <v>125116</v>
      </c>
      <c r="N111" s="7">
        <f t="shared" si="73"/>
        <v>157049</v>
      </c>
      <c r="O111" s="7">
        <f t="shared" si="73"/>
        <v>173558</v>
      </c>
      <c r="P111" s="29">
        <f t="shared" si="73"/>
        <v>207596</v>
      </c>
      <c r="Q111" s="29">
        <f t="shared" ref="Q111" si="74">+Q110+Q28</f>
        <v>272712</v>
      </c>
      <c r="R111" s="6">
        <f>+R110+R28</f>
        <v>0</v>
      </c>
      <c r="S111" s="7">
        <f t="shared" ref="S111:X121" si="75">+S110+S28</f>
        <v>45174</v>
      </c>
      <c r="T111" s="7">
        <f t="shared" si="75"/>
        <v>73037</v>
      </c>
      <c r="U111" s="7">
        <f t="shared" si="75"/>
        <v>48024</v>
      </c>
      <c r="V111" s="7">
        <f t="shared" si="75"/>
        <v>36188</v>
      </c>
      <c r="W111" s="7">
        <f t="shared" si="75"/>
        <v>71493</v>
      </c>
      <c r="X111" s="40">
        <f t="shared" si="75"/>
        <v>66231</v>
      </c>
      <c r="Y111" s="40">
        <f t="shared" ref="Y111" si="76">+Y110+Y28</f>
        <v>91464</v>
      </c>
      <c r="Z111" s="6">
        <f t="shared" si="67"/>
        <v>0</v>
      </c>
      <c r="AA111" s="7">
        <f t="shared" si="68"/>
        <v>168994</v>
      </c>
      <c r="AB111" s="7">
        <f t="shared" si="69"/>
        <v>205953</v>
      </c>
      <c r="AC111" s="7">
        <f t="shared" si="70"/>
        <v>194426</v>
      </c>
      <c r="AD111" s="7">
        <f t="shared" ref="AD111:AF121" si="77">+AD110+AD28</f>
        <v>207296</v>
      </c>
      <c r="AE111" s="63">
        <f t="shared" si="77"/>
        <v>258130</v>
      </c>
      <c r="AF111" s="40">
        <f t="shared" si="77"/>
        <v>287856</v>
      </c>
      <c r="AG111" s="40">
        <f t="shared" ref="AG111" si="78">+AG110+AG28</f>
        <v>371733</v>
      </c>
    </row>
    <row r="112" spans="1:33">
      <c r="A112" s="5" t="s">
        <v>7</v>
      </c>
      <c r="B112" s="6">
        <f t="shared" ref="B112:B121" si="79">+B111+B29</f>
        <v>0</v>
      </c>
      <c r="C112" s="7">
        <f t="shared" si="71"/>
        <v>25473</v>
      </c>
      <c r="D112" s="7">
        <f t="shared" si="71"/>
        <v>18070</v>
      </c>
      <c r="E112" s="7">
        <f t="shared" si="71"/>
        <v>23452</v>
      </c>
      <c r="F112" s="25">
        <f t="shared" si="71"/>
        <v>16142</v>
      </c>
      <c r="G112" s="63">
        <f t="shared" si="71"/>
        <v>13554</v>
      </c>
      <c r="H112" s="40">
        <f t="shared" si="71"/>
        <v>28581</v>
      </c>
      <c r="I112" s="40">
        <f t="shared" ref="I112" si="80">+I111+I29</f>
        <v>27676</v>
      </c>
      <c r="J112" s="6">
        <f t="shared" si="71"/>
        <v>0</v>
      </c>
      <c r="K112" s="7">
        <f t="shared" si="73"/>
        <v>155593</v>
      </c>
      <c r="L112" s="7">
        <f t="shared" si="73"/>
        <v>191313</v>
      </c>
      <c r="M112" s="7">
        <f t="shared" si="73"/>
        <v>208632</v>
      </c>
      <c r="N112" s="7">
        <f t="shared" si="73"/>
        <v>250667</v>
      </c>
      <c r="O112" s="7">
        <f t="shared" si="73"/>
        <v>277542</v>
      </c>
      <c r="P112" s="29">
        <f t="shared" si="73"/>
        <v>304115</v>
      </c>
      <c r="Q112" s="29">
        <f t="shared" ref="Q112" si="81">+Q111+Q29</f>
        <v>420987</v>
      </c>
      <c r="R112" s="6">
        <f t="shared" si="73"/>
        <v>0</v>
      </c>
      <c r="S112" s="7">
        <f t="shared" si="75"/>
        <v>82343</v>
      </c>
      <c r="T112" s="7">
        <f t="shared" si="75"/>
        <v>108506</v>
      </c>
      <c r="U112" s="7">
        <f t="shared" si="75"/>
        <v>63442</v>
      </c>
      <c r="V112" s="7">
        <f t="shared" si="75"/>
        <v>89845</v>
      </c>
      <c r="W112" s="7">
        <f t="shared" si="75"/>
        <v>96270</v>
      </c>
      <c r="X112" s="40">
        <f t="shared" si="75"/>
        <v>79175</v>
      </c>
      <c r="Y112" s="40">
        <f t="shared" ref="Y112" si="82">+Y111+Y29</f>
        <v>156665</v>
      </c>
      <c r="Z112" s="6">
        <f t="shared" si="67"/>
        <v>0</v>
      </c>
      <c r="AA112" s="7">
        <f t="shared" si="68"/>
        <v>263409</v>
      </c>
      <c r="AB112" s="7">
        <f t="shared" si="69"/>
        <v>317889</v>
      </c>
      <c r="AC112" s="7">
        <f t="shared" si="70"/>
        <v>295526</v>
      </c>
      <c r="AD112" s="7">
        <f t="shared" si="77"/>
        <v>356654</v>
      </c>
      <c r="AE112" s="63">
        <f t="shared" si="77"/>
        <v>387366</v>
      </c>
      <c r="AF112" s="40">
        <f t="shared" si="77"/>
        <v>411871</v>
      </c>
      <c r="AG112" s="40">
        <f t="shared" ref="AG112" si="83">+AG111+AG29</f>
        <v>605328</v>
      </c>
    </row>
    <row r="113" spans="1:33">
      <c r="A113" s="5" t="s">
        <v>8</v>
      </c>
      <c r="B113" s="6">
        <f t="shared" si="79"/>
        <v>0</v>
      </c>
      <c r="C113" s="7">
        <f t="shared" si="71"/>
        <v>26529</v>
      </c>
      <c r="D113" s="7">
        <f t="shared" si="71"/>
        <v>19821</v>
      </c>
      <c r="E113" s="7">
        <f t="shared" si="71"/>
        <v>27102</v>
      </c>
      <c r="F113" s="25">
        <f t="shared" si="71"/>
        <v>26735</v>
      </c>
      <c r="G113" s="63">
        <f t="shared" si="71"/>
        <v>19698</v>
      </c>
      <c r="H113" s="40">
        <f t="shared" si="71"/>
        <v>32476</v>
      </c>
      <c r="I113" s="40">
        <f t="shared" ref="I113" si="84">+I112+I30</f>
        <v>46642</v>
      </c>
      <c r="J113" s="6">
        <f t="shared" si="71"/>
        <v>0</v>
      </c>
      <c r="K113" s="7">
        <f t="shared" si="73"/>
        <v>223026</v>
      </c>
      <c r="L113" s="7">
        <f t="shared" si="73"/>
        <v>243652</v>
      </c>
      <c r="M113" s="7">
        <f t="shared" si="73"/>
        <v>284768</v>
      </c>
      <c r="N113" s="7">
        <f t="shared" si="73"/>
        <v>349103</v>
      </c>
      <c r="O113" s="7">
        <f t="shared" si="73"/>
        <v>403693</v>
      </c>
      <c r="P113" s="29">
        <f t="shared" si="73"/>
        <v>445120</v>
      </c>
      <c r="Q113" s="29">
        <f t="shared" ref="Q113" si="85">+Q112+Q30</f>
        <v>603862</v>
      </c>
      <c r="R113" s="6">
        <f t="shared" si="73"/>
        <v>0</v>
      </c>
      <c r="S113" s="7">
        <f t="shared" si="75"/>
        <v>111054</v>
      </c>
      <c r="T113" s="7">
        <f t="shared" si="75"/>
        <v>127553</v>
      </c>
      <c r="U113" s="7">
        <f t="shared" si="75"/>
        <v>98145</v>
      </c>
      <c r="V113" s="7">
        <f t="shared" si="75"/>
        <v>126994</v>
      </c>
      <c r="W113" s="7">
        <f t="shared" si="75"/>
        <v>138230</v>
      </c>
      <c r="X113" s="40">
        <f t="shared" si="75"/>
        <v>123234</v>
      </c>
      <c r="Y113" s="40">
        <f t="shared" ref="Y113" si="86">+Y112+Y30</f>
        <v>196662</v>
      </c>
      <c r="Z113" s="6">
        <f t="shared" si="67"/>
        <v>0</v>
      </c>
      <c r="AA113" s="7">
        <f t="shared" si="68"/>
        <v>360609</v>
      </c>
      <c r="AB113" s="7">
        <f t="shared" si="69"/>
        <v>391026</v>
      </c>
      <c r="AC113" s="7">
        <f t="shared" si="70"/>
        <v>410015</v>
      </c>
      <c r="AD113" s="7">
        <f t="shared" si="77"/>
        <v>502832</v>
      </c>
      <c r="AE113" s="63">
        <f t="shared" si="77"/>
        <v>561621</v>
      </c>
      <c r="AF113" s="40">
        <f t="shared" si="77"/>
        <v>600830</v>
      </c>
      <c r="AG113" s="40">
        <f t="shared" ref="AG113" si="87">+AG112+AG30</f>
        <v>847166</v>
      </c>
    </row>
    <row r="114" spans="1:33">
      <c r="A114" s="5" t="s">
        <v>9</v>
      </c>
      <c r="B114" s="6">
        <f t="shared" si="79"/>
        <v>0</v>
      </c>
      <c r="C114" s="7">
        <f t="shared" si="71"/>
        <v>28599</v>
      </c>
      <c r="D114" s="7">
        <f t="shared" si="71"/>
        <v>28264</v>
      </c>
      <c r="E114" s="7">
        <f t="shared" si="71"/>
        <v>31444</v>
      </c>
      <c r="F114" s="25">
        <f t="shared" si="71"/>
        <v>30887</v>
      </c>
      <c r="G114" s="63">
        <f t="shared" si="71"/>
        <v>20113</v>
      </c>
      <c r="H114" s="40">
        <f t="shared" si="71"/>
        <v>37167</v>
      </c>
      <c r="I114" s="40">
        <f t="shared" ref="I114" si="88">+I113+I31</f>
        <v>65582</v>
      </c>
      <c r="J114" s="6">
        <f t="shared" si="71"/>
        <v>0</v>
      </c>
      <c r="K114" s="7">
        <f t="shared" si="73"/>
        <v>280495</v>
      </c>
      <c r="L114" s="7">
        <f t="shared" si="73"/>
        <v>335271</v>
      </c>
      <c r="M114" s="7">
        <f t="shared" si="73"/>
        <v>348725</v>
      </c>
      <c r="N114" s="7">
        <f t="shared" si="73"/>
        <v>456308</v>
      </c>
      <c r="O114" s="7">
        <f t="shared" si="73"/>
        <v>492932</v>
      </c>
      <c r="P114" s="29">
        <f t="shared" si="73"/>
        <v>572569</v>
      </c>
      <c r="Q114" s="29">
        <f t="shared" ref="Q114" si="89">+Q113+Q31</f>
        <v>750107</v>
      </c>
      <c r="R114" s="6">
        <f t="shared" si="73"/>
        <v>0</v>
      </c>
      <c r="S114" s="7">
        <f t="shared" si="75"/>
        <v>138521</v>
      </c>
      <c r="T114" s="7">
        <f t="shared" si="75"/>
        <v>137790</v>
      </c>
      <c r="U114" s="7">
        <f t="shared" si="75"/>
        <v>137468</v>
      </c>
      <c r="V114" s="7">
        <f t="shared" si="75"/>
        <v>172564</v>
      </c>
      <c r="W114" s="7">
        <f t="shared" si="75"/>
        <v>182646</v>
      </c>
      <c r="X114" s="40">
        <f t="shared" si="75"/>
        <v>154600</v>
      </c>
      <c r="Y114" s="40">
        <f t="shared" ref="Y114" si="90">+Y113+Y31</f>
        <v>249816</v>
      </c>
      <c r="Z114" s="6">
        <f t="shared" si="67"/>
        <v>0</v>
      </c>
      <c r="AA114" s="7">
        <f t="shared" si="68"/>
        <v>447615</v>
      </c>
      <c r="AB114" s="7">
        <f t="shared" si="69"/>
        <v>501325</v>
      </c>
      <c r="AC114" s="7">
        <f t="shared" si="70"/>
        <v>517637</v>
      </c>
      <c r="AD114" s="7">
        <f t="shared" si="77"/>
        <v>659759</v>
      </c>
      <c r="AE114" s="63">
        <f t="shared" si="77"/>
        <v>695691</v>
      </c>
      <c r="AF114" s="40">
        <f t="shared" si="77"/>
        <v>764336</v>
      </c>
      <c r="AG114" s="40">
        <f t="shared" ref="AG114" si="91">+AG113+AG31</f>
        <v>1065505</v>
      </c>
    </row>
    <row r="115" spans="1:33">
      <c r="A115" s="5" t="s">
        <v>10</v>
      </c>
      <c r="B115" s="6">
        <f t="shared" si="79"/>
        <v>0</v>
      </c>
      <c r="C115" s="7">
        <f t="shared" si="71"/>
        <v>35405</v>
      </c>
      <c r="D115" s="7">
        <f t="shared" si="71"/>
        <v>35519</v>
      </c>
      <c r="E115" s="7">
        <f t="shared" si="71"/>
        <v>35468</v>
      </c>
      <c r="F115" s="25">
        <f t="shared" si="71"/>
        <v>36281</v>
      </c>
      <c r="G115" s="63">
        <f t="shared" si="71"/>
        <v>20343</v>
      </c>
      <c r="H115" s="40">
        <f t="shared" si="71"/>
        <v>45465</v>
      </c>
      <c r="I115" s="40">
        <f t="shared" ref="I115" si="92">+I114+I32</f>
        <v>79092</v>
      </c>
      <c r="J115" s="6">
        <f t="shared" si="71"/>
        <v>0</v>
      </c>
      <c r="K115" s="7">
        <f t="shared" si="73"/>
        <v>346474</v>
      </c>
      <c r="L115" s="7">
        <f t="shared" si="73"/>
        <v>406789</v>
      </c>
      <c r="M115" s="7">
        <f t="shared" si="73"/>
        <v>420778</v>
      </c>
      <c r="N115" s="7">
        <f t="shared" si="73"/>
        <v>568592</v>
      </c>
      <c r="O115" s="7">
        <f t="shared" si="73"/>
        <v>595718</v>
      </c>
      <c r="P115" s="29">
        <f t="shared" si="73"/>
        <v>705900</v>
      </c>
      <c r="Q115" s="29">
        <f t="shared" ref="Q115" si="93">+Q114+Q32</f>
        <v>910665</v>
      </c>
      <c r="R115" s="6">
        <f t="shared" si="73"/>
        <v>0</v>
      </c>
      <c r="S115" s="7">
        <f t="shared" si="75"/>
        <v>182189</v>
      </c>
      <c r="T115" s="7">
        <f t="shared" si="75"/>
        <v>181829</v>
      </c>
      <c r="U115" s="7">
        <f t="shared" si="75"/>
        <v>190942</v>
      </c>
      <c r="V115" s="7">
        <f t="shared" si="75"/>
        <v>203283</v>
      </c>
      <c r="W115" s="7">
        <f t="shared" si="75"/>
        <v>235068</v>
      </c>
      <c r="X115" s="40">
        <f t="shared" si="75"/>
        <v>214420</v>
      </c>
      <c r="Y115" s="40">
        <f t="shared" ref="Y115" si="94">+Y114+Y32</f>
        <v>339541</v>
      </c>
      <c r="Z115" s="6">
        <f t="shared" si="67"/>
        <v>0</v>
      </c>
      <c r="AA115" s="7">
        <f t="shared" si="68"/>
        <v>564068</v>
      </c>
      <c r="AB115" s="7">
        <f t="shared" si="69"/>
        <v>624137</v>
      </c>
      <c r="AC115" s="7">
        <f t="shared" si="70"/>
        <v>647188</v>
      </c>
      <c r="AD115" s="7">
        <f t="shared" si="77"/>
        <v>808156</v>
      </c>
      <c r="AE115" s="63">
        <f t="shared" si="77"/>
        <v>851129</v>
      </c>
      <c r="AF115" s="40">
        <f t="shared" si="77"/>
        <v>965785</v>
      </c>
      <c r="AG115" s="40">
        <f t="shared" ref="AG115" si="95">+AG114+AG32</f>
        <v>1329298</v>
      </c>
    </row>
    <row r="116" spans="1:33">
      <c r="A116" s="5" t="s">
        <v>11</v>
      </c>
      <c r="B116" s="6">
        <f t="shared" si="79"/>
        <v>0</v>
      </c>
      <c r="C116" s="7">
        <f t="shared" si="71"/>
        <v>37244</v>
      </c>
      <c r="D116" s="7">
        <f t="shared" si="71"/>
        <v>37219</v>
      </c>
      <c r="E116" s="7">
        <f t="shared" si="71"/>
        <v>40188</v>
      </c>
      <c r="F116" s="25">
        <f t="shared" si="71"/>
        <v>52099</v>
      </c>
      <c r="G116" s="63">
        <f t="shared" si="71"/>
        <v>23093</v>
      </c>
      <c r="H116" s="40">
        <f t="shared" si="71"/>
        <v>57598</v>
      </c>
      <c r="I116" s="40">
        <f t="shared" ref="I116" si="96">+I115+I33</f>
        <v>93553</v>
      </c>
      <c r="J116" s="6">
        <f t="shared" si="71"/>
        <v>0</v>
      </c>
      <c r="K116" s="7">
        <f t="shared" si="73"/>
        <v>408494</v>
      </c>
      <c r="L116" s="7">
        <f t="shared" si="73"/>
        <v>454998</v>
      </c>
      <c r="M116" s="7">
        <f t="shared" si="73"/>
        <v>520837</v>
      </c>
      <c r="N116" s="7">
        <f t="shared" si="73"/>
        <v>683258</v>
      </c>
      <c r="O116" s="7">
        <f t="shared" si="73"/>
        <v>705730</v>
      </c>
      <c r="P116" s="29">
        <f t="shared" si="73"/>
        <v>856806</v>
      </c>
      <c r="Q116" s="29">
        <f t="shared" ref="Q116" si="97">+Q115+Q33</f>
        <v>1031004</v>
      </c>
      <c r="R116" s="6">
        <f t="shared" si="73"/>
        <v>0</v>
      </c>
      <c r="S116" s="7">
        <f t="shared" si="75"/>
        <v>190439</v>
      </c>
      <c r="T116" s="7">
        <f t="shared" si="75"/>
        <v>200239</v>
      </c>
      <c r="U116" s="7">
        <f t="shared" si="75"/>
        <v>207719</v>
      </c>
      <c r="V116" s="7">
        <f t="shared" si="75"/>
        <v>253464</v>
      </c>
      <c r="W116" s="7">
        <f t="shared" si="75"/>
        <v>275390</v>
      </c>
      <c r="X116" s="40">
        <f t="shared" si="75"/>
        <v>237257</v>
      </c>
      <c r="Y116" s="40">
        <f t="shared" ref="Y116" si="98">+Y115+Y33</f>
        <v>410200</v>
      </c>
      <c r="Z116" s="6">
        <f t="shared" si="67"/>
        <v>0</v>
      </c>
      <c r="AA116" s="7">
        <f t="shared" si="68"/>
        <v>636177</v>
      </c>
      <c r="AB116" s="7">
        <f t="shared" si="69"/>
        <v>692456</v>
      </c>
      <c r="AC116" s="7">
        <f t="shared" si="70"/>
        <v>768744</v>
      </c>
      <c r="AD116" s="7">
        <f t="shared" si="77"/>
        <v>988821</v>
      </c>
      <c r="AE116" s="63">
        <f t="shared" si="77"/>
        <v>1004213</v>
      </c>
      <c r="AF116" s="40">
        <f t="shared" si="77"/>
        <v>1151661</v>
      </c>
      <c r="AG116" s="40">
        <f t="shared" ref="AG116" si="99">+AG115+AG33</f>
        <v>1534757</v>
      </c>
    </row>
    <row r="117" spans="1:33">
      <c r="A117" s="5" t="s">
        <v>12</v>
      </c>
      <c r="B117" s="6">
        <f t="shared" si="79"/>
        <v>0</v>
      </c>
      <c r="C117" s="7">
        <f t="shared" si="71"/>
        <v>42799</v>
      </c>
      <c r="D117" s="7">
        <f t="shared" si="71"/>
        <v>40576</v>
      </c>
      <c r="E117" s="7">
        <f t="shared" si="71"/>
        <v>46232</v>
      </c>
      <c r="F117" s="25">
        <f t="shared" si="71"/>
        <v>60847</v>
      </c>
      <c r="G117" s="63">
        <f t="shared" si="71"/>
        <v>29789</v>
      </c>
      <c r="H117" s="40">
        <f t="shared" si="71"/>
        <v>61540</v>
      </c>
      <c r="I117" s="40">
        <f t="shared" ref="I117" si="100">+I116+I34</f>
        <v>106968</v>
      </c>
      <c r="J117" s="6">
        <f t="shared" si="71"/>
        <v>0</v>
      </c>
      <c r="K117" s="7">
        <f t="shared" si="73"/>
        <v>471060</v>
      </c>
      <c r="L117" s="7">
        <f t="shared" si="73"/>
        <v>534737</v>
      </c>
      <c r="M117" s="7">
        <f t="shared" si="73"/>
        <v>611130</v>
      </c>
      <c r="N117" s="7">
        <f t="shared" si="73"/>
        <v>811426</v>
      </c>
      <c r="O117" s="7">
        <f t="shared" si="73"/>
        <v>817029</v>
      </c>
      <c r="P117" s="29">
        <f t="shared" si="73"/>
        <v>1001098</v>
      </c>
      <c r="Q117" s="29">
        <f t="shared" ref="Q117" si="101">+Q116+Q34</f>
        <v>1204539</v>
      </c>
      <c r="R117" s="6">
        <f t="shared" si="73"/>
        <v>0</v>
      </c>
      <c r="S117" s="7">
        <f t="shared" si="75"/>
        <v>240071</v>
      </c>
      <c r="T117" s="7">
        <f t="shared" si="75"/>
        <v>230701</v>
      </c>
      <c r="U117" s="7">
        <f t="shared" si="75"/>
        <v>264111</v>
      </c>
      <c r="V117" s="7">
        <f t="shared" si="75"/>
        <v>293735</v>
      </c>
      <c r="W117" s="7">
        <f t="shared" si="75"/>
        <v>301195</v>
      </c>
      <c r="X117" s="40">
        <f t="shared" si="75"/>
        <v>304321</v>
      </c>
      <c r="Y117" s="40">
        <f t="shared" ref="Y117" si="102">+Y116+Y34</f>
        <v>464072</v>
      </c>
      <c r="Z117" s="6">
        <f t="shared" si="67"/>
        <v>0</v>
      </c>
      <c r="AA117" s="7">
        <f t="shared" si="68"/>
        <v>753930</v>
      </c>
      <c r="AB117" s="7">
        <f t="shared" si="69"/>
        <v>806014</v>
      </c>
      <c r="AC117" s="7">
        <f t="shared" si="70"/>
        <v>921473</v>
      </c>
      <c r="AD117" s="7">
        <f t="shared" si="77"/>
        <v>1166008</v>
      </c>
      <c r="AE117" s="63">
        <f t="shared" si="77"/>
        <v>1148013</v>
      </c>
      <c r="AF117" s="40">
        <f t="shared" si="77"/>
        <v>1366959</v>
      </c>
      <c r="AG117" s="40">
        <f t="shared" ref="AG117" si="103">+AG116+AG34</f>
        <v>1775579</v>
      </c>
    </row>
    <row r="118" spans="1:33">
      <c r="A118" s="5" t="s">
        <v>13</v>
      </c>
      <c r="B118" s="6">
        <f t="shared" si="79"/>
        <v>0</v>
      </c>
      <c r="C118" s="7">
        <f t="shared" si="71"/>
        <v>43700</v>
      </c>
      <c r="D118" s="7">
        <f t="shared" si="71"/>
        <v>46274</v>
      </c>
      <c r="E118" s="7">
        <f t="shared" si="71"/>
        <v>49575</v>
      </c>
      <c r="F118" s="25">
        <f t="shared" si="71"/>
        <v>75865</v>
      </c>
      <c r="G118" s="63">
        <f t="shared" si="71"/>
        <v>40501</v>
      </c>
      <c r="H118" s="40">
        <f t="shared" si="71"/>
        <v>71619</v>
      </c>
      <c r="I118" s="40">
        <f t="shared" ref="I118" si="104">+I117+I35</f>
        <v>116886</v>
      </c>
      <c r="J118" s="6">
        <f t="shared" si="71"/>
        <v>0</v>
      </c>
      <c r="K118" s="7">
        <f t="shared" si="73"/>
        <v>539281</v>
      </c>
      <c r="L118" s="7">
        <f t="shared" si="73"/>
        <v>606289</v>
      </c>
      <c r="M118" s="7">
        <f t="shared" si="73"/>
        <v>688667</v>
      </c>
      <c r="N118" s="7">
        <f t="shared" si="73"/>
        <v>920635</v>
      </c>
      <c r="O118" s="7">
        <f t="shared" si="73"/>
        <v>925679</v>
      </c>
      <c r="P118" s="29">
        <f t="shared" si="73"/>
        <v>1165544</v>
      </c>
      <c r="Q118" s="29">
        <f t="shared" ref="Q118" si="105">+Q117+Q35</f>
        <v>1361566</v>
      </c>
      <c r="R118" s="6">
        <f t="shared" si="73"/>
        <v>0</v>
      </c>
      <c r="S118" s="7">
        <f t="shared" si="75"/>
        <v>274124</v>
      </c>
      <c r="T118" s="7">
        <f t="shared" si="75"/>
        <v>271152</v>
      </c>
      <c r="U118" s="7">
        <f t="shared" si="75"/>
        <v>312165</v>
      </c>
      <c r="V118" s="7">
        <f t="shared" si="75"/>
        <v>347788</v>
      </c>
      <c r="W118" s="7">
        <f t="shared" si="75"/>
        <v>337207</v>
      </c>
      <c r="X118" s="40">
        <f t="shared" si="75"/>
        <v>339151</v>
      </c>
      <c r="Y118" s="40">
        <f t="shared" ref="Y118" si="106">+Y117+Y35</f>
        <v>528449</v>
      </c>
      <c r="Z118" s="6">
        <f t="shared" si="67"/>
        <v>0</v>
      </c>
      <c r="AA118" s="7">
        <f t="shared" si="68"/>
        <v>857105</v>
      </c>
      <c r="AB118" s="7">
        <f t="shared" si="69"/>
        <v>923715</v>
      </c>
      <c r="AC118" s="7">
        <f t="shared" si="70"/>
        <v>1050407</v>
      </c>
      <c r="AD118" s="7">
        <f t="shared" si="77"/>
        <v>1344288</v>
      </c>
      <c r="AE118" s="63">
        <f t="shared" si="77"/>
        <v>1303387</v>
      </c>
      <c r="AF118" s="40">
        <f t="shared" si="77"/>
        <v>1576314</v>
      </c>
      <c r="AG118" s="40">
        <f t="shared" ref="AG118" si="107">+AG117+AG35</f>
        <v>2006901</v>
      </c>
    </row>
    <row r="119" spans="1:33">
      <c r="A119" s="5" t="s">
        <v>14</v>
      </c>
      <c r="B119" s="6">
        <f t="shared" si="79"/>
        <v>6454</v>
      </c>
      <c r="C119" s="7">
        <f t="shared" si="71"/>
        <v>56150</v>
      </c>
      <c r="D119" s="7">
        <f t="shared" si="71"/>
        <v>56438</v>
      </c>
      <c r="E119" s="7">
        <f t="shared" si="71"/>
        <v>54472</v>
      </c>
      <c r="F119" s="25">
        <f t="shared" si="71"/>
        <v>90241</v>
      </c>
      <c r="G119" s="63">
        <f t="shared" si="71"/>
        <v>43806</v>
      </c>
      <c r="H119" s="40">
        <f t="shared" si="71"/>
        <v>96332</v>
      </c>
      <c r="I119" s="40">
        <f t="shared" ref="I119" si="108">+I118+I36</f>
        <v>126551</v>
      </c>
      <c r="J119" s="6">
        <f t="shared" si="71"/>
        <v>73534</v>
      </c>
      <c r="K119" s="7">
        <f t="shared" si="73"/>
        <v>601065</v>
      </c>
      <c r="L119" s="7">
        <f t="shared" si="73"/>
        <v>701023</v>
      </c>
      <c r="M119" s="7">
        <f t="shared" si="73"/>
        <v>807767</v>
      </c>
      <c r="N119" s="7">
        <f t="shared" si="73"/>
        <v>1022022</v>
      </c>
      <c r="O119" s="7">
        <f t="shared" si="73"/>
        <v>1053045</v>
      </c>
      <c r="P119" s="29">
        <f t="shared" si="73"/>
        <v>1296823</v>
      </c>
      <c r="Q119" s="29">
        <f t="shared" ref="Q119" si="109">+Q118+Q36</f>
        <v>1506885</v>
      </c>
      <c r="R119" s="6">
        <f t="shared" si="73"/>
        <v>18504</v>
      </c>
      <c r="S119" s="7">
        <f t="shared" si="75"/>
        <v>299458</v>
      </c>
      <c r="T119" s="7">
        <f t="shared" si="75"/>
        <v>280423</v>
      </c>
      <c r="U119" s="7">
        <f t="shared" si="75"/>
        <v>339450</v>
      </c>
      <c r="V119" s="7">
        <f t="shared" si="75"/>
        <v>385030</v>
      </c>
      <c r="W119" s="7">
        <f t="shared" si="75"/>
        <v>378943</v>
      </c>
      <c r="X119" s="40">
        <f t="shared" si="75"/>
        <v>355965</v>
      </c>
      <c r="Y119" s="40">
        <f t="shared" ref="Y119" si="110">+Y118+Y36</f>
        <v>536956</v>
      </c>
      <c r="Z119" s="6">
        <f t="shared" si="67"/>
        <v>98492</v>
      </c>
      <c r="AA119" s="7">
        <f t="shared" si="68"/>
        <v>956673</v>
      </c>
      <c r="AB119" s="7">
        <f t="shared" si="69"/>
        <v>1037884</v>
      </c>
      <c r="AC119" s="7">
        <f t="shared" si="70"/>
        <v>1201689</v>
      </c>
      <c r="AD119" s="7">
        <f t="shared" si="77"/>
        <v>1497293</v>
      </c>
      <c r="AE119" s="63">
        <f t="shared" si="77"/>
        <v>1475794</v>
      </c>
      <c r="AF119" s="40">
        <f t="shared" si="77"/>
        <v>1749120</v>
      </c>
      <c r="AG119" s="40">
        <f t="shared" ref="AG119" si="111">+AG118+AG36</f>
        <v>2170392</v>
      </c>
    </row>
    <row r="120" spans="1:33">
      <c r="A120" s="5" t="s">
        <v>15</v>
      </c>
      <c r="B120" s="6">
        <f t="shared" si="79"/>
        <v>12742</v>
      </c>
      <c r="C120" s="7">
        <f t="shared" si="71"/>
        <v>66522</v>
      </c>
      <c r="D120" s="7">
        <f t="shared" si="71"/>
        <v>58019</v>
      </c>
      <c r="E120" s="7">
        <f t="shared" si="71"/>
        <v>61697</v>
      </c>
      <c r="F120" s="25">
        <f t="shared" si="71"/>
        <v>95923</v>
      </c>
      <c r="G120" s="63">
        <f t="shared" si="71"/>
        <v>48439</v>
      </c>
      <c r="H120" s="40">
        <f t="shared" si="71"/>
        <v>102344</v>
      </c>
      <c r="I120" s="40">
        <f t="shared" ref="I120" si="112">+I119+I37</f>
        <v>144854</v>
      </c>
      <c r="J120" s="6">
        <f t="shared" si="71"/>
        <v>123153</v>
      </c>
      <c r="K120" s="7">
        <f t="shared" si="73"/>
        <v>662129</v>
      </c>
      <c r="L120" s="7">
        <f t="shared" si="73"/>
        <v>774677</v>
      </c>
      <c r="M120" s="7">
        <f t="shared" si="73"/>
        <v>898178</v>
      </c>
      <c r="N120" s="7">
        <f t="shared" si="73"/>
        <v>1126475</v>
      </c>
      <c r="O120" s="7">
        <f t="shared" si="73"/>
        <v>1175957</v>
      </c>
      <c r="P120" s="29">
        <f t="shared" si="73"/>
        <v>1435491</v>
      </c>
      <c r="Q120" s="29">
        <f t="shared" ref="Q120" si="113">+Q119+Q37</f>
        <v>1678939</v>
      </c>
      <c r="R120" s="6">
        <f t="shared" si="73"/>
        <v>52572</v>
      </c>
      <c r="S120" s="7">
        <f t="shared" si="75"/>
        <v>337706</v>
      </c>
      <c r="T120" s="7">
        <f t="shared" si="75"/>
        <v>310105</v>
      </c>
      <c r="U120" s="7">
        <f t="shared" si="75"/>
        <v>377128</v>
      </c>
      <c r="V120" s="7">
        <f t="shared" si="75"/>
        <v>407956</v>
      </c>
      <c r="W120" s="7">
        <f t="shared" si="75"/>
        <v>421481</v>
      </c>
      <c r="X120" s="40">
        <f t="shared" si="75"/>
        <v>399954</v>
      </c>
      <c r="Y120" s="40">
        <f t="shared" ref="Y120" si="114">+Y119+Y37</f>
        <v>609171</v>
      </c>
      <c r="Z120" s="6">
        <f t="shared" si="67"/>
        <v>188467</v>
      </c>
      <c r="AA120" s="7">
        <f t="shared" si="68"/>
        <v>1066357</v>
      </c>
      <c r="AB120" s="7">
        <f t="shared" si="69"/>
        <v>1142801</v>
      </c>
      <c r="AC120" s="7">
        <f t="shared" si="70"/>
        <v>1337003</v>
      </c>
      <c r="AD120" s="7">
        <f t="shared" si="77"/>
        <v>1630354</v>
      </c>
      <c r="AE120" s="63">
        <f t="shared" si="77"/>
        <v>1645877</v>
      </c>
      <c r="AF120" s="40">
        <f t="shared" si="77"/>
        <v>1937789</v>
      </c>
      <c r="AG120" s="40">
        <f t="shared" ref="AG120" si="115">+AG119+AG37</f>
        <v>2432964</v>
      </c>
    </row>
    <row r="121" spans="1:33" ht="13.5" thickBot="1">
      <c r="A121" s="20" t="s">
        <v>16</v>
      </c>
      <c r="B121" s="21">
        <f t="shared" si="79"/>
        <v>25586</v>
      </c>
      <c r="C121" s="22">
        <f t="shared" si="71"/>
        <v>68027</v>
      </c>
      <c r="D121" s="22">
        <f t="shared" si="71"/>
        <v>67422</v>
      </c>
      <c r="E121" s="22">
        <f t="shared" si="71"/>
        <v>69609</v>
      </c>
      <c r="F121" s="50">
        <f t="shared" si="71"/>
        <v>98749</v>
      </c>
      <c r="G121" s="64">
        <f t="shared" si="71"/>
        <v>58706</v>
      </c>
      <c r="H121" s="47">
        <f t="shared" si="71"/>
        <v>121007</v>
      </c>
      <c r="I121" s="47">
        <f t="shared" ref="I121" si="116">+I120+I38</f>
        <v>155540</v>
      </c>
      <c r="J121" s="21">
        <f t="shared" si="71"/>
        <v>187932</v>
      </c>
      <c r="K121" s="22">
        <f t="shared" si="73"/>
        <v>729130</v>
      </c>
      <c r="L121" s="22">
        <f t="shared" si="73"/>
        <v>862322</v>
      </c>
      <c r="M121" s="22">
        <f t="shared" si="73"/>
        <v>1009731</v>
      </c>
      <c r="N121" s="22">
        <f t="shared" si="73"/>
        <v>1228403</v>
      </c>
      <c r="O121" s="22">
        <f t="shared" si="73"/>
        <v>1295883</v>
      </c>
      <c r="P121" s="30">
        <f t="shared" si="73"/>
        <v>1569401</v>
      </c>
      <c r="Q121" s="30">
        <f t="shared" ref="Q121" si="117">+Q120+Q38</f>
        <v>1850480</v>
      </c>
      <c r="R121" s="21">
        <f t="shared" si="73"/>
        <v>69737</v>
      </c>
      <c r="S121" s="22">
        <f t="shared" si="75"/>
        <v>356332</v>
      </c>
      <c r="T121" s="22">
        <f t="shared" si="75"/>
        <v>321378</v>
      </c>
      <c r="U121" s="22">
        <f t="shared" si="75"/>
        <v>430525</v>
      </c>
      <c r="V121" s="22">
        <f t="shared" si="75"/>
        <v>416086</v>
      </c>
      <c r="W121" s="22">
        <f t="shared" si="75"/>
        <v>421481</v>
      </c>
      <c r="X121" s="47">
        <f t="shared" si="75"/>
        <v>426140</v>
      </c>
      <c r="Y121" s="47">
        <f t="shared" ref="Y121" si="118">+Y120+Y38</f>
        <v>639101</v>
      </c>
      <c r="Z121" s="21">
        <f t="shared" si="67"/>
        <v>283255</v>
      </c>
      <c r="AA121" s="22">
        <f t="shared" si="68"/>
        <v>1153489</v>
      </c>
      <c r="AB121" s="22">
        <f t="shared" si="69"/>
        <v>1251122</v>
      </c>
      <c r="AC121" s="22">
        <f t="shared" si="70"/>
        <v>1509865</v>
      </c>
      <c r="AD121" s="22">
        <f t="shared" si="77"/>
        <v>1743238</v>
      </c>
      <c r="AE121" s="64">
        <f t="shared" si="77"/>
        <v>1776070</v>
      </c>
      <c r="AF121" s="47">
        <f t="shared" si="77"/>
        <v>2116548</v>
      </c>
      <c r="AG121" s="47">
        <f t="shared" ref="AG121" si="119">+AG120+AG38</f>
        <v>2645121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96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97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4"/>
      <c r="I127" s="94"/>
      <c r="J127" s="152" t="s">
        <v>20</v>
      </c>
      <c r="K127" s="153"/>
      <c r="L127" s="153"/>
      <c r="M127" s="153"/>
      <c r="N127" s="153"/>
      <c r="O127" s="153"/>
      <c r="P127" s="154"/>
      <c r="Q127" s="94"/>
      <c r="R127" s="152" t="s">
        <v>21</v>
      </c>
      <c r="S127" s="153"/>
      <c r="T127" s="153"/>
      <c r="U127" s="153"/>
      <c r="V127" s="153"/>
      <c r="W127" s="153"/>
      <c r="X127" s="153"/>
      <c r="Y127" s="95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2">
        <v>2011</v>
      </c>
    </row>
    <row r="129" spans="1:25">
      <c r="A129" s="11" t="s">
        <v>6</v>
      </c>
      <c r="B129" s="6">
        <f t="shared" ref="B129:U129" si="120">+B47</f>
        <v>347</v>
      </c>
      <c r="C129" s="7">
        <f t="shared" si="120"/>
        <v>0</v>
      </c>
      <c r="D129" s="7">
        <f t="shared" si="120"/>
        <v>0</v>
      </c>
      <c r="E129" s="7">
        <f>+E47</f>
        <v>0</v>
      </c>
      <c r="F129" s="25">
        <f>+F47</f>
        <v>0</v>
      </c>
      <c r="G129" s="67">
        <f>+G47</f>
        <v>0</v>
      </c>
      <c r="H129" s="51">
        <f>+H47</f>
        <v>0</v>
      </c>
      <c r="I129" s="51">
        <f>+I47</f>
        <v>0</v>
      </c>
      <c r="J129" s="6">
        <f t="shared" si="120"/>
        <v>19</v>
      </c>
      <c r="K129" s="7">
        <f t="shared" si="120"/>
        <v>0</v>
      </c>
      <c r="L129" s="7">
        <f t="shared" si="120"/>
        <v>0</v>
      </c>
      <c r="M129" s="7">
        <f t="shared" si="120"/>
        <v>0</v>
      </c>
      <c r="N129" s="25">
        <f>+N47</f>
        <v>0</v>
      </c>
      <c r="O129" s="7">
        <f>+O47</f>
        <v>0</v>
      </c>
      <c r="P129" s="69">
        <f>+P47</f>
        <v>0</v>
      </c>
      <c r="Q129" s="69">
        <f>+Q47</f>
        <v>0</v>
      </c>
      <c r="R129" s="6">
        <f t="shared" si="120"/>
        <v>0</v>
      </c>
      <c r="S129" s="7">
        <f t="shared" si="120"/>
        <v>0</v>
      </c>
      <c r="T129" s="7">
        <f t="shared" si="120"/>
        <v>0</v>
      </c>
      <c r="U129" s="7">
        <f t="shared" si="120"/>
        <v>0</v>
      </c>
      <c r="V129" s="25">
        <v>0</v>
      </c>
      <c r="W129" s="7">
        <f>+W47</f>
        <v>0</v>
      </c>
      <c r="X129" s="69">
        <f>+X47</f>
        <v>0</v>
      </c>
      <c r="Y129" s="69">
        <f>+Y47</f>
        <v>0</v>
      </c>
    </row>
    <row r="130" spans="1:25">
      <c r="A130" s="5" t="s">
        <v>24</v>
      </c>
      <c r="B130" s="6">
        <f t="shared" ref="B130:X130" si="121">+B129+B48</f>
        <v>684</v>
      </c>
      <c r="C130" s="7">
        <f t="shared" si="121"/>
        <v>0</v>
      </c>
      <c r="D130" s="7">
        <f t="shared" si="121"/>
        <v>0</v>
      </c>
      <c r="E130" s="7">
        <f t="shared" si="121"/>
        <v>0</v>
      </c>
      <c r="F130" s="25">
        <f t="shared" si="121"/>
        <v>0</v>
      </c>
      <c r="G130" s="63">
        <f t="shared" si="121"/>
        <v>0</v>
      </c>
      <c r="H130" s="40">
        <f t="shared" si="121"/>
        <v>0</v>
      </c>
      <c r="I130" s="40">
        <f t="shared" ref="I130" si="122">+I129+I48</f>
        <v>0</v>
      </c>
      <c r="J130" s="6">
        <f t="shared" si="121"/>
        <v>38</v>
      </c>
      <c r="K130" s="7">
        <f t="shared" si="121"/>
        <v>0</v>
      </c>
      <c r="L130" s="7">
        <f t="shared" si="121"/>
        <v>0</v>
      </c>
      <c r="M130" s="7">
        <f t="shared" si="121"/>
        <v>0</v>
      </c>
      <c r="N130" s="25">
        <f t="shared" si="121"/>
        <v>0</v>
      </c>
      <c r="O130" s="7">
        <f t="shared" si="121"/>
        <v>0</v>
      </c>
      <c r="P130" s="29">
        <f t="shared" si="121"/>
        <v>0</v>
      </c>
      <c r="Q130" s="29">
        <f t="shared" ref="Q130" si="123">+Q129+Q48</f>
        <v>0</v>
      </c>
      <c r="R130" s="6">
        <f t="shared" si="121"/>
        <v>0</v>
      </c>
      <c r="S130" s="7">
        <f t="shared" si="121"/>
        <v>0</v>
      </c>
      <c r="T130" s="7">
        <f t="shared" si="121"/>
        <v>0</v>
      </c>
      <c r="U130" s="7">
        <f t="shared" si="121"/>
        <v>0</v>
      </c>
      <c r="V130" s="25">
        <v>0</v>
      </c>
      <c r="W130" s="7">
        <f t="shared" si="121"/>
        <v>0</v>
      </c>
      <c r="X130" s="29">
        <f t="shared" si="121"/>
        <v>0</v>
      </c>
      <c r="Y130" s="29">
        <f t="shared" ref="Y130" si="124">+Y129+Y48</f>
        <v>0</v>
      </c>
    </row>
    <row r="131" spans="1:25">
      <c r="A131" s="11" t="s">
        <v>7</v>
      </c>
      <c r="B131" s="6">
        <f t="shared" ref="B131:X140" si="125">+B130+B49</f>
        <v>1073</v>
      </c>
      <c r="C131" s="7">
        <f t="shared" si="125"/>
        <v>0</v>
      </c>
      <c r="D131" s="7">
        <f t="shared" si="125"/>
        <v>0</v>
      </c>
      <c r="E131" s="7">
        <f t="shared" si="125"/>
        <v>0</v>
      </c>
      <c r="F131" s="25">
        <f t="shared" si="125"/>
        <v>0</v>
      </c>
      <c r="G131" s="63">
        <f t="shared" si="125"/>
        <v>0</v>
      </c>
      <c r="H131" s="40">
        <f t="shared" si="125"/>
        <v>0</v>
      </c>
      <c r="I131" s="40">
        <f t="shared" ref="I131" si="126">+I130+I49</f>
        <v>0</v>
      </c>
      <c r="J131" s="6">
        <f t="shared" si="125"/>
        <v>57</v>
      </c>
      <c r="K131" s="7">
        <f t="shared" si="125"/>
        <v>0</v>
      </c>
      <c r="L131" s="7">
        <f t="shared" si="125"/>
        <v>0</v>
      </c>
      <c r="M131" s="7">
        <f t="shared" si="125"/>
        <v>0</v>
      </c>
      <c r="N131" s="25">
        <f t="shared" si="125"/>
        <v>0</v>
      </c>
      <c r="O131" s="7">
        <f t="shared" si="125"/>
        <v>0</v>
      </c>
      <c r="P131" s="29">
        <f t="shared" si="125"/>
        <v>0</v>
      </c>
      <c r="Q131" s="29">
        <f t="shared" ref="Q131" si="127">+Q130+Q49</f>
        <v>0</v>
      </c>
      <c r="R131" s="6">
        <f t="shared" si="125"/>
        <v>0</v>
      </c>
      <c r="S131" s="7">
        <f t="shared" si="125"/>
        <v>0</v>
      </c>
      <c r="T131" s="7">
        <f t="shared" si="125"/>
        <v>0</v>
      </c>
      <c r="U131" s="7">
        <f t="shared" si="125"/>
        <v>0</v>
      </c>
      <c r="V131" s="25">
        <v>0</v>
      </c>
      <c r="W131" s="7">
        <f t="shared" si="125"/>
        <v>0</v>
      </c>
      <c r="X131" s="29">
        <f t="shared" si="125"/>
        <v>0</v>
      </c>
      <c r="Y131" s="29">
        <f t="shared" ref="Y131" si="128">+Y130+Y49</f>
        <v>0</v>
      </c>
    </row>
    <row r="132" spans="1:25">
      <c r="A132" s="11" t="s">
        <v>8</v>
      </c>
      <c r="B132" s="6">
        <f t="shared" si="125"/>
        <v>1498</v>
      </c>
      <c r="C132" s="7">
        <f t="shared" si="125"/>
        <v>0</v>
      </c>
      <c r="D132" s="7">
        <f t="shared" si="125"/>
        <v>0</v>
      </c>
      <c r="E132" s="7">
        <f t="shared" si="125"/>
        <v>0</v>
      </c>
      <c r="F132" s="25">
        <f t="shared" si="125"/>
        <v>0</v>
      </c>
      <c r="G132" s="63">
        <f t="shared" si="125"/>
        <v>0</v>
      </c>
      <c r="H132" s="40">
        <f t="shared" si="125"/>
        <v>0</v>
      </c>
      <c r="I132" s="40">
        <f t="shared" ref="I132" si="129">+I131+I50</f>
        <v>0</v>
      </c>
      <c r="J132" s="6">
        <f t="shared" si="125"/>
        <v>74</v>
      </c>
      <c r="K132" s="7">
        <f t="shared" si="125"/>
        <v>0</v>
      </c>
      <c r="L132" s="7">
        <f t="shared" si="125"/>
        <v>0</v>
      </c>
      <c r="M132" s="7">
        <f t="shared" si="125"/>
        <v>0</v>
      </c>
      <c r="N132" s="25">
        <f t="shared" si="125"/>
        <v>0</v>
      </c>
      <c r="O132" s="7">
        <f t="shared" si="125"/>
        <v>0</v>
      </c>
      <c r="P132" s="29">
        <f t="shared" si="125"/>
        <v>0</v>
      </c>
      <c r="Q132" s="29">
        <f t="shared" ref="Q132" si="130">+Q131+Q50</f>
        <v>0</v>
      </c>
      <c r="R132" s="6">
        <f t="shared" si="125"/>
        <v>0</v>
      </c>
      <c r="S132" s="7">
        <f t="shared" si="125"/>
        <v>0</v>
      </c>
      <c r="T132" s="7">
        <f t="shared" si="125"/>
        <v>0</v>
      </c>
      <c r="U132" s="7">
        <f t="shared" si="125"/>
        <v>0</v>
      </c>
      <c r="V132" s="25">
        <v>0</v>
      </c>
      <c r="W132" s="7">
        <f t="shared" si="125"/>
        <v>0</v>
      </c>
      <c r="X132" s="29">
        <f t="shared" si="125"/>
        <v>0</v>
      </c>
      <c r="Y132" s="29">
        <f t="shared" ref="Y132" si="131">+Y131+Y50</f>
        <v>0</v>
      </c>
    </row>
    <row r="133" spans="1:25">
      <c r="A133" s="11" t="s">
        <v>9</v>
      </c>
      <c r="B133" s="6">
        <f t="shared" si="125"/>
        <v>1978</v>
      </c>
      <c r="C133" s="7">
        <f t="shared" si="125"/>
        <v>0</v>
      </c>
      <c r="D133" s="7">
        <f t="shared" si="125"/>
        <v>0</v>
      </c>
      <c r="E133" s="7">
        <f t="shared" si="125"/>
        <v>0</v>
      </c>
      <c r="F133" s="25">
        <f t="shared" si="125"/>
        <v>0</v>
      </c>
      <c r="G133" s="63">
        <f t="shared" si="125"/>
        <v>0</v>
      </c>
      <c r="H133" s="40">
        <f t="shared" si="125"/>
        <v>0</v>
      </c>
      <c r="I133" s="40">
        <f t="shared" ref="I133" si="132">+I132+I51</f>
        <v>0</v>
      </c>
      <c r="J133" s="6">
        <f t="shared" si="125"/>
        <v>97</v>
      </c>
      <c r="K133" s="7">
        <f t="shared" si="125"/>
        <v>0</v>
      </c>
      <c r="L133" s="7">
        <f t="shared" si="125"/>
        <v>0</v>
      </c>
      <c r="M133" s="7">
        <f t="shared" si="125"/>
        <v>0</v>
      </c>
      <c r="N133" s="25">
        <f t="shared" si="125"/>
        <v>0</v>
      </c>
      <c r="O133" s="7">
        <f t="shared" si="125"/>
        <v>0</v>
      </c>
      <c r="P133" s="29">
        <f t="shared" si="125"/>
        <v>0</v>
      </c>
      <c r="Q133" s="29">
        <f t="shared" ref="Q133" si="133">+Q132+Q51</f>
        <v>0</v>
      </c>
      <c r="R133" s="6">
        <f t="shared" si="125"/>
        <v>0</v>
      </c>
      <c r="S133" s="7">
        <f t="shared" si="125"/>
        <v>0</v>
      </c>
      <c r="T133" s="7">
        <f t="shared" si="125"/>
        <v>0</v>
      </c>
      <c r="U133" s="7">
        <f t="shared" si="125"/>
        <v>0</v>
      </c>
      <c r="V133" s="25">
        <v>0</v>
      </c>
      <c r="W133" s="7">
        <f t="shared" si="125"/>
        <v>0</v>
      </c>
      <c r="X133" s="29">
        <f t="shared" si="125"/>
        <v>0</v>
      </c>
      <c r="Y133" s="29">
        <f t="shared" ref="Y133" si="134">+Y132+Y51</f>
        <v>0</v>
      </c>
    </row>
    <row r="134" spans="1:25">
      <c r="A134" s="11" t="s">
        <v>10</v>
      </c>
      <c r="B134" s="6">
        <f t="shared" si="125"/>
        <v>2694</v>
      </c>
      <c r="C134" s="7">
        <f t="shared" si="125"/>
        <v>0</v>
      </c>
      <c r="D134" s="7">
        <f t="shared" si="125"/>
        <v>0</v>
      </c>
      <c r="E134" s="7">
        <f t="shared" si="125"/>
        <v>0</v>
      </c>
      <c r="F134" s="25">
        <f t="shared" si="125"/>
        <v>0</v>
      </c>
      <c r="G134" s="63">
        <f t="shared" si="125"/>
        <v>0</v>
      </c>
      <c r="H134" s="40">
        <f t="shared" si="125"/>
        <v>0</v>
      </c>
      <c r="I134" s="40">
        <f t="shared" ref="I134" si="135">+I133+I52</f>
        <v>0</v>
      </c>
      <c r="J134" s="6">
        <f t="shared" si="125"/>
        <v>120</v>
      </c>
      <c r="K134" s="7">
        <f t="shared" si="125"/>
        <v>0</v>
      </c>
      <c r="L134" s="7">
        <f t="shared" si="125"/>
        <v>0</v>
      </c>
      <c r="M134" s="7">
        <f t="shared" si="125"/>
        <v>0</v>
      </c>
      <c r="N134" s="25">
        <f t="shared" si="125"/>
        <v>0</v>
      </c>
      <c r="O134" s="7">
        <f t="shared" si="125"/>
        <v>0</v>
      </c>
      <c r="P134" s="29">
        <f t="shared" si="125"/>
        <v>0</v>
      </c>
      <c r="Q134" s="29">
        <f t="shared" ref="Q134" si="136">+Q133+Q52</f>
        <v>0</v>
      </c>
      <c r="R134" s="6">
        <f t="shared" si="125"/>
        <v>0</v>
      </c>
      <c r="S134" s="7">
        <f t="shared" si="125"/>
        <v>0</v>
      </c>
      <c r="T134" s="7">
        <f t="shared" si="125"/>
        <v>0</v>
      </c>
      <c r="U134" s="7">
        <f t="shared" si="125"/>
        <v>0</v>
      </c>
      <c r="V134" s="25">
        <v>0</v>
      </c>
      <c r="W134" s="7">
        <f t="shared" si="125"/>
        <v>0</v>
      </c>
      <c r="X134" s="29">
        <f t="shared" si="125"/>
        <v>0</v>
      </c>
      <c r="Y134" s="29">
        <f t="shared" ref="Y134" si="137">+Y133+Y52</f>
        <v>0</v>
      </c>
    </row>
    <row r="135" spans="1:25">
      <c r="A135" s="11" t="s">
        <v>11</v>
      </c>
      <c r="B135" s="6">
        <f t="shared" si="125"/>
        <v>3091.08</v>
      </c>
      <c r="C135" s="7">
        <f t="shared" si="125"/>
        <v>0</v>
      </c>
      <c r="D135" s="7">
        <f t="shared" si="125"/>
        <v>0</v>
      </c>
      <c r="E135" s="7">
        <f t="shared" si="125"/>
        <v>0</v>
      </c>
      <c r="F135" s="25">
        <f t="shared" si="125"/>
        <v>0</v>
      </c>
      <c r="G135" s="63">
        <f t="shared" si="125"/>
        <v>0</v>
      </c>
      <c r="H135" s="40">
        <f t="shared" si="125"/>
        <v>0</v>
      </c>
      <c r="I135" s="40">
        <f t="shared" ref="I135" si="138">+I134+I53</f>
        <v>0</v>
      </c>
      <c r="J135" s="6">
        <f t="shared" si="125"/>
        <v>139</v>
      </c>
      <c r="K135" s="7">
        <f t="shared" si="125"/>
        <v>0</v>
      </c>
      <c r="L135" s="7">
        <f t="shared" si="125"/>
        <v>0</v>
      </c>
      <c r="M135" s="7">
        <f t="shared" si="125"/>
        <v>0</v>
      </c>
      <c r="N135" s="25">
        <f t="shared" si="125"/>
        <v>0</v>
      </c>
      <c r="O135" s="7">
        <f t="shared" si="125"/>
        <v>0</v>
      </c>
      <c r="P135" s="29">
        <f t="shared" si="125"/>
        <v>0</v>
      </c>
      <c r="Q135" s="29">
        <f t="shared" ref="Q135" si="139">+Q134+Q53</f>
        <v>0</v>
      </c>
      <c r="R135" s="6">
        <f t="shared" si="125"/>
        <v>0</v>
      </c>
      <c r="S135" s="7">
        <f t="shared" si="125"/>
        <v>0</v>
      </c>
      <c r="T135" s="7">
        <f t="shared" si="125"/>
        <v>0</v>
      </c>
      <c r="U135" s="7">
        <f t="shared" si="125"/>
        <v>0</v>
      </c>
      <c r="V135" s="25">
        <v>0</v>
      </c>
      <c r="W135" s="7">
        <f t="shared" si="125"/>
        <v>0</v>
      </c>
      <c r="X135" s="29">
        <f t="shared" si="125"/>
        <v>0</v>
      </c>
      <c r="Y135" s="29">
        <f t="shared" ref="Y135" si="140">+Y134+Y53</f>
        <v>0</v>
      </c>
    </row>
    <row r="136" spans="1:25">
      <c r="A136" s="11" t="s">
        <v>12</v>
      </c>
      <c r="B136" s="6">
        <f t="shared" si="125"/>
        <v>4138.08</v>
      </c>
      <c r="C136" s="7">
        <f t="shared" si="125"/>
        <v>0</v>
      </c>
      <c r="D136" s="7">
        <f t="shared" si="125"/>
        <v>0</v>
      </c>
      <c r="E136" s="7">
        <f t="shared" si="125"/>
        <v>0</v>
      </c>
      <c r="F136" s="25">
        <f t="shared" si="125"/>
        <v>0</v>
      </c>
      <c r="G136" s="63">
        <f t="shared" si="125"/>
        <v>0</v>
      </c>
      <c r="H136" s="40">
        <f t="shared" si="125"/>
        <v>0</v>
      </c>
      <c r="I136" s="40">
        <f t="shared" ref="I136" si="141">+I135+I54</f>
        <v>0</v>
      </c>
      <c r="J136" s="6">
        <f t="shared" si="125"/>
        <v>164</v>
      </c>
      <c r="K136" s="7">
        <f t="shared" si="125"/>
        <v>0</v>
      </c>
      <c r="L136" s="7">
        <f t="shared" si="125"/>
        <v>0</v>
      </c>
      <c r="M136" s="7">
        <f t="shared" si="125"/>
        <v>0</v>
      </c>
      <c r="N136" s="25">
        <f t="shared" si="125"/>
        <v>0</v>
      </c>
      <c r="O136" s="7">
        <f t="shared" si="125"/>
        <v>0</v>
      </c>
      <c r="P136" s="29">
        <f t="shared" si="125"/>
        <v>0</v>
      </c>
      <c r="Q136" s="29">
        <f t="shared" ref="Q136" si="142">+Q135+Q54</f>
        <v>0</v>
      </c>
      <c r="R136" s="6">
        <f t="shared" si="125"/>
        <v>0</v>
      </c>
      <c r="S136" s="7">
        <f t="shared" si="125"/>
        <v>0</v>
      </c>
      <c r="T136" s="7">
        <f t="shared" si="125"/>
        <v>0</v>
      </c>
      <c r="U136" s="7">
        <f t="shared" si="125"/>
        <v>0</v>
      </c>
      <c r="V136" s="25">
        <v>0</v>
      </c>
      <c r="W136" s="7">
        <f t="shared" si="125"/>
        <v>0</v>
      </c>
      <c r="X136" s="29">
        <f t="shared" si="125"/>
        <v>0</v>
      </c>
      <c r="Y136" s="29">
        <f t="shared" ref="Y136" si="143">+Y135+Y54</f>
        <v>0</v>
      </c>
    </row>
    <row r="137" spans="1:25">
      <c r="A137" s="11" t="s">
        <v>13</v>
      </c>
      <c r="B137" s="6">
        <f t="shared" si="125"/>
        <v>4562.08</v>
      </c>
      <c r="C137" s="7">
        <f t="shared" si="125"/>
        <v>0</v>
      </c>
      <c r="D137" s="7">
        <f t="shared" si="125"/>
        <v>0</v>
      </c>
      <c r="E137" s="7">
        <f t="shared" si="125"/>
        <v>0</v>
      </c>
      <c r="F137" s="25">
        <f t="shared" si="125"/>
        <v>0</v>
      </c>
      <c r="G137" s="63">
        <f t="shared" si="125"/>
        <v>0</v>
      </c>
      <c r="H137" s="40">
        <f t="shared" si="125"/>
        <v>0</v>
      </c>
      <c r="I137" s="40">
        <f t="shared" ref="I137" si="144">+I136+I55</f>
        <v>0</v>
      </c>
      <c r="J137" s="6">
        <f t="shared" si="125"/>
        <v>182</v>
      </c>
      <c r="K137" s="7">
        <f t="shared" si="125"/>
        <v>0</v>
      </c>
      <c r="L137" s="7">
        <f t="shared" si="125"/>
        <v>0</v>
      </c>
      <c r="M137" s="7">
        <f t="shared" si="125"/>
        <v>0</v>
      </c>
      <c r="N137" s="25">
        <f t="shared" si="125"/>
        <v>0</v>
      </c>
      <c r="O137" s="7">
        <f t="shared" si="125"/>
        <v>0</v>
      </c>
      <c r="P137" s="29">
        <f t="shared" si="125"/>
        <v>0</v>
      </c>
      <c r="Q137" s="29">
        <f t="shared" ref="Q137" si="145">+Q136+Q55</f>
        <v>0</v>
      </c>
      <c r="R137" s="6">
        <f t="shared" si="125"/>
        <v>0</v>
      </c>
      <c r="S137" s="7">
        <f t="shared" si="125"/>
        <v>0</v>
      </c>
      <c r="T137" s="7">
        <f t="shared" si="125"/>
        <v>0</v>
      </c>
      <c r="U137" s="7">
        <f t="shared" si="125"/>
        <v>0</v>
      </c>
      <c r="V137" s="25">
        <v>0</v>
      </c>
      <c r="W137" s="7">
        <f t="shared" si="125"/>
        <v>0</v>
      </c>
      <c r="X137" s="29">
        <f t="shared" si="125"/>
        <v>0</v>
      </c>
      <c r="Y137" s="29">
        <f t="shared" ref="Y137" si="146">+Y136+Y55</f>
        <v>0</v>
      </c>
    </row>
    <row r="138" spans="1:25">
      <c r="A138" s="11" t="s">
        <v>14</v>
      </c>
      <c r="B138" s="6">
        <f t="shared" si="125"/>
        <v>4562.08</v>
      </c>
      <c r="C138" s="7">
        <f t="shared" si="125"/>
        <v>0</v>
      </c>
      <c r="D138" s="7">
        <f t="shared" si="125"/>
        <v>0</v>
      </c>
      <c r="E138" s="7">
        <f t="shared" si="125"/>
        <v>0</v>
      </c>
      <c r="F138" s="25">
        <f t="shared" si="125"/>
        <v>0</v>
      </c>
      <c r="G138" s="63">
        <f t="shared" si="125"/>
        <v>0</v>
      </c>
      <c r="H138" s="40">
        <f t="shared" si="125"/>
        <v>0</v>
      </c>
      <c r="I138" s="40">
        <f t="shared" ref="I138" si="147">+I137+I56</f>
        <v>0</v>
      </c>
      <c r="J138" s="6">
        <f t="shared" si="125"/>
        <v>182</v>
      </c>
      <c r="K138" s="7">
        <f t="shared" si="125"/>
        <v>0</v>
      </c>
      <c r="L138" s="7">
        <f t="shared" si="125"/>
        <v>0</v>
      </c>
      <c r="M138" s="7">
        <f t="shared" si="125"/>
        <v>0</v>
      </c>
      <c r="N138" s="25">
        <f t="shared" si="125"/>
        <v>0</v>
      </c>
      <c r="O138" s="7">
        <f t="shared" si="125"/>
        <v>0</v>
      </c>
      <c r="P138" s="29">
        <f t="shared" si="125"/>
        <v>0</v>
      </c>
      <c r="Q138" s="29">
        <f t="shared" ref="Q138" si="148">+Q137+Q56</f>
        <v>0</v>
      </c>
      <c r="R138" s="6">
        <f t="shared" si="125"/>
        <v>0</v>
      </c>
      <c r="S138" s="7">
        <f t="shared" si="125"/>
        <v>0</v>
      </c>
      <c r="T138" s="7">
        <f t="shared" si="125"/>
        <v>0</v>
      </c>
      <c r="U138" s="7">
        <f t="shared" si="125"/>
        <v>0</v>
      </c>
      <c r="V138" s="25">
        <v>0</v>
      </c>
      <c r="W138" s="7">
        <f t="shared" si="125"/>
        <v>0</v>
      </c>
      <c r="X138" s="29">
        <f t="shared" si="125"/>
        <v>0</v>
      </c>
      <c r="Y138" s="29">
        <f t="shared" ref="Y138" si="149">+Y137+Y56</f>
        <v>0</v>
      </c>
    </row>
    <row r="139" spans="1:25">
      <c r="A139" s="11" t="s">
        <v>15</v>
      </c>
      <c r="B139" s="6">
        <f t="shared" si="125"/>
        <v>4562.08</v>
      </c>
      <c r="C139" s="7">
        <f t="shared" si="125"/>
        <v>0</v>
      </c>
      <c r="D139" s="7">
        <f t="shared" si="125"/>
        <v>0</v>
      </c>
      <c r="E139" s="7">
        <f t="shared" si="125"/>
        <v>0</v>
      </c>
      <c r="F139" s="25">
        <f t="shared" si="125"/>
        <v>0</v>
      </c>
      <c r="G139" s="63">
        <f t="shared" si="125"/>
        <v>0</v>
      </c>
      <c r="H139" s="40">
        <f t="shared" si="125"/>
        <v>0</v>
      </c>
      <c r="I139" s="40">
        <f t="shared" ref="I139" si="150">+I138+I57</f>
        <v>0</v>
      </c>
      <c r="J139" s="6">
        <f t="shared" si="125"/>
        <v>182</v>
      </c>
      <c r="K139" s="7">
        <f t="shared" si="125"/>
        <v>0</v>
      </c>
      <c r="L139" s="7">
        <f t="shared" si="125"/>
        <v>0</v>
      </c>
      <c r="M139" s="7">
        <f t="shared" si="125"/>
        <v>0</v>
      </c>
      <c r="N139" s="25">
        <f t="shared" si="125"/>
        <v>0</v>
      </c>
      <c r="O139" s="7">
        <f t="shared" si="125"/>
        <v>0</v>
      </c>
      <c r="P139" s="29">
        <f t="shared" si="125"/>
        <v>0</v>
      </c>
      <c r="Q139" s="29">
        <f t="shared" ref="Q139" si="151">+Q138+Q57</f>
        <v>0</v>
      </c>
      <c r="R139" s="6">
        <f t="shared" si="125"/>
        <v>0</v>
      </c>
      <c r="S139" s="7">
        <f t="shared" si="125"/>
        <v>0</v>
      </c>
      <c r="T139" s="7">
        <f t="shared" si="125"/>
        <v>0</v>
      </c>
      <c r="U139" s="7">
        <f t="shared" si="125"/>
        <v>0</v>
      </c>
      <c r="V139" s="25">
        <v>0</v>
      </c>
      <c r="W139" s="7">
        <f t="shared" si="125"/>
        <v>0</v>
      </c>
      <c r="X139" s="29">
        <f t="shared" si="125"/>
        <v>0</v>
      </c>
      <c r="Y139" s="29">
        <f t="shared" ref="Y139" si="152">+Y138+Y57</f>
        <v>0</v>
      </c>
    </row>
    <row r="140" spans="1:25" ht="13.5" thickBot="1">
      <c r="A140" s="23" t="s">
        <v>16</v>
      </c>
      <c r="B140" s="21">
        <f t="shared" si="125"/>
        <v>4562.08</v>
      </c>
      <c r="C140" s="22">
        <f t="shared" si="125"/>
        <v>0</v>
      </c>
      <c r="D140" s="22">
        <f t="shared" si="125"/>
        <v>0</v>
      </c>
      <c r="E140" s="22">
        <f t="shared" si="125"/>
        <v>0</v>
      </c>
      <c r="F140" s="50">
        <f t="shared" si="125"/>
        <v>0</v>
      </c>
      <c r="G140" s="64">
        <f t="shared" si="125"/>
        <v>0</v>
      </c>
      <c r="H140" s="47">
        <f t="shared" si="125"/>
        <v>0</v>
      </c>
      <c r="I140" s="47">
        <f t="shared" ref="I140" si="153">+I139+I58</f>
        <v>0</v>
      </c>
      <c r="J140" s="21">
        <f t="shared" si="125"/>
        <v>182</v>
      </c>
      <c r="K140" s="22">
        <f t="shared" si="125"/>
        <v>0</v>
      </c>
      <c r="L140" s="22">
        <f t="shared" si="125"/>
        <v>0</v>
      </c>
      <c r="M140" s="22">
        <f t="shared" si="125"/>
        <v>0</v>
      </c>
      <c r="N140" s="50">
        <f t="shared" si="125"/>
        <v>0</v>
      </c>
      <c r="O140" s="22">
        <f t="shared" si="125"/>
        <v>0</v>
      </c>
      <c r="P140" s="30">
        <f t="shared" si="125"/>
        <v>0</v>
      </c>
      <c r="Q140" s="30">
        <f t="shared" ref="Q140" si="154">+Q139+Q58</f>
        <v>0</v>
      </c>
      <c r="R140" s="21">
        <f t="shared" si="125"/>
        <v>0</v>
      </c>
      <c r="S140" s="22">
        <f t="shared" si="125"/>
        <v>0</v>
      </c>
      <c r="T140" s="22">
        <f t="shared" si="125"/>
        <v>0</v>
      </c>
      <c r="U140" s="22">
        <f t="shared" si="125"/>
        <v>0</v>
      </c>
      <c r="V140" s="50">
        <v>0</v>
      </c>
      <c r="W140" s="22">
        <f t="shared" si="125"/>
        <v>0</v>
      </c>
      <c r="X140" s="30">
        <f t="shared" si="125"/>
        <v>0</v>
      </c>
      <c r="Y140" s="30">
        <f t="shared" ref="Y140" si="155">+Y139+Y58</f>
        <v>0</v>
      </c>
    </row>
    <row r="143" spans="1:25" ht="13.5" thickBot="1"/>
    <row r="144" spans="1:25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96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97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4"/>
      <c r="I146" s="94"/>
      <c r="J146" s="152" t="s">
        <v>20</v>
      </c>
      <c r="K146" s="153"/>
      <c r="L146" s="153"/>
      <c r="M146" s="153"/>
      <c r="N146" s="153"/>
      <c r="O146" s="153"/>
      <c r="P146" s="154"/>
      <c r="Q146" s="94"/>
      <c r="R146" s="152" t="s">
        <v>21</v>
      </c>
      <c r="S146" s="153"/>
      <c r="T146" s="153"/>
      <c r="U146" s="153"/>
      <c r="V146" s="153"/>
      <c r="W146" s="153"/>
      <c r="X146" s="153"/>
      <c r="Y146" s="95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2">
        <v>2011</v>
      </c>
    </row>
    <row r="148" spans="1:25">
      <c r="A148" s="11" t="s">
        <v>6</v>
      </c>
      <c r="B148" s="6">
        <f t="shared" ref="B148:U148" si="156">+B67</f>
        <v>0</v>
      </c>
      <c r="C148" s="7">
        <f t="shared" si="156"/>
        <v>567</v>
      </c>
      <c r="D148" s="7">
        <f t="shared" si="156"/>
        <v>639</v>
      </c>
      <c r="E148" s="7">
        <f>+E67</f>
        <v>429</v>
      </c>
      <c r="F148" s="25">
        <f>+F67</f>
        <v>459</v>
      </c>
      <c r="G148" s="67">
        <f>+G67</f>
        <v>540</v>
      </c>
      <c r="H148" s="51">
        <f>+H67</f>
        <v>697</v>
      </c>
      <c r="I148" s="51">
        <f>+I67</f>
        <v>809</v>
      </c>
      <c r="J148" s="6">
        <f t="shared" si="156"/>
        <v>0</v>
      </c>
      <c r="K148" s="7">
        <f t="shared" si="156"/>
        <v>20</v>
      </c>
      <c r="L148" s="7">
        <f t="shared" si="156"/>
        <v>25</v>
      </c>
      <c r="M148" s="7">
        <f t="shared" si="156"/>
        <v>19</v>
      </c>
      <c r="N148" s="25">
        <f>+N67</f>
        <v>20</v>
      </c>
      <c r="O148" s="7">
        <f>+O67</f>
        <v>25</v>
      </c>
      <c r="P148" s="69">
        <f>+P67</f>
        <v>24</v>
      </c>
      <c r="Q148" s="69">
        <f>+Q67</f>
        <v>30</v>
      </c>
      <c r="R148" s="6">
        <f t="shared" si="156"/>
        <v>0</v>
      </c>
      <c r="S148" s="7">
        <f t="shared" si="156"/>
        <v>0</v>
      </c>
      <c r="T148" s="7">
        <f t="shared" si="156"/>
        <v>0</v>
      </c>
      <c r="U148" s="7">
        <f t="shared" si="156"/>
        <v>0</v>
      </c>
      <c r="V148" s="25">
        <f>+V67</f>
        <v>0</v>
      </c>
      <c r="W148" s="7">
        <f>+W67</f>
        <v>0</v>
      </c>
      <c r="X148" s="69">
        <f>+X67</f>
        <v>0</v>
      </c>
      <c r="Y148" s="69">
        <f>+Y67</f>
        <v>0</v>
      </c>
    </row>
    <row r="149" spans="1:25">
      <c r="A149" s="5" t="s">
        <v>24</v>
      </c>
      <c r="B149" s="6">
        <f t="shared" ref="B149:X149" si="157">+B148+B68</f>
        <v>0</v>
      </c>
      <c r="C149" s="7">
        <f t="shared" si="157"/>
        <v>1119</v>
      </c>
      <c r="D149" s="7">
        <f t="shared" si="157"/>
        <v>998</v>
      </c>
      <c r="E149" s="7">
        <f t="shared" si="157"/>
        <v>891</v>
      </c>
      <c r="F149" s="25">
        <f t="shared" si="157"/>
        <v>837</v>
      </c>
      <c r="G149" s="63">
        <f t="shared" si="157"/>
        <v>972</v>
      </c>
      <c r="H149" s="40">
        <f t="shared" si="157"/>
        <v>1202</v>
      </c>
      <c r="I149" s="40">
        <f t="shared" ref="I149" si="158">+I148+I68</f>
        <v>1399</v>
      </c>
      <c r="J149" s="6">
        <f t="shared" si="157"/>
        <v>0</v>
      </c>
      <c r="K149" s="7">
        <f t="shared" si="157"/>
        <v>40</v>
      </c>
      <c r="L149" s="7">
        <f t="shared" si="157"/>
        <v>45</v>
      </c>
      <c r="M149" s="7">
        <f t="shared" si="157"/>
        <v>37</v>
      </c>
      <c r="N149" s="25">
        <f t="shared" si="157"/>
        <v>37</v>
      </c>
      <c r="O149" s="7">
        <f t="shared" si="157"/>
        <v>48</v>
      </c>
      <c r="P149" s="29">
        <f t="shared" si="157"/>
        <v>44</v>
      </c>
      <c r="Q149" s="29">
        <f t="shared" ref="Q149" si="159">+Q148+Q68</f>
        <v>56</v>
      </c>
      <c r="R149" s="6">
        <f t="shared" si="157"/>
        <v>0</v>
      </c>
      <c r="S149" s="7">
        <f t="shared" si="157"/>
        <v>0</v>
      </c>
      <c r="T149" s="7">
        <f t="shared" si="157"/>
        <v>0</v>
      </c>
      <c r="U149" s="7">
        <f t="shared" si="157"/>
        <v>0</v>
      </c>
      <c r="V149" s="25">
        <f t="shared" si="157"/>
        <v>0</v>
      </c>
      <c r="W149" s="7">
        <f t="shared" si="157"/>
        <v>0</v>
      </c>
      <c r="X149" s="29">
        <f t="shared" si="157"/>
        <v>0</v>
      </c>
      <c r="Y149" s="29">
        <f t="shared" ref="Y149" si="160">+Y148+Y68</f>
        <v>0</v>
      </c>
    </row>
    <row r="150" spans="1:25">
      <c r="A150" s="11" t="s">
        <v>7</v>
      </c>
      <c r="B150" s="6">
        <f t="shared" ref="B150:X159" si="161">+B149+B69</f>
        <v>0</v>
      </c>
      <c r="C150" s="7">
        <f t="shared" si="161"/>
        <v>1754</v>
      </c>
      <c r="D150" s="7">
        <f t="shared" si="161"/>
        <v>1640</v>
      </c>
      <c r="E150" s="7">
        <f t="shared" si="161"/>
        <v>1278</v>
      </c>
      <c r="F150" s="25">
        <f t="shared" si="161"/>
        <v>1366</v>
      </c>
      <c r="G150" s="63">
        <f t="shared" si="161"/>
        <v>1383</v>
      </c>
      <c r="H150" s="40">
        <f t="shared" si="161"/>
        <v>1653</v>
      </c>
      <c r="I150" s="40">
        <f t="shared" ref="I150" si="162">+I149+I69</f>
        <v>2634</v>
      </c>
      <c r="J150" s="6">
        <f t="shared" si="161"/>
        <v>0</v>
      </c>
      <c r="K150" s="7">
        <f t="shared" si="161"/>
        <v>58</v>
      </c>
      <c r="L150" s="7">
        <f t="shared" si="161"/>
        <v>70</v>
      </c>
      <c r="M150" s="7">
        <f t="shared" si="161"/>
        <v>56</v>
      </c>
      <c r="N150" s="25">
        <f t="shared" si="161"/>
        <v>56</v>
      </c>
      <c r="O150" s="7">
        <f t="shared" si="161"/>
        <v>70</v>
      </c>
      <c r="P150" s="29">
        <f t="shared" si="161"/>
        <v>65</v>
      </c>
      <c r="Q150" s="29">
        <f t="shared" ref="Q150" si="163">+Q149+Q69</f>
        <v>86</v>
      </c>
      <c r="R150" s="6">
        <f t="shared" si="161"/>
        <v>0</v>
      </c>
      <c r="S150" s="7">
        <f t="shared" si="161"/>
        <v>0</v>
      </c>
      <c r="T150" s="7">
        <f t="shared" si="161"/>
        <v>0</v>
      </c>
      <c r="U150" s="7">
        <f t="shared" si="161"/>
        <v>0</v>
      </c>
      <c r="V150" s="25">
        <f t="shared" si="161"/>
        <v>0</v>
      </c>
      <c r="W150" s="7">
        <f t="shared" si="161"/>
        <v>0</v>
      </c>
      <c r="X150" s="29">
        <f t="shared" si="161"/>
        <v>0</v>
      </c>
      <c r="Y150" s="29">
        <f t="shared" ref="Y150" si="164">+Y149+Y69</f>
        <v>0</v>
      </c>
    </row>
    <row r="151" spans="1:25">
      <c r="A151" s="11" t="s">
        <v>8</v>
      </c>
      <c r="B151" s="6">
        <f t="shared" si="161"/>
        <v>0</v>
      </c>
      <c r="C151" s="7">
        <f t="shared" si="161"/>
        <v>2242</v>
      </c>
      <c r="D151" s="7">
        <f t="shared" si="161"/>
        <v>1979</v>
      </c>
      <c r="E151" s="7">
        <f t="shared" si="161"/>
        <v>1732</v>
      </c>
      <c r="F151" s="25">
        <f t="shared" si="161"/>
        <v>1992</v>
      </c>
      <c r="G151" s="63">
        <f t="shared" si="161"/>
        <v>1901</v>
      </c>
      <c r="H151" s="40">
        <f t="shared" si="161"/>
        <v>2269</v>
      </c>
      <c r="I151" s="40">
        <f t="shared" ref="I151" si="165">+I150+I70</f>
        <v>3579</v>
      </c>
      <c r="J151" s="6">
        <f t="shared" si="161"/>
        <v>0</v>
      </c>
      <c r="K151" s="7">
        <f t="shared" si="161"/>
        <v>78</v>
      </c>
      <c r="L151" s="7">
        <f t="shared" si="161"/>
        <v>87</v>
      </c>
      <c r="M151" s="7">
        <f t="shared" si="161"/>
        <v>77</v>
      </c>
      <c r="N151" s="25">
        <f t="shared" si="161"/>
        <v>80</v>
      </c>
      <c r="O151" s="7">
        <f t="shared" si="161"/>
        <v>96</v>
      </c>
      <c r="P151" s="29">
        <f t="shared" si="161"/>
        <v>91</v>
      </c>
      <c r="Q151" s="29">
        <f t="shared" ref="Q151" si="166">+Q150+Q70</f>
        <v>115</v>
      </c>
      <c r="R151" s="6">
        <f t="shared" si="161"/>
        <v>0</v>
      </c>
      <c r="S151" s="7">
        <f t="shared" si="161"/>
        <v>0</v>
      </c>
      <c r="T151" s="7">
        <f t="shared" si="161"/>
        <v>0</v>
      </c>
      <c r="U151" s="7">
        <f t="shared" si="161"/>
        <v>0</v>
      </c>
      <c r="V151" s="25">
        <f t="shared" si="161"/>
        <v>0</v>
      </c>
      <c r="W151" s="7">
        <f t="shared" si="161"/>
        <v>0</v>
      </c>
      <c r="X151" s="29">
        <f t="shared" si="161"/>
        <v>0</v>
      </c>
      <c r="Y151" s="29">
        <f t="shared" ref="Y151" si="167">+Y150+Y70</f>
        <v>0</v>
      </c>
    </row>
    <row r="152" spans="1:25">
      <c r="A152" s="11" t="s">
        <v>9</v>
      </c>
      <c r="B152" s="6">
        <f t="shared" si="161"/>
        <v>0</v>
      </c>
      <c r="C152" s="7">
        <f t="shared" si="161"/>
        <v>2634</v>
      </c>
      <c r="D152" s="7">
        <f t="shared" si="161"/>
        <v>2500</v>
      </c>
      <c r="E152" s="7">
        <f t="shared" si="161"/>
        <v>2171</v>
      </c>
      <c r="F152" s="25">
        <f t="shared" si="161"/>
        <v>2580</v>
      </c>
      <c r="G152" s="63">
        <f t="shared" si="161"/>
        <v>2387</v>
      </c>
      <c r="H152" s="40">
        <f t="shared" si="161"/>
        <v>2815</v>
      </c>
      <c r="I152" s="40">
        <f t="shared" ref="I152" si="168">+I151+I71</f>
        <v>4446</v>
      </c>
      <c r="J152" s="6">
        <f t="shared" si="161"/>
        <v>0</v>
      </c>
      <c r="K152" s="7">
        <f t="shared" si="161"/>
        <v>98</v>
      </c>
      <c r="L152" s="7">
        <f t="shared" si="161"/>
        <v>109</v>
      </c>
      <c r="M152" s="7">
        <f t="shared" si="161"/>
        <v>97</v>
      </c>
      <c r="N152" s="25">
        <f t="shared" si="161"/>
        <v>106</v>
      </c>
      <c r="O152" s="7">
        <f t="shared" si="161"/>
        <v>122</v>
      </c>
      <c r="P152" s="29">
        <f t="shared" si="161"/>
        <v>117</v>
      </c>
      <c r="Q152" s="29">
        <f t="shared" ref="Q152" si="169">+Q151+Q71</f>
        <v>153</v>
      </c>
      <c r="R152" s="6">
        <f t="shared" si="161"/>
        <v>0</v>
      </c>
      <c r="S152" s="7">
        <f t="shared" si="161"/>
        <v>0</v>
      </c>
      <c r="T152" s="7">
        <f t="shared" si="161"/>
        <v>0</v>
      </c>
      <c r="U152" s="7">
        <f t="shared" si="161"/>
        <v>0</v>
      </c>
      <c r="V152" s="25">
        <f t="shared" si="161"/>
        <v>0</v>
      </c>
      <c r="W152" s="7">
        <f t="shared" si="161"/>
        <v>0</v>
      </c>
      <c r="X152" s="29">
        <f t="shared" si="161"/>
        <v>0</v>
      </c>
      <c r="Y152" s="29">
        <f t="shared" ref="Y152" si="170">+Y151+Y71</f>
        <v>0</v>
      </c>
    </row>
    <row r="153" spans="1:25">
      <c r="A153" s="11" t="s">
        <v>10</v>
      </c>
      <c r="B153" s="6">
        <f t="shared" si="161"/>
        <v>0</v>
      </c>
      <c r="C153" s="7">
        <f t="shared" si="161"/>
        <v>3207</v>
      </c>
      <c r="D153" s="7">
        <f t="shared" si="161"/>
        <v>3065</v>
      </c>
      <c r="E153" s="7">
        <f t="shared" si="161"/>
        <v>2592</v>
      </c>
      <c r="F153" s="25">
        <f t="shared" si="161"/>
        <v>3044</v>
      </c>
      <c r="G153" s="63">
        <f t="shared" si="161"/>
        <v>2892</v>
      </c>
      <c r="H153" s="40">
        <f t="shared" si="161"/>
        <v>3488</v>
      </c>
      <c r="I153" s="40">
        <f t="shared" ref="I153" si="171">+I152+I72</f>
        <v>5587</v>
      </c>
      <c r="J153" s="6">
        <f t="shared" si="161"/>
        <v>0</v>
      </c>
      <c r="K153" s="7">
        <f t="shared" si="161"/>
        <v>124</v>
      </c>
      <c r="L153" s="7">
        <f t="shared" si="161"/>
        <v>134</v>
      </c>
      <c r="M153" s="7">
        <f t="shared" si="161"/>
        <v>117</v>
      </c>
      <c r="N153" s="25">
        <f t="shared" si="161"/>
        <v>127</v>
      </c>
      <c r="O153" s="7">
        <f t="shared" si="161"/>
        <v>146</v>
      </c>
      <c r="P153" s="29">
        <f t="shared" si="161"/>
        <v>138</v>
      </c>
      <c r="Q153" s="29">
        <f t="shared" ref="Q153" si="172">+Q152+Q72</f>
        <v>181</v>
      </c>
      <c r="R153" s="6">
        <f t="shared" si="161"/>
        <v>0</v>
      </c>
      <c r="S153" s="7">
        <f t="shared" si="161"/>
        <v>0</v>
      </c>
      <c r="T153" s="7">
        <f t="shared" si="161"/>
        <v>0</v>
      </c>
      <c r="U153" s="7">
        <f t="shared" si="161"/>
        <v>0</v>
      </c>
      <c r="V153" s="25">
        <f t="shared" si="161"/>
        <v>0</v>
      </c>
      <c r="W153" s="7">
        <f t="shared" si="161"/>
        <v>0</v>
      </c>
      <c r="X153" s="29">
        <f t="shared" ref="X153:Y157" si="173">+X152+X72</f>
        <v>0</v>
      </c>
      <c r="Y153" s="29">
        <f t="shared" si="173"/>
        <v>0</v>
      </c>
    </row>
    <row r="154" spans="1:25">
      <c r="A154" s="11" t="s">
        <v>11</v>
      </c>
      <c r="B154" s="6">
        <f t="shared" si="161"/>
        <v>0</v>
      </c>
      <c r="C154" s="7">
        <f t="shared" si="161"/>
        <v>3520</v>
      </c>
      <c r="D154" s="7">
        <f t="shared" si="161"/>
        <v>3391</v>
      </c>
      <c r="E154" s="7">
        <f t="shared" si="161"/>
        <v>3022</v>
      </c>
      <c r="F154" s="25">
        <f t="shared" si="161"/>
        <v>3734</v>
      </c>
      <c r="G154" s="63">
        <f t="shared" si="161"/>
        <v>3418</v>
      </c>
      <c r="H154" s="40">
        <f t="shared" si="161"/>
        <v>4139</v>
      </c>
      <c r="I154" s="40">
        <f t="shared" ref="I154" si="174">+I153+I73</f>
        <v>6330</v>
      </c>
      <c r="J154" s="6">
        <f t="shared" si="161"/>
        <v>0</v>
      </c>
      <c r="K154" s="7">
        <f t="shared" si="161"/>
        <v>141</v>
      </c>
      <c r="L154" s="7">
        <f t="shared" si="161"/>
        <v>151</v>
      </c>
      <c r="M154" s="7">
        <f t="shared" si="161"/>
        <v>138</v>
      </c>
      <c r="N154" s="25">
        <f t="shared" si="161"/>
        <v>152</v>
      </c>
      <c r="O154" s="7">
        <f t="shared" si="161"/>
        <v>171</v>
      </c>
      <c r="P154" s="29">
        <f t="shared" si="161"/>
        <v>163</v>
      </c>
      <c r="Q154" s="29">
        <f t="shared" ref="Q154" si="175">+Q153+Q73</f>
        <v>204</v>
      </c>
      <c r="R154" s="6">
        <f t="shared" si="161"/>
        <v>0</v>
      </c>
      <c r="S154" s="7">
        <f t="shared" si="161"/>
        <v>0</v>
      </c>
      <c r="T154" s="7">
        <f t="shared" si="161"/>
        <v>0</v>
      </c>
      <c r="U154" s="7">
        <f t="shared" si="161"/>
        <v>0</v>
      </c>
      <c r="V154" s="25">
        <f t="shared" si="161"/>
        <v>0</v>
      </c>
      <c r="W154" s="7">
        <f t="shared" si="161"/>
        <v>0</v>
      </c>
      <c r="X154" s="29">
        <f t="shared" si="173"/>
        <v>0</v>
      </c>
      <c r="Y154" s="29">
        <f t="shared" si="173"/>
        <v>0</v>
      </c>
    </row>
    <row r="155" spans="1:25">
      <c r="A155" s="11" t="s">
        <v>12</v>
      </c>
      <c r="B155" s="6">
        <f t="shared" si="161"/>
        <v>0</v>
      </c>
      <c r="C155" s="7">
        <f t="shared" si="161"/>
        <v>4270</v>
      </c>
      <c r="D155" s="7">
        <f t="shared" si="161"/>
        <v>3888</v>
      </c>
      <c r="E155" s="7">
        <f t="shared" si="161"/>
        <v>3688</v>
      </c>
      <c r="F155" s="25">
        <f t="shared" si="161"/>
        <v>4420</v>
      </c>
      <c r="G155" s="63">
        <f t="shared" si="161"/>
        <v>3859</v>
      </c>
      <c r="H155" s="40">
        <f t="shared" si="161"/>
        <v>4871</v>
      </c>
      <c r="I155" s="40">
        <f t="shared" ref="I155" si="176">+I154+I74</f>
        <v>7149</v>
      </c>
      <c r="J155" s="6">
        <f t="shared" si="161"/>
        <v>0</v>
      </c>
      <c r="K155" s="7">
        <f t="shared" si="161"/>
        <v>165</v>
      </c>
      <c r="L155" s="7">
        <f t="shared" si="161"/>
        <v>171</v>
      </c>
      <c r="M155" s="7">
        <f t="shared" si="161"/>
        <v>161</v>
      </c>
      <c r="N155" s="25">
        <f t="shared" si="161"/>
        <v>177</v>
      </c>
      <c r="O155" s="7">
        <f t="shared" si="161"/>
        <v>191</v>
      </c>
      <c r="P155" s="29">
        <f t="shared" si="161"/>
        <v>190</v>
      </c>
      <c r="Q155" s="29">
        <f t="shared" ref="Q155" si="177">+Q154+Q74</f>
        <v>232</v>
      </c>
      <c r="R155" s="6">
        <f t="shared" si="161"/>
        <v>0</v>
      </c>
      <c r="S155" s="7">
        <f t="shared" si="161"/>
        <v>0</v>
      </c>
      <c r="T155" s="7">
        <f t="shared" si="161"/>
        <v>0</v>
      </c>
      <c r="U155" s="7">
        <f t="shared" si="161"/>
        <v>0</v>
      </c>
      <c r="V155" s="25">
        <f t="shared" si="161"/>
        <v>0</v>
      </c>
      <c r="W155" s="7">
        <f t="shared" si="161"/>
        <v>0</v>
      </c>
      <c r="X155" s="29">
        <f t="shared" si="173"/>
        <v>0</v>
      </c>
      <c r="Y155" s="29">
        <f t="shared" si="173"/>
        <v>0</v>
      </c>
    </row>
    <row r="156" spans="1:25">
      <c r="A156" s="11" t="s">
        <v>13</v>
      </c>
      <c r="B156" s="6">
        <f t="shared" si="161"/>
        <v>0</v>
      </c>
      <c r="C156" s="7">
        <f t="shared" si="161"/>
        <v>4722</v>
      </c>
      <c r="D156" s="7">
        <f t="shared" si="161"/>
        <v>4428</v>
      </c>
      <c r="E156" s="7">
        <f t="shared" si="161"/>
        <v>4190</v>
      </c>
      <c r="F156" s="25">
        <f t="shared" si="161"/>
        <v>5136</v>
      </c>
      <c r="G156" s="63">
        <f t="shared" si="161"/>
        <v>4408</v>
      </c>
      <c r="H156" s="40">
        <f t="shared" si="161"/>
        <v>5532</v>
      </c>
      <c r="I156" s="40">
        <f t="shared" ref="I156" si="178">+I155+I75</f>
        <v>7971</v>
      </c>
      <c r="J156" s="6">
        <f t="shared" si="161"/>
        <v>0</v>
      </c>
      <c r="K156" s="7">
        <f t="shared" si="161"/>
        <v>186</v>
      </c>
      <c r="L156" s="7">
        <f t="shared" si="161"/>
        <v>196</v>
      </c>
      <c r="M156" s="7">
        <f t="shared" si="161"/>
        <v>180</v>
      </c>
      <c r="N156" s="25">
        <f t="shared" si="161"/>
        <v>209</v>
      </c>
      <c r="O156" s="7">
        <f t="shared" si="161"/>
        <v>214</v>
      </c>
      <c r="P156" s="29">
        <f t="shared" si="161"/>
        <v>216</v>
      </c>
      <c r="Q156" s="29">
        <f t="shared" ref="Q156" si="179">+Q155+Q75</f>
        <v>261</v>
      </c>
      <c r="R156" s="6">
        <f t="shared" si="161"/>
        <v>0</v>
      </c>
      <c r="S156" s="7">
        <f t="shared" si="161"/>
        <v>0</v>
      </c>
      <c r="T156" s="7">
        <f t="shared" si="161"/>
        <v>0</v>
      </c>
      <c r="U156" s="7">
        <f t="shared" si="161"/>
        <v>0</v>
      </c>
      <c r="V156" s="25">
        <f t="shared" si="161"/>
        <v>0</v>
      </c>
      <c r="W156" s="7">
        <f t="shared" si="161"/>
        <v>0</v>
      </c>
      <c r="X156" s="29">
        <f t="shared" si="173"/>
        <v>0</v>
      </c>
      <c r="Y156" s="29">
        <f t="shared" si="173"/>
        <v>0</v>
      </c>
    </row>
    <row r="157" spans="1:25">
      <c r="A157" s="11" t="s">
        <v>14</v>
      </c>
      <c r="B157" s="6">
        <f t="shared" si="161"/>
        <v>520</v>
      </c>
      <c r="C157" s="7">
        <f t="shared" si="161"/>
        <v>5359</v>
      </c>
      <c r="D157" s="7">
        <f t="shared" si="161"/>
        <v>4941</v>
      </c>
      <c r="E157" s="7">
        <f t="shared" si="161"/>
        <v>4856</v>
      </c>
      <c r="F157" s="25">
        <f>+F156+F76</f>
        <v>5839</v>
      </c>
      <c r="G157" s="63">
        <f t="shared" si="161"/>
        <v>4974</v>
      </c>
      <c r="H157" s="40">
        <f t="shared" si="161"/>
        <v>6231</v>
      </c>
      <c r="I157" s="40">
        <f t="shared" ref="I157" si="180">+I156+I76</f>
        <v>8577</v>
      </c>
      <c r="J157" s="6">
        <f t="shared" si="161"/>
        <v>23</v>
      </c>
      <c r="K157" s="7">
        <f t="shared" si="161"/>
        <v>210</v>
      </c>
      <c r="L157" s="7">
        <f t="shared" si="161"/>
        <v>223</v>
      </c>
      <c r="M157" s="7">
        <f t="shared" si="161"/>
        <v>206</v>
      </c>
      <c r="N157" s="25">
        <f>+N156+N76</f>
        <v>235</v>
      </c>
      <c r="O157" s="7">
        <f t="shared" si="161"/>
        <v>238</v>
      </c>
      <c r="P157" s="29">
        <f t="shared" si="161"/>
        <v>241</v>
      </c>
      <c r="Q157" s="29">
        <f t="shared" ref="Q157" si="181">+Q156+Q76</f>
        <v>286</v>
      </c>
      <c r="R157" s="6">
        <f t="shared" si="161"/>
        <v>4</v>
      </c>
      <c r="S157" s="7">
        <f t="shared" si="161"/>
        <v>0</v>
      </c>
      <c r="T157" s="7">
        <f t="shared" si="161"/>
        <v>0</v>
      </c>
      <c r="U157" s="7">
        <f t="shared" si="161"/>
        <v>0</v>
      </c>
      <c r="V157" s="25">
        <f t="shared" si="161"/>
        <v>0</v>
      </c>
      <c r="W157" s="7">
        <f t="shared" si="161"/>
        <v>0</v>
      </c>
      <c r="X157" s="29">
        <f t="shared" si="173"/>
        <v>0</v>
      </c>
      <c r="Y157" s="29">
        <f t="shared" si="173"/>
        <v>0</v>
      </c>
    </row>
    <row r="158" spans="1:25">
      <c r="A158" s="11" t="s">
        <v>15</v>
      </c>
      <c r="B158" s="6">
        <f t="shared" si="161"/>
        <v>957</v>
      </c>
      <c r="C158" s="7">
        <f t="shared" si="161"/>
        <v>5960</v>
      </c>
      <c r="D158" s="7">
        <f t="shared" si="161"/>
        <v>5431</v>
      </c>
      <c r="E158" s="7">
        <f t="shared" si="161"/>
        <v>5383</v>
      </c>
      <c r="F158" s="25">
        <f>+F157+F77</f>
        <v>6558</v>
      </c>
      <c r="G158" s="63">
        <f t="shared" si="161"/>
        <v>5527</v>
      </c>
      <c r="H158" s="40">
        <f t="shared" si="161"/>
        <v>6903</v>
      </c>
      <c r="I158" s="40">
        <f t="shared" ref="I158" si="182">+I157+I77</f>
        <v>9584</v>
      </c>
      <c r="J158" s="6">
        <f t="shared" si="161"/>
        <v>45</v>
      </c>
      <c r="K158" s="7">
        <f t="shared" si="161"/>
        <v>233</v>
      </c>
      <c r="L158" s="7">
        <f t="shared" si="161"/>
        <v>245</v>
      </c>
      <c r="M158" s="7">
        <f t="shared" si="161"/>
        <v>232</v>
      </c>
      <c r="N158" s="25">
        <f>+N157+N77</f>
        <v>261</v>
      </c>
      <c r="O158" s="7">
        <f t="shared" si="161"/>
        <v>262</v>
      </c>
      <c r="P158" s="29">
        <f t="shared" si="161"/>
        <v>265</v>
      </c>
      <c r="Q158" s="29">
        <f t="shared" ref="Q158" si="183">+Q157+Q77</f>
        <v>322</v>
      </c>
      <c r="R158" s="6">
        <f t="shared" si="161"/>
        <v>4</v>
      </c>
      <c r="S158" s="7">
        <f t="shared" si="161"/>
        <v>0</v>
      </c>
      <c r="T158" s="7">
        <f t="shared" si="161"/>
        <v>0</v>
      </c>
      <c r="U158" s="7">
        <f t="shared" si="161"/>
        <v>0</v>
      </c>
      <c r="V158" s="25">
        <f t="shared" si="161"/>
        <v>0</v>
      </c>
      <c r="W158" s="7">
        <f t="shared" si="161"/>
        <v>0</v>
      </c>
      <c r="X158" s="29">
        <f t="shared" si="161"/>
        <v>0</v>
      </c>
      <c r="Y158" s="29">
        <f t="shared" ref="Y158" si="184">+Y157+Y77</f>
        <v>0</v>
      </c>
    </row>
    <row r="159" spans="1:25" ht="13.5" thickBot="1">
      <c r="A159" s="23" t="s">
        <v>16</v>
      </c>
      <c r="B159" s="21">
        <f t="shared" si="161"/>
        <v>1370</v>
      </c>
      <c r="C159" s="22">
        <f t="shared" si="161"/>
        <v>6343</v>
      </c>
      <c r="D159" s="22">
        <f t="shared" si="161"/>
        <v>5817</v>
      </c>
      <c r="E159" s="22">
        <f t="shared" si="161"/>
        <v>6106</v>
      </c>
      <c r="F159" s="50">
        <f>+F158+F78</f>
        <v>6958</v>
      </c>
      <c r="G159" s="64">
        <f t="shared" si="161"/>
        <v>5932</v>
      </c>
      <c r="H159" s="47">
        <f t="shared" si="161"/>
        <v>7549</v>
      </c>
      <c r="I159" s="47">
        <f t="shared" ref="I159" si="185">+I158+I78</f>
        <v>10377</v>
      </c>
      <c r="J159" s="21">
        <f t="shared" si="161"/>
        <v>65</v>
      </c>
      <c r="K159" s="22">
        <f t="shared" si="161"/>
        <v>255</v>
      </c>
      <c r="L159" s="22">
        <f t="shared" si="161"/>
        <v>264</v>
      </c>
      <c r="M159" s="22">
        <f t="shared" si="161"/>
        <v>257</v>
      </c>
      <c r="N159" s="50">
        <f>+N158+N78</f>
        <v>283</v>
      </c>
      <c r="O159" s="22">
        <f t="shared" si="161"/>
        <v>279</v>
      </c>
      <c r="P159" s="30">
        <f t="shared" si="161"/>
        <v>290</v>
      </c>
      <c r="Q159" s="30">
        <f t="shared" ref="Q159" si="186">+Q158+Q78</f>
        <v>350</v>
      </c>
      <c r="R159" s="21">
        <f t="shared" si="161"/>
        <v>4</v>
      </c>
      <c r="S159" s="22">
        <f t="shared" si="161"/>
        <v>0</v>
      </c>
      <c r="T159" s="22">
        <f t="shared" si="161"/>
        <v>0</v>
      </c>
      <c r="U159" s="22">
        <f t="shared" si="161"/>
        <v>0</v>
      </c>
      <c r="V159" s="50">
        <f t="shared" si="161"/>
        <v>0</v>
      </c>
      <c r="W159" s="22">
        <f t="shared" si="161"/>
        <v>0</v>
      </c>
      <c r="X159" s="30">
        <f t="shared" si="161"/>
        <v>0</v>
      </c>
      <c r="Y159" s="30">
        <f t="shared" ref="Y159" si="187">+Y158+Y78</f>
        <v>0</v>
      </c>
    </row>
    <row r="161" spans="1:34">
      <c r="A161" s="28"/>
    </row>
    <row r="162" spans="1:34" ht="13.5" thickBot="1"/>
    <row r="163" spans="1:34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96"/>
    </row>
    <row r="164" spans="1:34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97"/>
    </row>
    <row r="165" spans="1:34">
      <c r="A165" s="31"/>
      <c r="B165" s="152" t="s">
        <v>2</v>
      </c>
      <c r="C165" s="153"/>
      <c r="D165" s="153"/>
      <c r="E165" s="153"/>
      <c r="F165" s="153"/>
      <c r="G165" s="153"/>
      <c r="H165" s="154"/>
      <c r="I165" s="94"/>
      <c r="J165" s="152" t="s">
        <v>3</v>
      </c>
      <c r="K165" s="153"/>
      <c r="L165" s="153"/>
      <c r="M165" s="153"/>
      <c r="N165" s="153"/>
      <c r="O165" s="153"/>
      <c r="P165" s="154"/>
      <c r="Q165" s="94"/>
      <c r="R165" s="152" t="s">
        <v>4</v>
      </c>
      <c r="S165" s="153"/>
      <c r="T165" s="153"/>
      <c r="U165" s="153"/>
      <c r="V165" s="153"/>
      <c r="W165" s="153"/>
      <c r="X165" s="154"/>
      <c r="Y165" s="94"/>
      <c r="Z165" s="152" t="s">
        <v>17</v>
      </c>
      <c r="AA165" s="153"/>
      <c r="AB165" s="153"/>
      <c r="AC165" s="153"/>
      <c r="AD165" s="153"/>
      <c r="AE165" s="153"/>
      <c r="AF165" s="153"/>
      <c r="AG165" s="95"/>
    </row>
    <row r="166" spans="1:34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4">
      <c r="A167" s="5" t="s">
        <v>6</v>
      </c>
      <c r="B167" s="6">
        <f t="shared" ref="B167:H167" si="188">+B7+B27</f>
        <v>476</v>
      </c>
      <c r="C167" s="7">
        <f t="shared" si="188"/>
        <v>19600</v>
      </c>
      <c r="D167" s="7">
        <f t="shared" si="188"/>
        <v>3507</v>
      </c>
      <c r="E167" s="7">
        <f t="shared" si="188"/>
        <v>5909</v>
      </c>
      <c r="F167" s="25">
        <f t="shared" si="188"/>
        <v>3466</v>
      </c>
      <c r="G167" s="67">
        <f t="shared" si="188"/>
        <v>10657</v>
      </c>
      <c r="H167" s="40">
        <f t="shared" si="188"/>
        <v>9879</v>
      </c>
      <c r="I167" s="40">
        <f t="shared" ref="I167" si="189">+I7+I27</f>
        <v>6412</v>
      </c>
      <c r="J167" s="6">
        <f t="shared" ref="J167:S178" si="190">+J7+J27</f>
        <v>56691</v>
      </c>
      <c r="K167" s="7">
        <f t="shared" si="190"/>
        <v>42234</v>
      </c>
      <c r="L167" s="7">
        <f t="shared" si="190"/>
        <v>63973</v>
      </c>
      <c r="M167" s="7">
        <f t="shared" si="190"/>
        <v>65008</v>
      </c>
      <c r="N167" s="25">
        <f>+N7+N27</f>
        <v>88533</v>
      </c>
      <c r="O167" s="67">
        <f>+O7+O27</f>
        <v>80203</v>
      </c>
      <c r="P167" s="40">
        <f>+P7+P27</f>
        <v>105696</v>
      </c>
      <c r="Q167" s="40">
        <f>+Q7+Q27</f>
        <v>145109</v>
      </c>
      <c r="R167" s="6">
        <f t="shared" ref="R167:X178" si="191">+R7+R27</f>
        <v>21806</v>
      </c>
      <c r="S167" s="7">
        <f t="shared" si="191"/>
        <v>13470</v>
      </c>
      <c r="T167" s="7">
        <f t="shared" si="191"/>
        <v>58595</v>
      </c>
      <c r="U167" s="7">
        <f t="shared" si="191"/>
        <v>26031</v>
      </c>
      <c r="V167" s="25">
        <f>+V7+V27</f>
        <v>26925</v>
      </c>
      <c r="W167" s="67">
        <f>+W7+W27</f>
        <v>34137</v>
      </c>
      <c r="X167" s="40">
        <f>+X7+X27</f>
        <v>37987</v>
      </c>
      <c r="Y167" s="40">
        <f>+Y7+Y27</f>
        <v>38665</v>
      </c>
      <c r="Z167" s="6">
        <f t="shared" ref="Z167:Z178" si="192">+R167+J167+B167</f>
        <v>78973</v>
      </c>
      <c r="AA167" s="7">
        <f t="shared" ref="AA167:AA178" si="193">+S167+K167+C167</f>
        <v>75304</v>
      </c>
      <c r="AB167" s="7">
        <f t="shared" ref="AB167:AB178" si="194">+T167+L167+D167</f>
        <v>126075</v>
      </c>
      <c r="AC167" s="7">
        <f t="shared" ref="AC167:AC178" si="195">+U167+M167+E167</f>
        <v>96948</v>
      </c>
      <c r="AD167" s="25">
        <f t="shared" ref="AD167:AD178" si="196">+V167+N167+F167</f>
        <v>118924</v>
      </c>
      <c r="AE167" s="67">
        <f t="shared" ref="AE167:AE178" si="197">+W167+O167+G167</f>
        <v>124997</v>
      </c>
      <c r="AF167" s="40">
        <f t="shared" ref="AF167:AF178" si="198">+X167+P167+H167</f>
        <v>153562</v>
      </c>
      <c r="AG167" s="40">
        <f t="shared" ref="AG167:AG178" si="199">+Y167+Q167+I167</f>
        <v>190186</v>
      </c>
      <c r="AH167" s="92"/>
    </row>
    <row r="168" spans="1:34">
      <c r="A168" s="5" t="s">
        <v>24</v>
      </c>
      <c r="B168" s="6">
        <f t="shared" ref="B168:C178" si="200">+B8+B28</f>
        <v>6278</v>
      </c>
      <c r="C168" s="7">
        <f t="shared" si="200"/>
        <v>407</v>
      </c>
      <c r="D168" s="7">
        <f t="shared" ref="D168:D178" si="201">+D8+D28</f>
        <v>400</v>
      </c>
      <c r="E168" s="7">
        <f t="shared" ref="E168:F178" si="202">+E8+E28</f>
        <v>15377</v>
      </c>
      <c r="F168" s="25">
        <f t="shared" si="202"/>
        <v>10593</v>
      </c>
      <c r="G168" s="63">
        <f t="shared" ref="G168:K178" si="203">+G8+G28</f>
        <v>2422</v>
      </c>
      <c r="H168" s="40">
        <f t="shared" si="203"/>
        <v>4150</v>
      </c>
      <c r="I168" s="40">
        <f t="shared" ref="I168" si="204">+I8+I28</f>
        <v>1145</v>
      </c>
      <c r="J168" s="6">
        <f t="shared" si="203"/>
        <v>50163</v>
      </c>
      <c r="K168" s="7">
        <f t="shared" si="203"/>
        <v>61579</v>
      </c>
      <c r="L168" s="7">
        <f t="shared" si="190"/>
        <v>65036</v>
      </c>
      <c r="M168" s="7">
        <f t="shared" si="190"/>
        <v>60108</v>
      </c>
      <c r="N168" s="25">
        <f t="shared" si="190"/>
        <v>68516</v>
      </c>
      <c r="O168" s="63">
        <f t="shared" si="190"/>
        <v>93355</v>
      </c>
      <c r="P168" s="40">
        <f t="shared" si="190"/>
        <v>101900</v>
      </c>
      <c r="Q168" s="40">
        <f t="shared" ref="Q168" si="205">+Q8+Q28</f>
        <v>127603</v>
      </c>
      <c r="R168" s="6">
        <f t="shared" si="190"/>
        <v>3508</v>
      </c>
      <c r="S168" s="7">
        <f t="shared" si="190"/>
        <v>31704</v>
      </c>
      <c r="T168" s="7">
        <f t="shared" si="191"/>
        <v>14442</v>
      </c>
      <c r="U168" s="7">
        <f t="shared" si="191"/>
        <v>21993</v>
      </c>
      <c r="V168" s="25">
        <f t="shared" si="191"/>
        <v>9263</v>
      </c>
      <c r="W168" s="63">
        <f t="shared" si="191"/>
        <v>37356</v>
      </c>
      <c r="X168" s="40">
        <f t="shared" si="191"/>
        <v>28244</v>
      </c>
      <c r="Y168" s="40">
        <f t="shared" ref="Y168" si="206">+Y8+Y28</f>
        <v>52799</v>
      </c>
      <c r="Z168" s="6">
        <f t="shared" si="192"/>
        <v>59949</v>
      </c>
      <c r="AA168" s="7">
        <f t="shared" si="193"/>
        <v>93690</v>
      </c>
      <c r="AB168" s="7">
        <f t="shared" si="194"/>
        <v>79878</v>
      </c>
      <c r="AC168" s="7">
        <f t="shared" si="195"/>
        <v>97478</v>
      </c>
      <c r="AD168" s="25">
        <f t="shared" si="196"/>
        <v>88372</v>
      </c>
      <c r="AE168" s="63">
        <f t="shared" si="197"/>
        <v>133133</v>
      </c>
      <c r="AF168" s="40">
        <f t="shared" si="198"/>
        <v>134294</v>
      </c>
      <c r="AG168" s="40">
        <f t="shared" si="199"/>
        <v>181547</v>
      </c>
      <c r="AH168" s="92"/>
    </row>
    <row r="169" spans="1:34">
      <c r="A169" s="5" t="s">
        <v>7</v>
      </c>
      <c r="B169" s="6">
        <f t="shared" si="200"/>
        <v>6346</v>
      </c>
      <c r="C169" s="7">
        <f t="shared" si="200"/>
        <v>5466</v>
      </c>
      <c r="D169" s="7">
        <f t="shared" si="201"/>
        <v>14163</v>
      </c>
      <c r="E169" s="7">
        <f t="shared" si="202"/>
        <v>2166</v>
      </c>
      <c r="F169" s="25">
        <f t="shared" si="202"/>
        <v>2083</v>
      </c>
      <c r="G169" s="63">
        <f t="shared" si="203"/>
        <v>475</v>
      </c>
      <c r="H169" s="40">
        <f t="shared" si="203"/>
        <v>14552</v>
      </c>
      <c r="I169" s="40">
        <f t="shared" ref="I169" si="207">+I9+I29</f>
        <v>20119</v>
      </c>
      <c r="J169" s="6">
        <f t="shared" si="203"/>
        <v>54620</v>
      </c>
      <c r="K169" s="7">
        <f t="shared" si="203"/>
        <v>51780</v>
      </c>
      <c r="L169" s="7">
        <f t="shared" si="190"/>
        <v>62304</v>
      </c>
      <c r="M169" s="7">
        <f t="shared" si="190"/>
        <v>83516</v>
      </c>
      <c r="N169" s="25">
        <f t="shared" si="190"/>
        <v>93618</v>
      </c>
      <c r="O169" s="63">
        <f t="shared" si="190"/>
        <v>103984</v>
      </c>
      <c r="P169" s="40">
        <f t="shared" si="190"/>
        <v>96519</v>
      </c>
      <c r="Q169" s="40">
        <f t="shared" ref="Q169" si="208">+Q9+Q29</f>
        <v>148275</v>
      </c>
      <c r="R169" s="6">
        <f t="shared" si="190"/>
        <v>10966</v>
      </c>
      <c r="S169" s="7">
        <f t="shared" si="190"/>
        <v>37169</v>
      </c>
      <c r="T169" s="7">
        <f t="shared" si="191"/>
        <v>35469</v>
      </c>
      <c r="U169" s="7">
        <f t="shared" si="191"/>
        <v>15418</v>
      </c>
      <c r="V169" s="25">
        <f t="shared" si="191"/>
        <v>53657</v>
      </c>
      <c r="W169" s="63">
        <f t="shared" si="191"/>
        <v>24777</v>
      </c>
      <c r="X169" s="40">
        <f t="shared" si="191"/>
        <v>12944</v>
      </c>
      <c r="Y169" s="40">
        <f t="shared" ref="Y169" si="209">+Y9+Y29</f>
        <v>65201</v>
      </c>
      <c r="Z169" s="6">
        <f t="shared" si="192"/>
        <v>71932</v>
      </c>
      <c r="AA169" s="7">
        <f t="shared" si="193"/>
        <v>94415</v>
      </c>
      <c r="AB169" s="7">
        <f t="shared" si="194"/>
        <v>111936</v>
      </c>
      <c r="AC169" s="7">
        <f t="shared" si="195"/>
        <v>101100</v>
      </c>
      <c r="AD169" s="25">
        <f t="shared" si="196"/>
        <v>149358</v>
      </c>
      <c r="AE169" s="63">
        <f t="shared" si="197"/>
        <v>129236</v>
      </c>
      <c r="AF169" s="40">
        <f t="shared" si="198"/>
        <v>124015</v>
      </c>
      <c r="AG169" s="40">
        <f t="shared" si="199"/>
        <v>233595</v>
      </c>
      <c r="AH169" s="92"/>
    </row>
    <row r="170" spans="1:34">
      <c r="A170" s="5" t="s">
        <v>8</v>
      </c>
      <c r="B170" s="6">
        <f t="shared" si="200"/>
        <v>8812</v>
      </c>
      <c r="C170" s="7">
        <f t="shared" si="200"/>
        <v>1056</v>
      </c>
      <c r="D170" s="7">
        <f t="shared" si="201"/>
        <v>1751</v>
      </c>
      <c r="E170" s="7">
        <f t="shared" si="202"/>
        <v>3650</v>
      </c>
      <c r="F170" s="25">
        <f t="shared" si="202"/>
        <v>10593</v>
      </c>
      <c r="G170" s="63">
        <f t="shared" si="203"/>
        <v>6144</v>
      </c>
      <c r="H170" s="40">
        <f t="shared" si="203"/>
        <v>3895</v>
      </c>
      <c r="I170" s="40">
        <f t="shared" ref="I170" si="210">+I10+I30</f>
        <v>18966</v>
      </c>
      <c r="J170" s="6">
        <f t="shared" si="203"/>
        <v>43438</v>
      </c>
      <c r="K170" s="7">
        <f t="shared" si="203"/>
        <v>67433</v>
      </c>
      <c r="L170" s="7">
        <f t="shared" si="190"/>
        <v>52339</v>
      </c>
      <c r="M170" s="7">
        <f t="shared" si="190"/>
        <v>76136</v>
      </c>
      <c r="N170" s="25">
        <f t="shared" si="190"/>
        <v>98436</v>
      </c>
      <c r="O170" s="63">
        <f t="shared" si="190"/>
        <v>126151</v>
      </c>
      <c r="P170" s="40">
        <f t="shared" si="190"/>
        <v>141005</v>
      </c>
      <c r="Q170" s="40">
        <f t="shared" ref="Q170" si="211">+Q10+Q30</f>
        <v>182875</v>
      </c>
      <c r="R170" s="6">
        <f t="shared" si="190"/>
        <v>29747</v>
      </c>
      <c r="S170" s="7">
        <f t="shared" si="190"/>
        <v>28711</v>
      </c>
      <c r="T170" s="7">
        <f t="shared" si="191"/>
        <v>19047</v>
      </c>
      <c r="U170" s="7">
        <f t="shared" si="191"/>
        <v>34703</v>
      </c>
      <c r="V170" s="25">
        <f t="shared" si="191"/>
        <v>37149</v>
      </c>
      <c r="W170" s="63">
        <f t="shared" si="191"/>
        <v>41960</v>
      </c>
      <c r="X170" s="40">
        <f t="shared" si="191"/>
        <v>44059</v>
      </c>
      <c r="Y170" s="40">
        <f t="shared" ref="Y170" si="212">+Y10+Y30</f>
        <v>39997</v>
      </c>
      <c r="Z170" s="6">
        <f t="shared" si="192"/>
        <v>81997</v>
      </c>
      <c r="AA170" s="7">
        <f t="shared" si="193"/>
        <v>97200</v>
      </c>
      <c r="AB170" s="7">
        <f t="shared" si="194"/>
        <v>73137</v>
      </c>
      <c r="AC170" s="7">
        <f t="shared" si="195"/>
        <v>114489</v>
      </c>
      <c r="AD170" s="25">
        <f t="shared" si="196"/>
        <v>146178</v>
      </c>
      <c r="AE170" s="63">
        <f t="shared" si="197"/>
        <v>174255</v>
      </c>
      <c r="AF170" s="40">
        <f t="shared" si="198"/>
        <v>188959</v>
      </c>
      <c r="AG170" s="40">
        <f t="shared" si="199"/>
        <v>241838</v>
      </c>
      <c r="AH170" s="92"/>
    </row>
    <row r="171" spans="1:34">
      <c r="A171" s="5" t="s">
        <v>9</v>
      </c>
      <c r="B171" s="6">
        <f t="shared" si="200"/>
        <v>2518</v>
      </c>
      <c r="C171" s="7">
        <f t="shared" si="200"/>
        <v>2070</v>
      </c>
      <c r="D171" s="7">
        <f t="shared" si="201"/>
        <v>8443</v>
      </c>
      <c r="E171" s="7">
        <f t="shared" si="202"/>
        <v>4342</v>
      </c>
      <c r="F171" s="25">
        <f t="shared" si="202"/>
        <v>4152</v>
      </c>
      <c r="G171" s="63">
        <f t="shared" si="203"/>
        <v>415</v>
      </c>
      <c r="H171" s="40">
        <f t="shared" si="203"/>
        <v>4691</v>
      </c>
      <c r="I171" s="40">
        <f t="shared" ref="I171" si="213">+I11+I31</f>
        <v>18940</v>
      </c>
      <c r="J171" s="6">
        <f t="shared" si="203"/>
        <v>70847</v>
      </c>
      <c r="K171" s="7">
        <f t="shared" si="203"/>
        <v>57469</v>
      </c>
      <c r="L171" s="7">
        <f t="shared" si="190"/>
        <v>91619</v>
      </c>
      <c r="M171" s="7">
        <f t="shared" si="190"/>
        <v>63957</v>
      </c>
      <c r="N171" s="25">
        <f t="shared" si="190"/>
        <v>107205</v>
      </c>
      <c r="O171" s="63">
        <f t="shared" si="190"/>
        <v>89239</v>
      </c>
      <c r="P171" s="40">
        <f t="shared" si="190"/>
        <v>127449</v>
      </c>
      <c r="Q171" s="40">
        <f t="shared" ref="Q171" si="214">+Q11+Q31</f>
        <v>146245</v>
      </c>
      <c r="R171" s="6">
        <f t="shared" si="190"/>
        <v>12326</v>
      </c>
      <c r="S171" s="7">
        <f t="shared" si="190"/>
        <v>27467</v>
      </c>
      <c r="T171" s="7">
        <f t="shared" si="191"/>
        <v>10237</v>
      </c>
      <c r="U171" s="7">
        <f t="shared" si="191"/>
        <v>39323</v>
      </c>
      <c r="V171" s="25">
        <f t="shared" si="191"/>
        <v>45570</v>
      </c>
      <c r="W171" s="63">
        <f t="shared" si="191"/>
        <v>44416</v>
      </c>
      <c r="X171" s="40">
        <f t="shared" si="191"/>
        <v>31366</v>
      </c>
      <c r="Y171" s="40">
        <f t="shared" ref="Y171" si="215">+Y11+Y31</f>
        <v>53154</v>
      </c>
      <c r="Z171" s="6">
        <f t="shared" si="192"/>
        <v>85691</v>
      </c>
      <c r="AA171" s="7">
        <f t="shared" si="193"/>
        <v>87006</v>
      </c>
      <c r="AB171" s="7">
        <f t="shared" si="194"/>
        <v>110299</v>
      </c>
      <c r="AC171" s="7">
        <f t="shared" si="195"/>
        <v>107622</v>
      </c>
      <c r="AD171" s="25">
        <f t="shared" si="196"/>
        <v>156927</v>
      </c>
      <c r="AE171" s="63">
        <f t="shared" si="197"/>
        <v>134070</v>
      </c>
      <c r="AF171" s="40">
        <f t="shared" si="198"/>
        <v>163506</v>
      </c>
      <c r="AG171" s="40">
        <f t="shared" si="199"/>
        <v>218339</v>
      </c>
      <c r="AH171" s="92"/>
    </row>
    <row r="172" spans="1:34">
      <c r="A172" s="5" t="s">
        <v>10</v>
      </c>
      <c r="B172" s="6">
        <f t="shared" si="200"/>
        <v>2685</v>
      </c>
      <c r="C172" s="7">
        <f t="shared" si="200"/>
        <v>6806</v>
      </c>
      <c r="D172" s="7">
        <f t="shared" si="201"/>
        <v>7255</v>
      </c>
      <c r="E172" s="7">
        <f t="shared" si="202"/>
        <v>4024</v>
      </c>
      <c r="F172" s="25">
        <f t="shared" si="202"/>
        <v>5394</v>
      </c>
      <c r="G172" s="63">
        <f t="shared" si="203"/>
        <v>230</v>
      </c>
      <c r="H172" s="40">
        <f t="shared" si="203"/>
        <v>8298</v>
      </c>
      <c r="I172" s="40">
        <f t="shared" ref="I172" si="216">+I12+I32</f>
        <v>13510</v>
      </c>
      <c r="J172" s="6">
        <f t="shared" si="203"/>
        <v>61125</v>
      </c>
      <c r="K172" s="7">
        <f t="shared" si="203"/>
        <v>65979</v>
      </c>
      <c r="L172" s="7">
        <f t="shared" si="190"/>
        <v>71518</v>
      </c>
      <c r="M172" s="7">
        <f t="shared" si="190"/>
        <v>72053</v>
      </c>
      <c r="N172" s="25">
        <f t="shared" si="190"/>
        <v>112284</v>
      </c>
      <c r="O172" s="63">
        <f t="shared" si="190"/>
        <v>102786</v>
      </c>
      <c r="P172" s="40">
        <f t="shared" si="190"/>
        <v>133331</v>
      </c>
      <c r="Q172" s="40">
        <f t="shared" ref="Q172" si="217">+Q12+Q32</f>
        <v>160558</v>
      </c>
      <c r="R172" s="6">
        <f t="shared" si="190"/>
        <v>50209</v>
      </c>
      <c r="S172" s="7">
        <f t="shared" si="190"/>
        <v>43668</v>
      </c>
      <c r="T172" s="7">
        <f t="shared" si="191"/>
        <v>44039</v>
      </c>
      <c r="U172" s="7">
        <f t="shared" si="191"/>
        <v>53474</v>
      </c>
      <c r="V172" s="25">
        <f t="shared" si="191"/>
        <v>30719</v>
      </c>
      <c r="W172" s="63">
        <f t="shared" si="191"/>
        <v>52422</v>
      </c>
      <c r="X172" s="40">
        <f t="shared" si="191"/>
        <v>59820</v>
      </c>
      <c r="Y172" s="40">
        <f t="shared" ref="Y172" si="218">+Y12+Y32</f>
        <v>89725</v>
      </c>
      <c r="Z172" s="6">
        <f t="shared" si="192"/>
        <v>114019</v>
      </c>
      <c r="AA172" s="7">
        <f t="shared" si="193"/>
        <v>116453</v>
      </c>
      <c r="AB172" s="7">
        <f t="shared" si="194"/>
        <v>122812</v>
      </c>
      <c r="AC172" s="7">
        <f t="shared" si="195"/>
        <v>129551</v>
      </c>
      <c r="AD172" s="25">
        <f t="shared" si="196"/>
        <v>148397</v>
      </c>
      <c r="AE172" s="63">
        <f t="shared" si="197"/>
        <v>155438</v>
      </c>
      <c r="AF172" s="40">
        <f t="shared" si="198"/>
        <v>201449</v>
      </c>
      <c r="AG172" s="40">
        <f t="shared" si="199"/>
        <v>263793</v>
      </c>
      <c r="AH172" s="92"/>
    </row>
    <row r="173" spans="1:34">
      <c r="A173" s="5" t="s">
        <v>11</v>
      </c>
      <c r="B173" s="6">
        <f t="shared" si="200"/>
        <v>13492</v>
      </c>
      <c r="C173" s="7">
        <f t="shared" si="200"/>
        <v>1839</v>
      </c>
      <c r="D173" s="7">
        <f t="shared" si="201"/>
        <v>1700</v>
      </c>
      <c r="E173" s="7">
        <f t="shared" si="202"/>
        <v>4720</v>
      </c>
      <c r="F173" s="25">
        <f t="shared" si="202"/>
        <v>15818</v>
      </c>
      <c r="G173" s="63">
        <f t="shared" si="203"/>
        <v>2750</v>
      </c>
      <c r="H173" s="40">
        <f t="shared" si="203"/>
        <v>12133</v>
      </c>
      <c r="I173" s="40">
        <f t="shared" ref="I173" si="219">+I13+I33</f>
        <v>14461</v>
      </c>
      <c r="J173" s="6">
        <f t="shared" si="203"/>
        <v>62806</v>
      </c>
      <c r="K173" s="7">
        <f t="shared" si="203"/>
        <v>62020</v>
      </c>
      <c r="L173" s="7">
        <f t="shared" si="190"/>
        <v>48209</v>
      </c>
      <c r="M173" s="7">
        <f t="shared" si="190"/>
        <v>100059</v>
      </c>
      <c r="N173" s="25">
        <f t="shared" si="190"/>
        <v>114666</v>
      </c>
      <c r="O173" s="63">
        <f t="shared" si="190"/>
        <v>110012</v>
      </c>
      <c r="P173" s="40">
        <f t="shared" si="190"/>
        <v>150906</v>
      </c>
      <c r="Q173" s="40">
        <f t="shared" ref="Q173" si="220">+Q13+Q33</f>
        <v>120339</v>
      </c>
      <c r="R173" s="6">
        <f t="shared" si="190"/>
        <v>1910</v>
      </c>
      <c r="S173" s="7">
        <f t="shared" si="190"/>
        <v>8250</v>
      </c>
      <c r="T173" s="7">
        <f t="shared" si="191"/>
        <v>18410</v>
      </c>
      <c r="U173" s="7">
        <f t="shared" si="191"/>
        <v>16777</v>
      </c>
      <c r="V173" s="25">
        <f t="shared" si="191"/>
        <v>50181</v>
      </c>
      <c r="W173" s="63">
        <f t="shared" si="191"/>
        <v>40322</v>
      </c>
      <c r="X173" s="40">
        <f t="shared" si="191"/>
        <v>22837</v>
      </c>
      <c r="Y173" s="40">
        <f t="shared" ref="Y173" si="221">+Y13+Y33</f>
        <v>70659</v>
      </c>
      <c r="Z173" s="6">
        <f t="shared" si="192"/>
        <v>78208</v>
      </c>
      <c r="AA173" s="7">
        <f t="shared" si="193"/>
        <v>72109</v>
      </c>
      <c r="AB173" s="7">
        <f t="shared" si="194"/>
        <v>68319</v>
      </c>
      <c r="AC173" s="7">
        <f t="shared" si="195"/>
        <v>121556</v>
      </c>
      <c r="AD173" s="25">
        <f t="shared" si="196"/>
        <v>180665</v>
      </c>
      <c r="AE173" s="63">
        <f t="shared" si="197"/>
        <v>153084</v>
      </c>
      <c r="AF173" s="40">
        <f t="shared" si="198"/>
        <v>185876</v>
      </c>
      <c r="AG173" s="40">
        <f t="shared" si="199"/>
        <v>205459</v>
      </c>
      <c r="AH173" s="92"/>
    </row>
    <row r="174" spans="1:34">
      <c r="A174" s="5" t="s">
        <v>12</v>
      </c>
      <c r="B174" s="6">
        <f t="shared" si="200"/>
        <v>9209</v>
      </c>
      <c r="C174" s="7">
        <f t="shared" si="200"/>
        <v>5555</v>
      </c>
      <c r="D174" s="7">
        <f t="shared" si="201"/>
        <v>3357</v>
      </c>
      <c r="E174" s="7">
        <f t="shared" si="202"/>
        <v>6044</v>
      </c>
      <c r="F174" s="25">
        <f t="shared" si="202"/>
        <v>8748</v>
      </c>
      <c r="G174" s="63">
        <f t="shared" si="203"/>
        <v>6696</v>
      </c>
      <c r="H174" s="40">
        <f t="shared" si="203"/>
        <v>3942</v>
      </c>
      <c r="I174" s="40">
        <f t="shared" ref="I174" si="222">+I14+I34</f>
        <v>13415</v>
      </c>
      <c r="J174" s="6">
        <f t="shared" si="203"/>
        <v>73153</v>
      </c>
      <c r="K174" s="7">
        <f t="shared" si="203"/>
        <v>62566</v>
      </c>
      <c r="L174" s="7">
        <f t="shared" si="190"/>
        <v>79739</v>
      </c>
      <c r="M174" s="7">
        <f t="shared" si="190"/>
        <v>90293</v>
      </c>
      <c r="N174" s="25">
        <f t="shared" si="190"/>
        <v>128168</v>
      </c>
      <c r="O174" s="63">
        <f t="shared" si="190"/>
        <v>111299</v>
      </c>
      <c r="P174" s="40">
        <f t="shared" si="190"/>
        <v>144292</v>
      </c>
      <c r="Q174" s="40">
        <f t="shared" ref="Q174" si="223">+Q14+Q34</f>
        <v>173535</v>
      </c>
      <c r="R174" s="6">
        <f t="shared" si="190"/>
        <v>50920</v>
      </c>
      <c r="S174" s="7">
        <f t="shared" si="190"/>
        <v>49632</v>
      </c>
      <c r="T174" s="7">
        <f t="shared" si="191"/>
        <v>30462</v>
      </c>
      <c r="U174" s="7">
        <f t="shared" si="191"/>
        <v>56392</v>
      </c>
      <c r="V174" s="25">
        <f t="shared" si="191"/>
        <v>40271</v>
      </c>
      <c r="W174" s="63">
        <f t="shared" si="191"/>
        <v>25805</v>
      </c>
      <c r="X174" s="40">
        <f t="shared" si="191"/>
        <v>67064</v>
      </c>
      <c r="Y174" s="40">
        <f t="shared" ref="Y174" si="224">+Y14+Y34</f>
        <v>53872</v>
      </c>
      <c r="Z174" s="6">
        <f t="shared" si="192"/>
        <v>133282</v>
      </c>
      <c r="AA174" s="7">
        <f t="shared" si="193"/>
        <v>117753</v>
      </c>
      <c r="AB174" s="7">
        <f t="shared" si="194"/>
        <v>113558</v>
      </c>
      <c r="AC174" s="7">
        <f t="shared" si="195"/>
        <v>152729</v>
      </c>
      <c r="AD174" s="25">
        <f t="shared" si="196"/>
        <v>177187</v>
      </c>
      <c r="AE174" s="63">
        <f t="shared" si="197"/>
        <v>143800</v>
      </c>
      <c r="AF174" s="40">
        <f t="shared" si="198"/>
        <v>215298</v>
      </c>
      <c r="AG174" s="40">
        <f t="shared" si="199"/>
        <v>240822</v>
      </c>
      <c r="AH174" s="92"/>
    </row>
    <row r="175" spans="1:34">
      <c r="A175" s="5" t="s">
        <v>13</v>
      </c>
      <c r="B175" s="6">
        <f t="shared" si="200"/>
        <v>1114</v>
      </c>
      <c r="C175" s="7">
        <f t="shared" si="200"/>
        <v>901</v>
      </c>
      <c r="D175" s="7">
        <f t="shared" si="201"/>
        <v>5698</v>
      </c>
      <c r="E175" s="7">
        <f t="shared" si="202"/>
        <v>3343</v>
      </c>
      <c r="F175" s="25">
        <f t="shared" si="202"/>
        <v>15018</v>
      </c>
      <c r="G175" s="63">
        <f t="shared" si="203"/>
        <v>10712</v>
      </c>
      <c r="H175" s="40">
        <f t="shared" si="203"/>
        <v>10079</v>
      </c>
      <c r="I175" s="40">
        <f t="shared" ref="I175" si="225">+I15+I35</f>
        <v>9918</v>
      </c>
      <c r="J175" s="6">
        <f t="shared" si="203"/>
        <v>63126</v>
      </c>
      <c r="K175" s="7">
        <f t="shared" si="203"/>
        <v>68221</v>
      </c>
      <c r="L175" s="7">
        <f t="shared" si="190"/>
        <v>71552</v>
      </c>
      <c r="M175" s="7">
        <f t="shared" si="190"/>
        <v>77537</v>
      </c>
      <c r="N175" s="25">
        <f t="shared" si="190"/>
        <v>109209</v>
      </c>
      <c r="O175" s="63">
        <f t="shared" si="190"/>
        <v>108650</v>
      </c>
      <c r="P175" s="40">
        <f t="shared" si="190"/>
        <v>164446</v>
      </c>
      <c r="Q175" s="40">
        <f t="shared" ref="Q175" si="226">+Q15+Q35</f>
        <v>157027</v>
      </c>
      <c r="R175" s="6">
        <f t="shared" si="190"/>
        <v>27462</v>
      </c>
      <c r="S175" s="7">
        <f t="shared" si="190"/>
        <v>34053</v>
      </c>
      <c r="T175" s="7">
        <f t="shared" si="191"/>
        <v>40451</v>
      </c>
      <c r="U175" s="7">
        <f t="shared" si="191"/>
        <v>48054</v>
      </c>
      <c r="V175" s="25">
        <f t="shared" si="191"/>
        <v>54053</v>
      </c>
      <c r="W175" s="63">
        <f t="shared" si="191"/>
        <v>36012</v>
      </c>
      <c r="X175" s="40">
        <f t="shared" si="191"/>
        <v>34830</v>
      </c>
      <c r="Y175" s="40">
        <f t="shared" ref="Y175" si="227">+Y15+Y35</f>
        <v>64377</v>
      </c>
      <c r="Z175" s="6">
        <f t="shared" si="192"/>
        <v>91702</v>
      </c>
      <c r="AA175" s="7">
        <f t="shared" si="193"/>
        <v>103175</v>
      </c>
      <c r="AB175" s="7">
        <f t="shared" si="194"/>
        <v>117701</v>
      </c>
      <c r="AC175" s="7">
        <f t="shared" si="195"/>
        <v>128934</v>
      </c>
      <c r="AD175" s="25">
        <f t="shared" si="196"/>
        <v>178280</v>
      </c>
      <c r="AE175" s="63">
        <f t="shared" si="197"/>
        <v>155374</v>
      </c>
      <c r="AF175" s="40">
        <f t="shared" si="198"/>
        <v>209355</v>
      </c>
      <c r="AG175" s="40">
        <f t="shared" si="199"/>
        <v>231322</v>
      </c>
      <c r="AH175" s="92"/>
    </row>
    <row r="176" spans="1:34">
      <c r="A176" s="5" t="s">
        <v>14</v>
      </c>
      <c r="B176" s="6">
        <f t="shared" si="200"/>
        <v>6454</v>
      </c>
      <c r="C176" s="7">
        <f t="shared" si="200"/>
        <v>12450</v>
      </c>
      <c r="D176" s="7">
        <f t="shared" si="201"/>
        <v>10164</v>
      </c>
      <c r="E176" s="7">
        <f t="shared" si="202"/>
        <v>4897</v>
      </c>
      <c r="F176" s="25">
        <f t="shared" si="202"/>
        <v>14376</v>
      </c>
      <c r="G176" s="63">
        <f t="shared" si="203"/>
        <v>3305</v>
      </c>
      <c r="H176" s="40">
        <f t="shared" si="203"/>
        <v>24713</v>
      </c>
      <c r="I176" s="40">
        <f t="shared" ref="I176" si="228">+I16+I36</f>
        <v>9665</v>
      </c>
      <c r="J176" s="6">
        <f t="shared" si="203"/>
        <v>73534</v>
      </c>
      <c r="K176" s="7">
        <f t="shared" si="203"/>
        <v>61784</v>
      </c>
      <c r="L176" s="7">
        <f t="shared" si="190"/>
        <v>94734</v>
      </c>
      <c r="M176" s="7">
        <f t="shared" si="190"/>
        <v>119100</v>
      </c>
      <c r="N176" s="25">
        <f t="shared" si="190"/>
        <v>101387</v>
      </c>
      <c r="O176" s="63">
        <f t="shared" si="190"/>
        <v>127366</v>
      </c>
      <c r="P176" s="40">
        <f t="shared" si="190"/>
        <v>131279</v>
      </c>
      <c r="Q176" s="40">
        <f t="shared" ref="Q176" si="229">+Q16+Q36</f>
        <v>145319</v>
      </c>
      <c r="R176" s="6">
        <f t="shared" si="190"/>
        <v>18504</v>
      </c>
      <c r="S176" s="7">
        <f t="shared" si="190"/>
        <v>25334</v>
      </c>
      <c r="T176" s="7">
        <f t="shared" si="191"/>
        <v>9271</v>
      </c>
      <c r="U176" s="7">
        <f t="shared" si="191"/>
        <v>27285</v>
      </c>
      <c r="V176" s="25">
        <f t="shared" si="191"/>
        <v>37242</v>
      </c>
      <c r="W176" s="63">
        <f t="shared" si="191"/>
        <v>41736</v>
      </c>
      <c r="X176" s="40">
        <f t="shared" si="191"/>
        <v>16814</v>
      </c>
      <c r="Y176" s="40">
        <f t="shared" ref="Y176" si="230">+Y16+Y36</f>
        <v>8507</v>
      </c>
      <c r="Z176" s="6">
        <f t="shared" si="192"/>
        <v>98492</v>
      </c>
      <c r="AA176" s="7">
        <f t="shared" si="193"/>
        <v>99568</v>
      </c>
      <c r="AB176" s="7">
        <f t="shared" si="194"/>
        <v>114169</v>
      </c>
      <c r="AC176" s="7">
        <f t="shared" si="195"/>
        <v>151282</v>
      </c>
      <c r="AD176" s="25">
        <f t="shared" si="196"/>
        <v>153005</v>
      </c>
      <c r="AE176" s="63">
        <f t="shared" si="197"/>
        <v>172407</v>
      </c>
      <c r="AF176" s="40">
        <f t="shared" si="198"/>
        <v>172806</v>
      </c>
      <c r="AG176" s="40">
        <f t="shared" si="199"/>
        <v>163491</v>
      </c>
      <c r="AH176" s="92"/>
    </row>
    <row r="177" spans="1:33">
      <c r="A177" s="5" t="s">
        <v>15</v>
      </c>
      <c r="B177" s="6">
        <f t="shared" si="200"/>
        <v>6288</v>
      </c>
      <c r="C177" s="7">
        <f t="shared" si="200"/>
        <v>10372</v>
      </c>
      <c r="D177" s="7">
        <f t="shared" si="201"/>
        <v>1581</v>
      </c>
      <c r="E177" s="7">
        <f t="shared" si="202"/>
        <v>7225</v>
      </c>
      <c r="F177" s="25">
        <f t="shared" si="202"/>
        <v>5682</v>
      </c>
      <c r="G177" s="63">
        <f t="shared" si="203"/>
        <v>4633</v>
      </c>
      <c r="H177" s="40">
        <f t="shared" si="203"/>
        <v>6012</v>
      </c>
      <c r="I177" s="40">
        <f t="shared" ref="I177" si="231">+I17+I37</f>
        <v>18303</v>
      </c>
      <c r="J177" s="6">
        <f t="shared" si="203"/>
        <v>49619</v>
      </c>
      <c r="K177" s="7">
        <f t="shared" si="203"/>
        <v>61064</v>
      </c>
      <c r="L177" s="7">
        <f t="shared" si="190"/>
        <v>73654</v>
      </c>
      <c r="M177" s="7">
        <f t="shared" si="190"/>
        <v>90411</v>
      </c>
      <c r="N177" s="25">
        <f t="shared" si="190"/>
        <v>104453</v>
      </c>
      <c r="O177" s="63">
        <f t="shared" si="190"/>
        <v>122912</v>
      </c>
      <c r="P177" s="40">
        <f t="shared" si="190"/>
        <v>138668</v>
      </c>
      <c r="Q177" s="40">
        <f t="shared" ref="Q177" si="232">+Q17+Q37</f>
        <v>172054</v>
      </c>
      <c r="R177" s="6">
        <f t="shared" si="190"/>
        <v>34068</v>
      </c>
      <c r="S177" s="7">
        <f t="shared" si="190"/>
        <v>38248</v>
      </c>
      <c r="T177" s="7">
        <f t="shared" si="191"/>
        <v>29682</v>
      </c>
      <c r="U177" s="7">
        <f t="shared" si="191"/>
        <v>37678</v>
      </c>
      <c r="V177" s="25">
        <f t="shared" si="191"/>
        <v>22926</v>
      </c>
      <c r="W177" s="63">
        <f t="shared" si="191"/>
        <v>42538</v>
      </c>
      <c r="X177" s="40">
        <f t="shared" si="191"/>
        <v>43989</v>
      </c>
      <c r="Y177" s="40">
        <f t="shared" ref="Y177" si="233">+Y17+Y37</f>
        <v>72215</v>
      </c>
      <c r="Z177" s="6">
        <f t="shared" si="192"/>
        <v>89975</v>
      </c>
      <c r="AA177" s="7">
        <f t="shared" si="193"/>
        <v>109684</v>
      </c>
      <c r="AB177" s="7">
        <f t="shared" si="194"/>
        <v>104917</v>
      </c>
      <c r="AC177" s="7">
        <f t="shared" si="195"/>
        <v>135314</v>
      </c>
      <c r="AD177" s="25">
        <f t="shared" si="196"/>
        <v>133061</v>
      </c>
      <c r="AE177" s="63">
        <f t="shared" si="197"/>
        <v>170083</v>
      </c>
      <c r="AF177" s="40">
        <f t="shared" si="198"/>
        <v>188669</v>
      </c>
      <c r="AG177" s="40">
        <f t="shared" si="199"/>
        <v>262572</v>
      </c>
    </row>
    <row r="178" spans="1:33">
      <c r="A178" s="5" t="s">
        <v>16</v>
      </c>
      <c r="B178" s="6">
        <f t="shared" si="200"/>
        <v>12844</v>
      </c>
      <c r="C178" s="7">
        <f t="shared" si="200"/>
        <v>1505</v>
      </c>
      <c r="D178" s="7">
        <f t="shared" si="201"/>
        <v>9403</v>
      </c>
      <c r="E178" s="7">
        <f t="shared" si="202"/>
        <v>7912</v>
      </c>
      <c r="F178" s="25">
        <f t="shared" si="202"/>
        <v>2826</v>
      </c>
      <c r="G178" s="63">
        <f t="shared" si="203"/>
        <v>10267</v>
      </c>
      <c r="H178" s="40">
        <f t="shared" si="203"/>
        <v>18663</v>
      </c>
      <c r="I178" s="40">
        <f t="shared" ref="I178" si="234">+I18+I38</f>
        <v>10686</v>
      </c>
      <c r="J178" s="6">
        <f t="shared" si="203"/>
        <v>64779</v>
      </c>
      <c r="K178" s="7">
        <f t="shared" si="203"/>
        <v>67001</v>
      </c>
      <c r="L178" s="7">
        <f t="shared" si="190"/>
        <v>87645</v>
      </c>
      <c r="M178" s="7">
        <f t="shared" si="190"/>
        <v>111553</v>
      </c>
      <c r="N178" s="25">
        <f t="shared" si="190"/>
        <v>101928</v>
      </c>
      <c r="O178" s="63">
        <f t="shared" si="190"/>
        <v>119926</v>
      </c>
      <c r="P178" s="40">
        <f t="shared" si="190"/>
        <v>133910</v>
      </c>
      <c r="Q178" s="40">
        <f t="shared" ref="Q178" si="235">+Q18+Q38</f>
        <v>171541</v>
      </c>
      <c r="R178" s="6">
        <f t="shared" si="190"/>
        <v>17165</v>
      </c>
      <c r="S178" s="7">
        <f t="shared" si="190"/>
        <v>18626</v>
      </c>
      <c r="T178" s="7">
        <f t="shared" si="191"/>
        <v>11273</v>
      </c>
      <c r="U178" s="7">
        <f t="shared" si="191"/>
        <v>53397</v>
      </c>
      <c r="V178" s="25">
        <f t="shared" si="191"/>
        <v>8130</v>
      </c>
      <c r="W178" s="63">
        <f t="shared" si="191"/>
        <v>0</v>
      </c>
      <c r="X178" s="40">
        <f t="shared" si="191"/>
        <v>26186</v>
      </c>
      <c r="Y178" s="40">
        <f t="shared" ref="Y178" si="236">+Y18+Y38</f>
        <v>29930</v>
      </c>
      <c r="Z178" s="6">
        <f t="shared" si="192"/>
        <v>94788</v>
      </c>
      <c r="AA178" s="7">
        <f t="shared" si="193"/>
        <v>87132</v>
      </c>
      <c r="AB178" s="7">
        <f t="shared" si="194"/>
        <v>108321</v>
      </c>
      <c r="AC178" s="7">
        <f t="shared" si="195"/>
        <v>172862</v>
      </c>
      <c r="AD178" s="25">
        <f t="shared" si="196"/>
        <v>112884</v>
      </c>
      <c r="AE178" s="63">
        <f t="shared" si="197"/>
        <v>130193</v>
      </c>
      <c r="AF178" s="40">
        <f t="shared" si="198"/>
        <v>178759</v>
      </c>
      <c r="AG178" s="40">
        <f t="shared" si="199"/>
        <v>212157</v>
      </c>
    </row>
    <row r="179" spans="1:33" ht="13.5" thickBot="1">
      <c r="A179" s="8" t="s">
        <v>17</v>
      </c>
      <c r="B179" s="9">
        <f t="shared" ref="B179:AF179" si="237">SUM(B167:B178)</f>
        <v>76516</v>
      </c>
      <c r="C179" s="10">
        <f t="shared" si="237"/>
        <v>68027</v>
      </c>
      <c r="D179" s="10">
        <f t="shared" si="237"/>
        <v>67422</v>
      </c>
      <c r="E179" s="10">
        <f t="shared" si="237"/>
        <v>69609</v>
      </c>
      <c r="F179" s="49">
        <f t="shared" si="237"/>
        <v>98749</v>
      </c>
      <c r="G179" s="68">
        <f t="shared" si="237"/>
        <v>58706</v>
      </c>
      <c r="H179" s="52">
        <f t="shared" si="237"/>
        <v>121007</v>
      </c>
      <c r="I179" s="52">
        <f t="shared" ref="I179" si="238">SUM(I167:I178)</f>
        <v>155540</v>
      </c>
      <c r="J179" s="9">
        <f t="shared" si="237"/>
        <v>723901</v>
      </c>
      <c r="K179" s="10">
        <f t="shared" si="237"/>
        <v>729130</v>
      </c>
      <c r="L179" s="10">
        <f t="shared" si="237"/>
        <v>862322</v>
      </c>
      <c r="M179" s="10">
        <f t="shared" si="237"/>
        <v>1009731</v>
      </c>
      <c r="N179" s="49">
        <f t="shared" si="237"/>
        <v>1228403</v>
      </c>
      <c r="O179" s="68">
        <f t="shared" si="237"/>
        <v>1295883</v>
      </c>
      <c r="P179" s="52">
        <f t="shared" si="237"/>
        <v>1569401</v>
      </c>
      <c r="Q179" s="52">
        <f t="shared" ref="Q179" si="239">SUM(Q167:Q178)</f>
        <v>1850480</v>
      </c>
      <c r="R179" s="9">
        <f t="shared" si="237"/>
        <v>278591</v>
      </c>
      <c r="S179" s="10">
        <f t="shared" si="237"/>
        <v>356332</v>
      </c>
      <c r="T179" s="10">
        <f t="shared" si="237"/>
        <v>321378</v>
      </c>
      <c r="U179" s="10">
        <f t="shared" si="237"/>
        <v>430525</v>
      </c>
      <c r="V179" s="49">
        <f t="shared" si="237"/>
        <v>416086</v>
      </c>
      <c r="W179" s="68">
        <f t="shared" si="237"/>
        <v>421481</v>
      </c>
      <c r="X179" s="52">
        <f t="shared" si="237"/>
        <v>426140</v>
      </c>
      <c r="Y179" s="52">
        <f t="shared" ref="Y179" si="240">SUM(Y167:Y178)</f>
        <v>639101</v>
      </c>
      <c r="Z179" s="9">
        <f t="shared" si="237"/>
        <v>1079008</v>
      </c>
      <c r="AA179" s="10">
        <f t="shared" si="237"/>
        <v>1153489</v>
      </c>
      <c r="AB179" s="10">
        <f t="shared" si="237"/>
        <v>1251122</v>
      </c>
      <c r="AC179" s="10">
        <f t="shared" si="237"/>
        <v>1509865</v>
      </c>
      <c r="AD179" s="49">
        <f t="shared" si="237"/>
        <v>1743238</v>
      </c>
      <c r="AE179" s="68">
        <f t="shared" si="237"/>
        <v>1776070</v>
      </c>
      <c r="AF179" s="52">
        <f t="shared" si="237"/>
        <v>2116548</v>
      </c>
      <c r="AG179" s="52">
        <f t="shared" ref="AG179" si="241">SUM(AG167:AG178)</f>
        <v>2645121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96"/>
      <c r="AD183" s="81"/>
      <c r="AE183" s="81"/>
      <c r="AF183" s="8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97"/>
      <c r="AD184" s="81"/>
      <c r="AE184" s="81"/>
      <c r="AF184" s="81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4"/>
      <c r="I185" s="94"/>
      <c r="J185" s="152" t="s">
        <v>20</v>
      </c>
      <c r="K185" s="153"/>
      <c r="L185" s="153"/>
      <c r="M185" s="153"/>
      <c r="N185" s="153"/>
      <c r="O185" s="153"/>
      <c r="P185" s="154"/>
      <c r="Q185" s="94"/>
      <c r="R185" s="152" t="s">
        <v>21</v>
      </c>
      <c r="S185" s="153"/>
      <c r="T185" s="153"/>
      <c r="U185" s="153"/>
      <c r="V185" s="153"/>
      <c r="W185" s="153"/>
      <c r="X185" s="153"/>
      <c r="Y185" s="95"/>
      <c r="AD185" s="81"/>
      <c r="AE185" s="81"/>
      <c r="AF185" s="8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2">
        <v>2011</v>
      </c>
      <c r="AD186" s="81"/>
      <c r="AE186" s="81"/>
      <c r="AF186" s="81"/>
    </row>
    <row r="187" spans="1:33">
      <c r="A187" s="11" t="s">
        <v>6</v>
      </c>
      <c r="B187" s="6">
        <f t="shared" ref="B187:T187" si="242">+B47+B67</f>
        <v>347</v>
      </c>
      <c r="C187" s="7">
        <f t="shared" si="242"/>
        <v>567</v>
      </c>
      <c r="D187" s="7">
        <f t="shared" si="242"/>
        <v>639</v>
      </c>
      <c r="E187" s="7">
        <f t="shared" ref="E187:F198" si="243">+E47+E67</f>
        <v>429</v>
      </c>
      <c r="F187" s="25">
        <f t="shared" si="243"/>
        <v>459</v>
      </c>
      <c r="G187" s="67">
        <f t="shared" ref="G187:H198" si="244">+G47+G67</f>
        <v>540</v>
      </c>
      <c r="H187" s="51">
        <f t="shared" si="244"/>
        <v>697</v>
      </c>
      <c r="I187" s="51">
        <f t="shared" ref="I187" si="245">+I47+I67</f>
        <v>809</v>
      </c>
      <c r="J187" s="6">
        <f t="shared" si="242"/>
        <v>19</v>
      </c>
      <c r="K187" s="7">
        <f t="shared" si="242"/>
        <v>20</v>
      </c>
      <c r="L187" s="7">
        <f t="shared" si="242"/>
        <v>25</v>
      </c>
      <c r="M187" s="7">
        <f>+M47+M67</f>
        <v>19</v>
      </c>
      <c r="N187" s="25">
        <f>+N47+N67</f>
        <v>20</v>
      </c>
      <c r="O187" s="7">
        <f>+O47+O67</f>
        <v>25</v>
      </c>
      <c r="P187" s="69">
        <f>+P47+P67</f>
        <v>24</v>
      </c>
      <c r="Q187" s="69">
        <f>+Q47+Q67</f>
        <v>30</v>
      </c>
      <c r="R187" s="6">
        <f t="shared" si="242"/>
        <v>0</v>
      </c>
      <c r="S187" s="7">
        <f t="shared" si="242"/>
        <v>0</v>
      </c>
      <c r="T187" s="7">
        <f t="shared" si="242"/>
        <v>0</v>
      </c>
      <c r="U187" s="7">
        <f>+U47+U67</f>
        <v>0</v>
      </c>
      <c r="V187" s="25">
        <f>+V47+V67</f>
        <v>0</v>
      </c>
      <c r="W187" s="7">
        <f>+W47+W67</f>
        <v>0</v>
      </c>
      <c r="X187" s="69">
        <f>+X47+X67</f>
        <v>0</v>
      </c>
      <c r="Y187" s="69">
        <f>+Y47+Y67</f>
        <v>0</v>
      </c>
      <c r="AD187" s="81"/>
      <c r="AE187" s="81"/>
      <c r="AF187" s="81"/>
    </row>
    <row r="188" spans="1:33">
      <c r="A188" s="5" t="s">
        <v>24</v>
      </c>
      <c r="B188" s="6">
        <f t="shared" ref="B188:D198" si="246">+B48+B68</f>
        <v>337</v>
      </c>
      <c r="C188" s="7">
        <f t="shared" si="246"/>
        <v>552</v>
      </c>
      <c r="D188" s="7">
        <f t="shared" si="246"/>
        <v>359</v>
      </c>
      <c r="E188" s="7">
        <f t="shared" si="243"/>
        <v>462</v>
      </c>
      <c r="F188" s="25">
        <f t="shared" si="243"/>
        <v>378</v>
      </c>
      <c r="G188" s="63">
        <f t="shared" si="244"/>
        <v>432</v>
      </c>
      <c r="H188" s="40">
        <f t="shared" si="244"/>
        <v>505</v>
      </c>
      <c r="I188" s="40">
        <f t="shared" ref="I188" si="247">+I48+I68</f>
        <v>590</v>
      </c>
      <c r="J188" s="6">
        <f t="shared" ref="J188:U188" si="248">+J48+J68</f>
        <v>19</v>
      </c>
      <c r="K188" s="7">
        <f t="shared" si="248"/>
        <v>20</v>
      </c>
      <c r="L188" s="7">
        <f t="shared" si="248"/>
        <v>20</v>
      </c>
      <c r="M188" s="7">
        <f t="shared" si="248"/>
        <v>18</v>
      </c>
      <c r="N188" s="25">
        <f t="shared" ref="N188:P198" si="249">+N48+N68</f>
        <v>17</v>
      </c>
      <c r="O188" s="7">
        <f t="shared" si="249"/>
        <v>23</v>
      </c>
      <c r="P188" s="29">
        <f t="shared" si="249"/>
        <v>20</v>
      </c>
      <c r="Q188" s="29">
        <f t="shared" ref="Q188" si="250">+Q48+Q68</f>
        <v>26</v>
      </c>
      <c r="R188" s="6">
        <f t="shared" si="248"/>
        <v>0</v>
      </c>
      <c r="S188" s="7">
        <f t="shared" si="248"/>
        <v>0</v>
      </c>
      <c r="T188" s="7">
        <f t="shared" si="248"/>
        <v>0</v>
      </c>
      <c r="U188" s="7">
        <f t="shared" si="248"/>
        <v>0</v>
      </c>
      <c r="V188" s="25">
        <f t="shared" ref="V188:X198" si="251">+V48+V68</f>
        <v>0</v>
      </c>
      <c r="W188" s="7">
        <f t="shared" si="251"/>
        <v>0</v>
      </c>
      <c r="X188" s="29">
        <f t="shared" si="251"/>
        <v>0</v>
      </c>
      <c r="Y188" s="29">
        <f t="shared" ref="Y188" si="252">+Y48+Y68</f>
        <v>0</v>
      </c>
      <c r="AD188" s="81"/>
      <c r="AE188" s="81"/>
      <c r="AF188" s="81"/>
    </row>
    <row r="189" spans="1:33">
      <c r="A189" s="11" t="s">
        <v>7</v>
      </c>
      <c r="B189" s="6">
        <f t="shared" si="246"/>
        <v>389</v>
      </c>
      <c r="C189" s="7">
        <f t="shared" si="246"/>
        <v>635</v>
      </c>
      <c r="D189" s="7">
        <f t="shared" si="246"/>
        <v>642</v>
      </c>
      <c r="E189" s="7">
        <f t="shared" si="243"/>
        <v>387</v>
      </c>
      <c r="F189" s="25">
        <f t="shared" si="243"/>
        <v>529</v>
      </c>
      <c r="G189" s="63">
        <f t="shared" si="244"/>
        <v>411</v>
      </c>
      <c r="H189" s="40">
        <f t="shared" si="244"/>
        <v>451</v>
      </c>
      <c r="I189" s="40">
        <f t="shared" ref="I189" si="253">+I49+I69</f>
        <v>1235</v>
      </c>
      <c r="J189" s="6">
        <f t="shared" ref="J189:U189" si="254">+J49+J69</f>
        <v>19</v>
      </c>
      <c r="K189" s="7">
        <f t="shared" si="254"/>
        <v>18</v>
      </c>
      <c r="L189" s="7">
        <f t="shared" si="254"/>
        <v>25</v>
      </c>
      <c r="M189" s="7">
        <f t="shared" si="254"/>
        <v>19</v>
      </c>
      <c r="N189" s="25">
        <f t="shared" si="249"/>
        <v>19</v>
      </c>
      <c r="O189" s="7">
        <f t="shared" si="249"/>
        <v>22</v>
      </c>
      <c r="P189" s="29">
        <f t="shared" si="249"/>
        <v>21</v>
      </c>
      <c r="Q189" s="29">
        <f t="shared" ref="Q189" si="255">+Q49+Q69</f>
        <v>30</v>
      </c>
      <c r="R189" s="6">
        <f t="shared" si="254"/>
        <v>0</v>
      </c>
      <c r="S189" s="7">
        <f t="shared" si="254"/>
        <v>0</v>
      </c>
      <c r="T189" s="7">
        <f t="shared" si="254"/>
        <v>0</v>
      </c>
      <c r="U189" s="7">
        <f t="shared" si="254"/>
        <v>0</v>
      </c>
      <c r="V189" s="25">
        <f t="shared" si="251"/>
        <v>0</v>
      </c>
      <c r="W189" s="7">
        <f t="shared" si="251"/>
        <v>0</v>
      </c>
      <c r="X189" s="29">
        <f t="shared" si="251"/>
        <v>0</v>
      </c>
      <c r="Y189" s="29">
        <f t="shared" ref="Y189" si="256">+Y49+Y69</f>
        <v>0</v>
      </c>
      <c r="AD189" s="81"/>
      <c r="AE189" s="81"/>
      <c r="AF189" s="81"/>
    </row>
    <row r="190" spans="1:33">
      <c r="A190" s="11" t="s">
        <v>8</v>
      </c>
      <c r="B190" s="6">
        <f t="shared" si="246"/>
        <v>425</v>
      </c>
      <c r="C190" s="7">
        <f t="shared" si="246"/>
        <v>488</v>
      </c>
      <c r="D190" s="7">
        <f t="shared" si="246"/>
        <v>339</v>
      </c>
      <c r="E190" s="7">
        <f t="shared" si="243"/>
        <v>454</v>
      </c>
      <c r="F190" s="25">
        <f t="shared" si="243"/>
        <v>626</v>
      </c>
      <c r="G190" s="63">
        <f t="shared" si="244"/>
        <v>518</v>
      </c>
      <c r="H190" s="40">
        <f t="shared" si="244"/>
        <v>616</v>
      </c>
      <c r="I190" s="40">
        <f t="shared" ref="I190" si="257">+I50+I70</f>
        <v>945</v>
      </c>
      <c r="J190" s="6">
        <f t="shared" ref="J190:U190" si="258">+J50+J70</f>
        <v>17</v>
      </c>
      <c r="K190" s="7">
        <f t="shared" si="258"/>
        <v>20</v>
      </c>
      <c r="L190" s="7">
        <f t="shared" si="258"/>
        <v>17</v>
      </c>
      <c r="M190" s="7">
        <f t="shared" si="258"/>
        <v>21</v>
      </c>
      <c r="N190" s="25">
        <f t="shared" si="249"/>
        <v>24</v>
      </c>
      <c r="O190" s="7">
        <f t="shared" si="249"/>
        <v>26</v>
      </c>
      <c r="P190" s="29">
        <f t="shared" si="249"/>
        <v>26</v>
      </c>
      <c r="Q190" s="29">
        <f t="shared" ref="Q190" si="259">+Q50+Q70</f>
        <v>29</v>
      </c>
      <c r="R190" s="6">
        <f t="shared" si="258"/>
        <v>0</v>
      </c>
      <c r="S190" s="7">
        <f t="shared" si="258"/>
        <v>0</v>
      </c>
      <c r="T190" s="7">
        <f t="shared" si="258"/>
        <v>0</v>
      </c>
      <c r="U190" s="7">
        <f t="shared" si="258"/>
        <v>0</v>
      </c>
      <c r="V190" s="25">
        <f t="shared" si="251"/>
        <v>0</v>
      </c>
      <c r="W190" s="7">
        <f t="shared" si="251"/>
        <v>0</v>
      </c>
      <c r="X190" s="29">
        <f t="shared" si="251"/>
        <v>0</v>
      </c>
      <c r="Y190" s="29">
        <f t="shared" ref="Y190" si="260">+Y50+Y70</f>
        <v>0</v>
      </c>
      <c r="AD190" s="81"/>
      <c r="AE190" s="81"/>
      <c r="AF190" s="81"/>
    </row>
    <row r="191" spans="1:33">
      <c r="A191" s="11" t="s">
        <v>9</v>
      </c>
      <c r="B191" s="6">
        <f t="shared" si="246"/>
        <v>480</v>
      </c>
      <c r="C191" s="7">
        <f t="shared" si="246"/>
        <v>392</v>
      </c>
      <c r="D191" s="7">
        <f t="shared" si="246"/>
        <v>521</v>
      </c>
      <c r="E191" s="7">
        <f t="shared" si="243"/>
        <v>439</v>
      </c>
      <c r="F191" s="25">
        <f t="shared" si="243"/>
        <v>588</v>
      </c>
      <c r="G191" s="63">
        <f t="shared" si="244"/>
        <v>486</v>
      </c>
      <c r="H191" s="40">
        <f t="shared" si="244"/>
        <v>546</v>
      </c>
      <c r="I191" s="40">
        <f t="shared" ref="I191" si="261">+I51+I71</f>
        <v>867</v>
      </c>
      <c r="J191" s="6">
        <f t="shared" ref="J191:U191" si="262">+J51+J71</f>
        <v>23</v>
      </c>
      <c r="K191" s="7">
        <f t="shared" si="262"/>
        <v>20</v>
      </c>
      <c r="L191" s="7">
        <f t="shared" si="262"/>
        <v>22</v>
      </c>
      <c r="M191" s="7">
        <f t="shared" si="262"/>
        <v>20</v>
      </c>
      <c r="N191" s="25">
        <f t="shared" si="249"/>
        <v>26</v>
      </c>
      <c r="O191" s="7">
        <f t="shared" si="249"/>
        <v>26</v>
      </c>
      <c r="P191" s="29">
        <f t="shared" si="249"/>
        <v>26</v>
      </c>
      <c r="Q191" s="29">
        <f t="shared" ref="Q191" si="263">+Q51+Q71</f>
        <v>38</v>
      </c>
      <c r="R191" s="6">
        <f t="shared" si="262"/>
        <v>0</v>
      </c>
      <c r="S191" s="7">
        <f t="shared" si="262"/>
        <v>0</v>
      </c>
      <c r="T191" s="7">
        <f t="shared" si="262"/>
        <v>0</v>
      </c>
      <c r="U191" s="7">
        <f t="shared" si="262"/>
        <v>0</v>
      </c>
      <c r="V191" s="25">
        <f t="shared" si="251"/>
        <v>0</v>
      </c>
      <c r="W191" s="7">
        <f t="shared" si="251"/>
        <v>0</v>
      </c>
      <c r="X191" s="29">
        <f t="shared" si="251"/>
        <v>0</v>
      </c>
      <c r="Y191" s="29">
        <f t="shared" ref="Y191" si="264">+Y51+Y71</f>
        <v>0</v>
      </c>
      <c r="AD191" s="81"/>
      <c r="AE191" s="81"/>
      <c r="AF191" s="81"/>
    </row>
    <row r="192" spans="1:33">
      <c r="A192" s="11" t="s">
        <v>10</v>
      </c>
      <c r="B192" s="6">
        <f t="shared" si="246"/>
        <v>716</v>
      </c>
      <c r="C192" s="7">
        <f t="shared" si="246"/>
        <v>573</v>
      </c>
      <c r="D192" s="7">
        <f t="shared" si="246"/>
        <v>565</v>
      </c>
      <c r="E192" s="7">
        <f t="shared" si="243"/>
        <v>421</v>
      </c>
      <c r="F192" s="25">
        <f t="shared" si="243"/>
        <v>464</v>
      </c>
      <c r="G192" s="63">
        <f t="shared" si="244"/>
        <v>505</v>
      </c>
      <c r="H192" s="40">
        <f t="shared" si="244"/>
        <v>673</v>
      </c>
      <c r="I192" s="40">
        <f t="shared" ref="I192" si="265">+I52+I72</f>
        <v>1141</v>
      </c>
      <c r="J192" s="6">
        <f t="shared" ref="J192:U192" si="266">+J52+J72</f>
        <v>23</v>
      </c>
      <c r="K192" s="7">
        <f t="shared" si="266"/>
        <v>26</v>
      </c>
      <c r="L192" s="7">
        <f t="shared" si="266"/>
        <v>25</v>
      </c>
      <c r="M192" s="7">
        <f t="shared" si="266"/>
        <v>20</v>
      </c>
      <c r="N192" s="25">
        <f t="shared" si="249"/>
        <v>21</v>
      </c>
      <c r="O192" s="7">
        <f t="shared" si="249"/>
        <v>24</v>
      </c>
      <c r="P192" s="29">
        <f t="shared" si="249"/>
        <v>21</v>
      </c>
      <c r="Q192" s="29">
        <f t="shared" ref="Q192" si="267">+Q52+Q72</f>
        <v>28</v>
      </c>
      <c r="R192" s="6">
        <f t="shared" si="266"/>
        <v>0</v>
      </c>
      <c r="S192" s="7">
        <f t="shared" si="266"/>
        <v>0</v>
      </c>
      <c r="T192" s="7">
        <f t="shared" si="266"/>
        <v>0</v>
      </c>
      <c r="U192" s="7">
        <f t="shared" si="266"/>
        <v>0</v>
      </c>
      <c r="V192" s="25">
        <f t="shared" si="251"/>
        <v>0</v>
      </c>
      <c r="W192" s="7">
        <f t="shared" si="251"/>
        <v>0</v>
      </c>
      <c r="X192" s="29">
        <f t="shared" ref="X192:Y196" si="268">+X52+X72</f>
        <v>0</v>
      </c>
      <c r="Y192" s="29">
        <f t="shared" si="268"/>
        <v>0</v>
      </c>
      <c r="AD192" s="81"/>
      <c r="AE192" s="81"/>
      <c r="AF192" s="81"/>
    </row>
    <row r="193" spans="1:34">
      <c r="A193" s="11" t="s">
        <v>11</v>
      </c>
      <c r="B193" s="6">
        <f t="shared" si="246"/>
        <v>397.08</v>
      </c>
      <c r="C193" s="7">
        <f t="shared" si="246"/>
        <v>313</v>
      </c>
      <c r="D193" s="7">
        <f t="shared" si="246"/>
        <v>326</v>
      </c>
      <c r="E193" s="7">
        <f t="shared" si="243"/>
        <v>430</v>
      </c>
      <c r="F193" s="25">
        <f t="shared" si="243"/>
        <v>690</v>
      </c>
      <c r="G193" s="63">
        <f t="shared" si="244"/>
        <v>526</v>
      </c>
      <c r="H193" s="40">
        <f t="shared" si="244"/>
        <v>651</v>
      </c>
      <c r="I193" s="40">
        <f t="shared" ref="I193" si="269">+I53+I73</f>
        <v>743</v>
      </c>
      <c r="J193" s="6">
        <f t="shared" ref="J193:U193" si="270">+J53+J73</f>
        <v>19</v>
      </c>
      <c r="K193" s="7">
        <f t="shared" si="270"/>
        <v>17</v>
      </c>
      <c r="L193" s="7">
        <f t="shared" si="270"/>
        <v>17</v>
      </c>
      <c r="M193" s="7">
        <f t="shared" si="270"/>
        <v>21</v>
      </c>
      <c r="N193" s="25">
        <f t="shared" si="249"/>
        <v>25</v>
      </c>
      <c r="O193" s="7">
        <f t="shared" si="249"/>
        <v>25</v>
      </c>
      <c r="P193" s="29">
        <f t="shared" si="249"/>
        <v>25</v>
      </c>
      <c r="Q193" s="29">
        <f t="shared" ref="Q193" si="271">+Q53+Q73</f>
        <v>23</v>
      </c>
      <c r="R193" s="6">
        <f t="shared" si="270"/>
        <v>0</v>
      </c>
      <c r="S193" s="7">
        <f t="shared" si="270"/>
        <v>0</v>
      </c>
      <c r="T193" s="7">
        <f t="shared" si="270"/>
        <v>0</v>
      </c>
      <c r="U193" s="7">
        <f t="shared" si="270"/>
        <v>0</v>
      </c>
      <c r="V193" s="25">
        <f t="shared" si="251"/>
        <v>0</v>
      </c>
      <c r="W193" s="7">
        <f t="shared" si="251"/>
        <v>0</v>
      </c>
      <c r="X193" s="29">
        <f t="shared" si="268"/>
        <v>0</v>
      </c>
      <c r="Y193" s="29">
        <f t="shared" si="268"/>
        <v>0</v>
      </c>
      <c r="AD193" s="81"/>
      <c r="AE193" s="81"/>
      <c r="AF193" s="81"/>
    </row>
    <row r="194" spans="1:34">
      <c r="A194" s="11" t="s">
        <v>12</v>
      </c>
      <c r="B194" s="6">
        <f t="shared" si="246"/>
        <v>1047</v>
      </c>
      <c r="C194" s="7">
        <f t="shared" si="246"/>
        <v>750</v>
      </c>
      <c r="D194" s="7">
        <f t="shared" si="246"/>
        <v>497</v>
      </c>
      <c r="E194" s="7">
        <f t="shared" si="243"/>
        <v>666</v>
      </c>
      <c r="F194" s="25">
        <f t="shared" si="243"/>
        <v>686</v>
      </c>
      <c r="G194" s="63">
        <f t="shared" si="244"/>
        <v>441</v>
      </c>
      <c r="H194" s="40">
        <f t="shared" si="244"/>
        <v>732</v>
      </c>
      <c r="I194" s="40">
        <f t="shared" ref="I194" si="272">+I54+I74</f>
        <v>819</v>
      </c>
      <c r="J194" s="6">
        <f t="shared" ref="J194:U194" si="273">+J54+J74</f>
        <v>25</v>
      </c>
      <c r="K194" s="7">
        <f t="shared" si="273"/>
        <v>24</v>
      </c>
      <c r="L194" s="7">
        <f t="shared" si="273"/>
        <v>20</v>
      </c>
      <c r="M194" s="7">
        <f t="shared" si="273"/>
        <v>23</v>
      </c>
      <c r="N194" s="25">
        <f t="shared" si="249"/>
        <v>25</v>
      </c>
      <c r="O194" s="7">
        <f t="shared" si="249"/>
        <v>20</v>
      </c>
      <c r="P194" s="29">
        <f t="shared" si="249"/>
        <v>27</v>
      </c>
      <c r="Q194" s="29">
        <f t="shared" ref="Q194" si="274">+Q54+Q74</f>
        <v>28</v>
      </c>
      <c r="R194" s="6">
        <f t="shared" si="273"/>
        <v>0</v>
      </c>
      <c r="S194" s="7">
        <f t="shared" si="273"/>
        <v>0</v>
      </c>
      <c r="T194" s="7">
        <f t="shared" si="273"/>
        <v>0</v>
      </c>
      <c r="U194" s="7">
        <f t="shared" si="273"/>
        <v>0</v>
      </c>
      <c r="V194" s="25">
        <f t="shared" si="251"/>
        <v>0</v>
      </c>
      <c r="W194" s="7">
        <f t="shared" si="251"/>
        <v>0</v>
      </c>
      <c r="X194" s="29">
        <f t="shared" si="268"/>
        <v>0</v>
      </c>
      <c r="Y194" s="29">
        <f t="shared" si="268"/>
        <v>0</v>
      </c>
      <c r="AD194" s="81"/>
      <c r="AE194" s="81"/>
      <c r="AF194" s="81"/>
    </row>
    <row r="195" spans="1:34">
      <c r="A195" s="11" t="s">
        <v>13</v>
      </c>
      <c r="B195" s="6">
        <f t="shared" si="246"/>
        <v>424</v>
      </c>
      <c r="C195" s="7">
        <f t="shared" si="246"/>
        <v>452</v>
      </c>
      <c r="D195" s="7">
        <f t="shared" si="246"/>
        <v>540</v>
      </c>
      <c r="E195" s="7">
        <f t="shared" si="243"/>
        <v>502</v>
      </c>
      <c r="F195" s="25">
        <f t="shared" si="243"/>
        <v>716</v>
      </c>
      <c r="G195" s="63">
        <f t="shared" si="244"/>
        <v>549</v>
      </c>
      <c r="H195" s="40">
        <f t="shared" si="244"/>
        <v>661</v>
      </c>
      <c r="I195" s="40">
        <f t="shared" ref="I195" si="275">+I55+I75</f>
        <v>822</v>
      </c>
      <c r="J195" s="6">
        <f t="shared" ref="J195:U195" si="276">+J55+J75</f>
        <v>18</v>
      </c>
      <c r="K195" s="7">
        <f t="shared" si="276"/>
        <v>21</v>
      </c>
      <c r="L195" s="7">
        <f t="shared" si="276"/>
        <v>25</v>
      </c>
      <c r="M195" s="7">
        <f t="shared" si="276"/>
        <v>19</v>
      </c>
      <c r="N195" s="25">
        <f t="shared" si="249"/>
        <v>32</v>
      </c>
      <c r="O195" s="7">
        <f t="shared" si="249"/>
        <v>23</v>
      </c>
      <c r="P195" s="29">
        <f t="shared" si="249"/>
        <v>26</v>
      </c>
      <c r="Q195" s="29">
        <f t="shared" ref="Q195" si="277">+Q55+Q75</f>
        <v>29</v>
      </c>
      <c r="R195" s="6">
        <f t="shared" si="276"/>
        <v>0</v>
      </c>
      <c r="S195" s="7">
        <f t="shared" si="276"/>
        <v>0</v>
      </c>
      <c r="T195" s="7">
        <f t="shared" si="276"/>
        <v>0</v>
      </c>
      <c r="U195" s="7">
        <f t="shared" si="276"/>
        <v>0</v>
      </c>
      <c r="V195" s="25">
        <f t="shared" si="251"/>
        <v>0</v>
      </c>
      <c r="W195" s="7">
        <f t="shared" si="251"/>
        <v>0</v>
      </c>
      <c r="X195" s="29">
        <f t="shared" si="268"/>
        <v>0</v>
      </c>
      <c r="Y195" s="29">
        <f t="shared" si="268"/>
        <v>0</v>
      </c>
      <c r="AD195" s="81"/>
      <c r="AE195" s="81"/>
      <c r="AF195" s="81"/>
      <c r="AG195" s="93"/>
    </row>
    <row r="196" spans="1:34">
      <c r="A196" s="11" t="s">
        <v>14</v>
      </c>
      <c r="B196" s="6">
        <f t="shared" si="246"/>
        <v>520</v>
      </c>
      <c r="C196" s="7">
        <f t="shared" si="246"/>
        <v>637</v>
      </c>
      <c r="D196" s="7">
        <f t="shared" si="246"/>
        <v>513</v>
      </c>
      <c r="E196" s="7">
        <f t="shared" si="243"/>
        <v>666</v>
      </c>
      <c r="F196" s="25">
        <f t="shared" si="243"/>
        <v>703</v>
      </c>
      <c r="G196" s="63">
        <f t="shared" si="244"/>
        <v>566</v>
      </c>
      <c r="H196" s="40">
        <f t="shared" si="244"/>
        <v>699</v>
      </c>
      <c r="I196" s="40">
        <f t="shared" ref="I196" si="278">+I56+I76</f>
        <v>606</v>
      </c>
      <c r="J196" s="6">
        <f t="shared" ref="J196:U196" si="279">+J56+J76</f>
        <v>23</v>
      </c>
      <c r="K196" s="7">
        <f t="shared" si="279"/>
        <v>24</v>
      </c>
      <c r="L196" s="7">
        <f t="shared" si="279"/>
        <v>27</v>
      </c>
      <c r="M196" s="7">
        <f t="shared" si="279"/>
        <v>26</v>
      </c>
      <c r="N196" s="25">
        <f t="shared" si="249"/>
        <v>26</v>
      </c>
      <c r="O196" s="7">
        <f t="shared" si="249"/>
        <v>24</v>
      </c>
      <c r="P196" s="29">
        <f t="shared" si="249"/>
        <v>25</v>
      </c>
      <c r="Q196" s="29">
        <f t="shared" ref="Q196:Q198" si="280">+Q56+Q76</f>
        <v>25</v>
      </c>
      <c r="R196" s="6">
        <f t="shared" si="279"/>
        <v>4</v>
      </c>
      <c r="S196" s="7">
        <f t="shared" si="279"/>
        <v>0</v>
      </c>
      <c r="T196" s="7">
        <f t="shared" si="279"/>
        <v>0</v>
      </c>
      <c r="U196" s="7">
        <f t="shared" si="279"/>
        <v>0</v>
      </c>
      <c r="V196" s="25">
        <f t="shared" si="251"/>
        <v>0</v>
      </c>
      <c r="W196" s="7">
        <f t="shared" si="251"/>
        <v>0</v>
      </c>
      <c r="X196" s="29">
        <f t="shared" si="268"/>
        <v>0</v>
      </c>
      <c r="Y196" s="29">
        <f t="shared" si="268"/>
        <v>0</v>
      </c>
    </row>
    <row r="197" spans="1:34">
      <c r="A197" s="11" t="s">
        <v>15</v>
      </c>
      <c r="B197" s="6">
        <f t="shared" si="246"/>
        <v>437</v>
      </c>
      <c r="C197" s="7">
        <f t="shared" si="246"/>
        <v>601</v>
      </c>
      <c r="D197" s="7">
        <f t="shared" si="246"/>
        <v>490</v>
      </c>
      <c r="E197" s="7">
        <f t="shared" si="243"/>
        <v>527</v>
      </c>
      <c r="F197" s="25">
        <f t="shared" si="243"/>
        <v>719</v>
      </c>
      <c r="G197" s="63">
        <f t="shared" si="244"/>
        <v>553</v>
      </c>
      <c r="H197" s="40">
        <f t="shared" si="244"/>
        <v>672</v>
      </c>
      <c r="I197" s="40">
        <f t="shared" ref="I197" si="281">+I57+I77</f>
        <v>1007</v>
      </c>
      <c r="J197" s="6">
        <f t="shared" ref="J197:U197" si="282">+J57+J77</f>
        <v>22</v>
      </c>
      <c r="K197" s="7">
        <f t="shared" si="282"/>
        <v>23</v>
      </c>
      <c r="L197" s="7">
        <f t="shared" si="282"/>
        <v>22</v>
      </c>
      <c r="M197" s="7">
        <f t="shared" si="282"/>
        <v>26</v>
      </c>
      <c r="N197" s="25">
        <f t="shared" si="249"/>
        <v>26</v>
      </c>
      <c r="O197" s="7">
        <f t="shared" si="249"/>
        <v>24</v>
      </c>
      <c r="P197" s="29">
        <v>25</v>
      </c>
      <c r="Q197" s="29">
        <f t="shared" si="280"/>
        <v>36</v>
      </c>
      <c r="R197" s="6">
        <f t="shared" si="282"/>
        <v>0</v>
      </c>
      <c r="S197" s="7">
        <f t="shared" si="282"/>
        <v>0</v>
      </c>
      <c r="T197" s="7">
        <f t="shared" si="282"/>
        <v>0</v>
      </c>
      <c r="U197" s="7">
        <f t="shared" si="282"/>
        <v>0</v>
      </c>
      <c r="V197" s="25">
        <f t="shared" si="251"/>
        <v>0</v>
      </c>
      <c r="W197" s="7">
        <f t="shared" si="251"/>
        <v>0</v>
      </c>
      <c r="X197" s="29">
        <f t="shared" si="251"/>
        <v>0</v>
      </c>
      <c r="Y197" s="29">
        <f t="shared" ref="Y197" si="283">+Y57+Y77</f>
        <v>0</v>
      </c>
    </row>
    <row r="198" spans="1:34">
      <c r="A198" s="11" t="s">
        <v>16</v>
      </c>
      <c r="B198" s="6">
        <f t="shared" si="246"/>
        <v>413</v>
      </c>
      <c r="C198" s="7">
        <f t="shared" si="246"/>
        <v>383</v>
      </c>
      <c r="D198" s="7">
        <f t="shared" si="246"/>
        <v>386</v>
      </c>
      <c r="E198" s="7">
        <f t="shared" si="243"/>
        <v>723</v>
      </c>
      <c r="F198" s="25">
        <f t="shared" si="243"/>
        <v>400</v>
      </c>
      <c r="G198" s="63">
        <f t="shared" si="244"/>
        <v>405</v>
      </c>
      <c r="H198" s="40">
        <f t="shared" si="244"/>
        <v>646</v>
      </c>
      <c r="I198" s="40">
        <f t="shared" ref="I198" si="284">+I58+I78</f>
        <v>793</v>
      </c>
      <c r="J198" s="6">
        <f t="shared" ref="J198:U198" si="285">+J58+J78</f>
        <v>20</v>
      </c>
      <c r="K198" s="7">
        <f t="shared" si="285"/>
        <v>22</v>
      </c>
      <c r="L198" s="7">
        <f t="shared" si="285"/>
        <v>19</v>
      </c>
      <c r="M198" s="7">
        <f t="shared" si="285"/>
        <v>25</v>
      </c>
      <c r="N198" s="25">
        <f t="shared" si="249"/>
        <v>22</v>
      </c>
      <c r="O198" s="7">
        <f t="shared" si="249"/>
        <v>17</v>
      </c>
      <c r="P198" s="29">
        <v>26</v>
      </c>
      <c r="Q198" s="29">
        <f t="shared" si="280"/>
        <v>28</v>
      </c>
      <c r="R198" s="6">
        <f t="shared" si="285"/>
        <v>0</v>
      </c>
      <c r="S198" s="7">
        <f t="shared" si="285"/>
        <v>0</v>
      </c>
      <c r="T198" s="7">
        <f t="shared" si="285"/>
        <v>0</v>
      </c>
      <c r="U198" s="7">
        <f t="shared" si="285"/>
        <v>0</v>
      </c>
      <c r="V198" s="25">
        <f t="shared" si="251"/>
        <v>0</v>
      </c>
      <c r="W198" s="7">
        <f t="shared" si="251"/>
        <v>0</v>
      </c>
      <c r="X198" s="29">
        <f t="shared" si="251"/>
        <v>0</v>
      </c>
      <c r="Y198" s="29">
        <f t="shared" ref="Y198" si="286">+Y58+Y78</f>
        <v>0</v>
      </c>
      <c r="AE198" s="93"/>
    </row>
    <row r="199" spans="1:34" ht="13.5" thickBot="1">
      <c r="A199" s="12" t="s">
        <v>17</v>
      </c>
      <c r="B199" s="9">
        <f t="shared" ref="B199:X199" si="287">SUM(B187:B198)</f>
        <v>5932.08</v>
      </c>
      <c r="C199" s="10">
        <f t="shared" si="287"/>
        <v>6343</v>
      </c>
      <c r="D199" s="10">
        <f t="shared" si="287"/>
        <v>5817</v>
      </c>
      <c r="E199" s="10">
        <f t="shared" si="287"/>
        <v>6106</v>
      </c>
      <c r="F199" s="49">
        <f t="shared" si="287"/>
        <v>6958</v>
      </c>
      <c r="G199" s="68">
        <f t="shared" si="287"/>
        <v>5932</v>
      </c>
      <c r="H199" s="52">
        <f t="shared" si="287"/>
        <v>7549</v>
      </c>
      <c r="I199" s="52">
        <f t="shared" ref="I199" si="288">SUM(I187:I198)</f>
        <v>10377</v>
      </c>
      <c r="J199" s="9">
        <f t="shared" si="287"/>
        <v>247</v>
      </c>
      <c r="K199" s="10">
        <f t="shared" si="287"/>
        <v>255</v>
      </c>
      <c r="L199" s="10">
        <f t="shared" si="287"/>
        <v>264</v>
      </c>
      <c r="M199" s="10">
        <f t="shared" si="287"/>
        <v>257</v>
      </c>
      <c r="N199" s="49">
        <f t="shared" si="287"/>
        <v>283</v>
      </c>
      <c r="O199" s="10">
        <f t="shared" si="287"/>
        <v>279</v>
      </c>
      <c r="P199" s="70">
        <f t="shared" si="287"/>
        <v>292</v>
      </c>
      <c r="Q199" s="70">
        <f t="shared" ref="Q199" si="289">SUM(Q187:Q198)</f>
        <v>350</v>
      </c>
      <c r="R199" s="9">
        <f t="shared" si="287"/>
        <v>4</v>
      </c>
      <c r="S199" s="10">
        <f t="shared" si="287"/>
        <v>0</v>
      </c>
      <c r="T199" s="10">
        <f t="shared" si="287"/>
        <v>0</v>
      </c>
      <c r="U199" s="10">
        <f t="shared" si="287"/>
        <v>0</v>
      </c>
      <c r="V199" s="49">
        <f t="shared" si="287"/>
        <v>0</v>
      </c>
      <c r="W199" s="10">
        <f t="shared" si="287"/>
        <v>0</v>
      </c>
      <c r="X199" s="70">
        <f t="shared" si="287"/>
        <v>0</v>
      </c>
      <c r="Y199" s="70">
        <f t="shared" ref="Y199" si="290">SUM(Y187:Y198)</f>
        <v>0</v>
      </c>
    </row>
    <row r="201" spans="1:34" ht="13.5" thickBot="1"/>
    <row r="202" spans="1:34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96"/>
    </row>
    <row r="203" spans="1:34" ht="13.5" thickBot="1">
      <c r="A203" s="150" t="s">
        <v>38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97"/>
    </row>
    <row r="204" spans="1:34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95"/>
      <c r="J204" s="152" t="s">
        <v>3</v>
      </c>
      <c r="K204" s="153"/>
      <c r="L204" s="153"/>
      <c r="M204" s="153"/>
      <c r="N204" s="153"/>
      <c r="O204" s="153"/>
      <c r="P204" s="153"/>
      <c r="Q204" s="95"/>
      <c r="R204" s="152" t="s">
        <v>4</v>
      </c>
      <c r="S204" s="153"/>
      <c r="T204" s="153"/>
      <c r="U204" s="153"/>
      <c r="V204" s="153"/>
      <c r="W204" s="153"/>
      <c r="X204" s="153"/>
      <c r="Y204" s="95"/>
      <c r="Z204" s="152" t="s">
        <v>17</v>
      </c>
      <c r="AA204" s="153"/>
      <c r="AB204" s="153"/>
      <c r="AC204" s="153"/>
      <c r="AD204" s="153"/>
      <c r="AE204" s="153"/>
      <c r="AF204" s="153"/>
      <c r="AG204" s="95"/>
    </row>
    <row r="205" spans="1:34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/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4">
      <c r="A206" s="5" t="s">
        <v>6</v>
      </c>
      <c r="B206" s="6">
        <f t="shared" ref="B206:T206" si="291">+B167</f>
        <v>476</v>
      </c>
      <c r="C206" s="7">
        <f t="shared" si="291"/>
        <v>19600</v>
      </c>
      <c r="D206" s="7">
        <f t="shared" si="291"/>
        <v>3507</v>
      </c>
      <c r="E206" s="7">
        <f>+E167</f>
        <v>5909</v>
      </c>
      <c r="F206" s="25">
        <f>+F167</f>
        <v>3466</v>
      </c>
      <c r="G206" s="63">
        <f>+G167</f>
        <v>10657</v>
      </c>
      <c r="H206" s="40">
        <f>+H167</f>
        <v>9879</v>
      </c>
      <c r="I206" s="40">
        <f>+I167</f>
        <v>6412</v>
      </c>
      <c r="J206" s="6">
        <f t="shared" si="291"/>
        <v>56691</v>
      </c>
      <c r="K206" s="7">
        <f t="shared" si="291"/>
        <v>42234</v>
      </c>
      <c r="L206" s="7">
        <f t="shared" si="291"/>
        <v>63973</v>
      </c>
      <c r="M206" s="7">
        <f>+M167</f>
        <v>65008</v>
      </c>
      <c r="N206" s="7">
        <f>+N167</f>
        <v>88533</v>
      </c>
      <c r="O206" s="7">
        <f>+O167</f>
        <v>80203</v>
      </c>
      <c r="P206" s="63">
        <f>+P167</f>
        <v>105696</v>
      </c>
      <c r="Q206" s="63">
        <f>+Q167</f>
        <v>145109</v>
      </c>
      <c r="R206" s="6">
        <f t="shared" si="291"/>
        <v>21806</v>
      </c>
      <c r="S206" s="7">
        <f t="shared" si="291"/>
        <v>13470</v>
      </c>
      <c r="T206" s="7">
        <f t="shared" si="291"/>
        <v>58595</v>
      </c>
      <c r="U206" s="7">
        <f>+U167</f>
        <v>26031</v>
      </c>
      <c r="V206" s="7">
        <f>+V167</f>
        <v>26925</v>
      </c>
      <c r="W206" s="7">
        <f>+W167</f>
        <v>34137</v>
      </c>
      <c r="X206" s="40">
        <f>+X167</f>
        <v>37987</v>
      </c>
      <c r="Y206" s="40">
        <f>+Y167</f>
        <v>38665</v>
      </c>
      <c r="Z206" s="6">
        <f t="shared" ref="Z206:Z217" si="292">+R206+J206+B206</f>
        <v>78973</v>
      </c>
      <c r="AA206" s="7">
        <f t="shared" ref="AA206:AA217" si="293">+S206+K206+C206</f>
        <v>75304</v>
      </c>
      <c r="AB206" s="7">
        <f t="shared" ref="AB206:AB217" si="294">+T206+L206+D206</f>
        <v>126075</v>
      </c>
      <c r="AC206" s="7">
        <f t="shared" ref="AC206:AC217" si="295">+U206+M206+E206</f>
        <v>96948</v>
      </c>
      <c r="AD206" s="7">
        <f t="shared" ref="AD206:AD217" si="296">+V206+N206+F206</f>
        <v>118924</v>
      </c>
      <c r="AE206" s="63">
        <f t="shared" ref="AE206:AE217" si="297">+W206+O206+G206</f>
        <v>124997</v>
      </c>
      <c r="AF206" s="40">
        <f t="shared" ref="AF206:AF217" si="298">+X206+P206+H206</f>
        <v>153562</v>
      </c>
      <c r="AG206" s="40">
        <f t="shared" ref="AG206:AG217" si="299">+Y206+Q206+I206</f>
        <v>190186</v>
      </c>
      <c r="AH206" s="92"/>
    </row>
    <row r="207" spans="1:34">
      <c r="A207" s="5" t="s">
        <v>24</v>
      </c>
      <c r="B207" s="6">
        <f>+B206+B168</f>
        <v>6754</v>
      </c>
      <c r="C207" s="7">
        <f t="shared" ref="C207:H217" si="300">+C206+C168</f>
        <v>20007</v>
      </c>
      <c r="D207" s="7">
        <f t="shared" si="300"/>
        <v>3907</v>
      </c>
      <c r="E207" s="7">
        <f t="shared" si="300"/>
        <v>21286</v>
      </c>
      <c r="F207" s="25">
        <f t="shared" si="300"/>
        <v>14059</v>
      </c>
      <c r="G207" s="63">
        <f t="shared" si="300"/>
        <v>13079</v>
      </c>
      <c r="H207" s="40">
        <f t="shared" si="300"/>
        <v>14029</v>
      </c>
      <c r="I207" s="40">
        <f t="shared" ref="I207" si="301">+I206+I168</f>
        <v>7557</v>
      </c>
      <c r="J207" s="6">
        <f>+J206+J168</f>
        <v>106854</v>
      </c>
      <c r="K207" s="7">
        <f t="shared" ref="K207:K217" si="302">+K206+K168</f>
        <v>103813</v>
      </c>
      <c r="L207" s="7">
        <f>+L206+L168</f>
        <v>129009</v>
      </c>
      <c r="M207" s="7">
        <f>+M206+M168</f>
        <v>125116</v>
      </c>
      <c r="N207" s="7">
        <f>+N206+N168</f>
        <v>157049</v>
      </c>
      <c r="O207" s="7">
        <f>+O206+O168</f>
        <v>173558</v>
      </c>
      <c r="P207" s="63">
        <f t="shared" ref="P207:Q217" si="303">+P206+P168</f>
        <v>207596</v>
      </c>
      <c r="Q207" s="63">
        <f t="shared" si="303"/>
        <v>272712</v>
      </c>
      <c r="R207" s="6">
        <f>+R206+R168</f>
        <v>25314</v>
      </c>
      <c r="S207" s="7">
        <f t="shared" ref="S207:S217" si="304">+S206+S168</f>
        <v>45174</v>
      </c>
      <c r="T207" s="7">
        <f t="shared" ref="T207:X217" si="305">+T206+T168</f>
        <v>73037</v>
      </c>
      <c r="U207" s="7">
        <f t="shared" si="305"/>
        <v>48024</v>
      </c>
      <c r="V207" s="7">
        <f t="shared" si="305"/>
        <v>36188</v>
      </c>
      <c r="W207" s="7">
        <f t="shared" si="305"/>
        <v>71493</v>
      </c>
      <c r="X207" s="40">
        <f t="shared" si="305"/>
        <v>66231</v>
      </c>
      <c r="Y207" s="40">
        <f t="shared" ref="Y207" si="306">+Y206+Y168</f>
        <v>91464</v>
      </c>
      <c r="Z207" s="6">
        <f t="shared" si="292"/>
        <v>138922</v>
      </c>
      <c r="AA207" s="7">
        <f t="shared" si="293"/>
        <v>168994</v>
      </c>
      <c r="AB207" s="7">
        <f t="shared" si="294"/>
        <v>205953</v>
      </c>
      <c r="AC207" s="7">
        <f t="shared" si="295"/>
        <v>194426</v>
      </c>
      <c r="AD207" s="7">
        <f t="shared" si="296"/>
        <v>207296</v>
      </c>
      <c r="AE207" s="63">
        <f t="shared" si="297"/>
        <v>258130</v>
      </c>
      <c r="AF207" s="40">
        <f t="shared" si="298"/>
        <v>287856</v>
      </c>
      <c r="AG207" s="40">
        <f t="shared" si="299"/>
        <v>371733</v>
      </c>
      <c r="AH207" s="92"/>
    </row>
    <row r="208" spans="1:34">
      <c r="A208" s="5" t="s">
        <v>7</v>
      </c>
      <c r="B208" s="6">
        <f t="shared" ref="B208:B217" si="307">+B207+B169</f>
        <v>13100</v>
      </c>
      <c r="C208" s="7">
        <f t="shared" si="300"/>
        <v>25473</v>
      </c>
      <c r="D208" s="7">
        <f t="shared" si="300"/>
        <v>18070</v>
      </c>
      <c r="E208" s="7">
        <f t="shared" si="300"/>
        <v>23452</v>
      </c>
      <c r="F208" s="25">
        <f t="shared" si="300"/>
        <v>16142</v>
      </c>
      <c r="G208" s="63">
        <f t="shared" si="300"/>
        <v>13554</v>
      </c>
      <c r="H208" s="40">
        <f t="shared" si="300"/>
        <v>28581</v>
      </c>
      <c r="I208" s="40">
        <f t="shared" ref="I208" si="308">+I207+I169</f>
        <v>27676</v>
      </c>
      <c r="J208" s="6">
        <f t="shared" ref="J208:J217" si="309">+J207+J169</f>
        <v>161474</v>
      </c>
      <c r="K208" s="7">
        <f t="shared" si="302"/>
        <v>155593</v>
      </c>
      <c r="L208" s="7">
        <f t="shared" ref="L208:L217" si="310">+L207+L169</f>
        <v>191313</v>
      </c>
      <c r="M208" s="7">
        <f t="shared" ref="M208:M217" si="311">+M207+M169</f>
        <v>208632</v>
      </c>
      <c r="N208" s="7">
        <f t="shared" ref="N208:N217" si="312">+N207+N169</f>
        <v>250667</v>
      </c>
      <c r="O208" s="7">
        <f t="shared" ref="O208:O217" si="313">+O207+O169</f>
        <v>277542</v>
      </c>
      <c r="P208" s="63">
        <f t="shared" si="303"/>
        <v>304115</v>
      </c>
      <c r="Q208" s="63">
        <f t="shared" si="303"/>
        <v>420987</v>
      </c>
      <c r="R208" s="6">
        <f t="shared" ref="R208:R217" si="314">+R207+R169</f>
        <v>36280</v>
      </c>
      <c r="S208" s="7">
        <f t="shared" si="304"/>
        <v>82343</v>
      </c>
      <c r="T208" s="7">
        <f t="shared" si="305"/>
        <v>108506</v>
      </c>
      <c r="U208" s="7">
        <f t="shared" si="305"/>
        <v>63442</v>
      </c>
      <c r="V208" s="7">
        <f t="shared" si="305"/>
        <v>89845</v>
      </c>
      <c r="W208" s="7">
        <f t="shared" si="305"/>
        <v>96270</v>
      </c>
      <c r="X208" s="40">
        <f t="shared" si="305"/>
        <v>79175</v>
      </c>
      <c r="Y208" s="40">
        <f t="shared" ref="Y208" si="315">+Y207+Y169</f>
        <v>156665</v>
      </c>
      <c r="Z208" s="6">
        <f t="shared" si="292"/>
        <v>210854</v>
      </c>
      <c r="AA208" s="7">
        <f t="shared" si="293"/>
        <v>263409</v>
      </c>
      <c r="AB208" s="7">
        <f t="shared" si="294"/>
        <v>317889</v>
      </c>
      <c r="AC208" s="7">
        <f t="shared" si="295"/>
        <v>295526</v>
      </c>
      <c r="AD208" s="7">
        <f t="shared" si="296"/>
        <v>356654</v>
      </c>
      <c r="AE208" s="63">
        <f t="shared" si="297"/>
        <v>387366</v>
      </c>
      <c r="AF208" s="40">
        <f t="shared" si="298"/>
        <v>411871</v>
      </c>
      <c r="AG208" s="40">
        <f t="shared" si="299"/>
        <v>605328</v>
      </c>
      <c r="AH208" s="92"/>
    </row>
    <row r="209" spans="1:34">
      <c r="A209" s="5" t="s">
        <v>8</v>
      </c>
      <c r="B209" s="6">
        <f t="shared" si="307"/>
        <v>21912</v>
      </c>
      <c r="C209" s="7">
        <f t="shared" si="300"/>
        <v>26529</v>
      </c>
      <c r="D209" s="7">
        <f t="shared" si="300"/>
        <v>19821</v>
      </c>
      <c r="E209" s="7">
        <f t="shared" si="300"/>
        <v>27102</v>
      </c>
      <c r="F209" s="25">
        <f t="shared" si="300"/>
        <v>26735</v>
      </c>
      <c r="G209" s="63">
        <f t="shared" si="300"/>
        <v>19698</v>
      </c>
      <c r="H209" s="40">
        <f t="shared" si="300"/>
        <v>32476</v>
      </c>
      <c r="I209" s="40">
        <f t="shared" ref="I209" si="316">+I208+I170</f>
        <v>46642</v>
      </c>
      <c r="J209" s="6">
        <f t="shared" si="309"/>
        <v>204912</v>
      </c>
      <c r="K209" s="7">
        <f t="shared" si="302"/>
        <v>223026</v>
      </c>
      <c r="L209" s="7">
        <f t="shared" si="310"/>
        <v>243652</v>
      </c>
      <c r="M209" s="7">
        <f t="shared" si="311"/>
        <v>284768</v>
      </c>
      <c r="N209" s="7">
        <f t="shared" si="312"/>
        <v>349103</v>
      </c>
      <c r="O209" s="7">
        <f t="shared" si="313"/>
        <v>403693</v>
      </c>
      <c r="P209" s="63">
        <f t="shared" si="303"/>
        <v>445120</v>
      </c>
      <c r="Q209" s="63">
        <f t="shared" si="303"/>
        <v>603862</v>
      </c>
      <c r="R209" s="6">
        <f t="shared" si="314"/>
        <v>66027</v>
      </c>
      <c r="S209" s="7">
        <f t="shared" si="304"/>
        <v>111054</v>
      </c>
      <c r="T209" s="7">
        <f t="shared" si="305"/>
        <v>127553</v>
      </c>
      <c r="U209" s="7">
        <f t="shared" si="305"/>
        <v>98145</v>
      </c>
      <c r="V209" s="7">
        <f t="shared" si="305"/>
        <v>126994</v>
      </c>
      <c r="W209" s="7">
        <f t="shared" si="305"/>
        <v>138230</v>
      </c>
      <c r="X209" s="40">
        <f t="shared" si="305"/>
        <v>123234</v>
      </c>
      <c r="Y209" s="40">
        <f t="shared" ref="Y209" si="317">+Y208+Y170</f>
        <v>196662</v>
      </c>
      <c r="Z209" s="6">
        <f t="shared" si="292"/>
        <v>292851</v>
      </c>
      <c r="AA209" s="7">
        <f t="shared" si="293"/>
        <v>360609</v>
      </c>
      <c r="AB209" s="7">
        <f t="shared" si="294"/>
        <v>391026</v>
      </c>
      <c r="AC209" s="7">
        <f t="shared" si="295"/>
        <v>410015</v>
      </c>
      <c r="AD209" s="7">
        <f t="shared" si="296"/>
        <v>502832</v>
      </c>
      <c r="AE209" s="63">
        <f t="shared" si="297"/>
        <v>561621</v>
      </c>
      <c r="AF209" s="40">
        <f t="shared" si="298"/>
        <v>600830</v>
      </c>
      <c r="AG209" s="40">
        <f t="shared" si="299"/>
        <v>847166</v>
      </c>
      <c r="AH209" s="92"/>
    </row>
    <row r="210" spans="1:34">
      <c r="A210" s="5" t="s">
        <v>9</v>
      </c>
      <c r="B210" s="6">
        <f t="shared" si="307"/>
        <v>24430</v>
      </c>
      <c r="C210" s="7">
        <f t="shared" si="300"/>
        <v>28599</v>
      </c>
      <c r="D210" s="7">
        <f t="shared" si="300"/>
        <v>28264</v>
      </c>
      <c r="E210" s="7">
        <f t="shared" si="300"/>
        <v>31444</v>
      </c>
      <c r="F210" s="25">
        <f t="shared" si="300"/>
        <v>30887</v>
      </c>
      <c r="G210" s="63">
        <f t="shared" si="300"/>
        <v>20113</v>
      </c>
      <c r="H210" s="40">
        <f t="shared" si="300"/>
        <v>37167</v>
      </c>
      <c r="I210" s="40">
        <f t="shared" ref="I210" si="318">+I209+I171</f>
        <v>65582</v>
      </c>
      <c r="J210" s="6">
        <f t="shared" si="309"/>
        <v>275759</v>
      </c>
      <c r="K210" s="7">
        <f t="shared" si="302"/>
        <v>280495</v>
      </c>
      <c r="L210" s="7">
        <f t="shared" si="310"/>
        <v>335271</v>
      </c>
      <c r="M210" s="7">
        <f t="shared" si="311"/>
        <v>348725</v>
      </c>
      <c r="N210" s="7">
        <f t="shared" si="312"/>
        <v>456308</v>
      </c>
      <c r="O210" s="7">
        <f t="shared" si="313"/>
        <v>492932</v>
      </c>
      <c r="P210" s="63">
        <f t="shared" si="303"/>
        <v>572569</v>
      </c>
      <c r="Q210" s="63">
        <f t="shared" si="303"/>
        <v>750107</v>
      </c>
      <c r="R210" s="6">
        <f t="shared" si="314"/>
        <v>78353</v>
      </c>
      <c r="S210" s="7">
        <f t="shared" si="304"/>
        <v>138521</v>
      </c>
      <c r="T210" s="7">
        <f t="shared" si="305"/>
        <v>137790</v>
      </c>
      <c r="U210" s="7">
        <f t="shared" si="305"/>
        <v>137468</v>
      </c>
      <c r="V210" s="7">
        <f t="shared" si="305"/>
        <v>172564</v>
      </c>
      <c r="W210" s="7">
        <f t="shared" si="305"/>
        <v>182646</v>
      </c>
      <c r="X210" s="40">
        <f t="shared" si="305"/>
        <v>154600</v>
      </c>
      <c r="Y210" s="40">
        <f t="shared" ref="Y210" si="319">+Y209+Y171</f>
        <v>249816</v>
      </c>
      <c r="Z210" s="6">
        <f t="shared" si="292"/>
        <v>378542</v>
      </c>
      <c r="AA210" s="7">
        <f t="shared" si="293"/>
        <v>447615</v>
      </c>
      <c r="AB210" s="7">
        <f t="shared" si="294"/>
        <v>501325</v>
      </c>
      <c r="AC210" s="7">
        <f t="shared" si="295"/>
        <v>517637</v>
      </c>
      <c r="AD210" s="7">
        <f t="shared" si="296"/>
        <v>659759</v>
      </c>
      <c r="AE210" s="63">
        <f t="shared" si="297"/>
        <v>695691</v>
      </c>
      <c r="AF210" s="40">
        <f t="shared" si="298"/>
        <v>764336</v>
      </c>
      <c r="AG210" s="40">
        <f t="shared" si="299"/>
        <v>1065505</v>
      </c>
      <c r="AH210" s="92"/>
    </row>
    <row r="211" spans="1:34">
      <c r="A211" s="5" t="s">
        <v>10</v>
      </c>
      <c r="B211" s="6">
        <f t="shared" si="307"/>
        <v>27115</v>
      </c>
      <c r="C211" s="7">
        <f t="shared" si="300"/>
        <v>35405</v>
      </c>
      <c r="D211" s="7">
        <f t="shared" si="300"/>
        <v>35519</v>
      </c>
      <c r="E211" s="7">
        <f t="shared" si="300"/>
        <v>35468</v>
      </c>
      <c r="F211" s="25">
        <f t="shared" si="300"/>
        <v>36281</v>
      </c>
      <c r="G211" s="63">
        <f t="shared" si="300"/>
        <v>20343</v>
      </c>
      <c r="H211" s="40">
        <f t="shared" si="300"/>
        <v>45465</v>
      </c>
      <c r="I211" s="40">
        <f t="shared" ref="I211" si="320">+I210+I172</f>
        <v>79092</v>
      </c>
      <c r="J211" s="6">
        <f t="shared" si="309"/>
        <v>336884</v>
      </c>
      <c r="K211" s="7">
        <f t="shared" si="302"/>
        <v>346474</v>
      </c>
      <c r="L211" s="7">
        <f t="shared" si="310"/>
        <v>406789</v>
      </c>
      <c r="M211" s="7">
        <f t="shared" si="311"/>
        <v>420778</v>
      </c>
      <c r="N211" s="7">
        <f t="shared" si="312"/>
        <v>568592</v>
      </c>
      <c r="O211" s="7">
        <f t="shared" si="313"/>
        <v>595718</v>
      </c>
      <c r="P211" s="63">
        <f t="shared" si="303"/>
        <v>705900</v>
      </c>
      <c r="Q211" s="63">
        <f t="shared" si="303"/>
        <v>910665</v>
      </c>
      <c r="R211" s="6">
        <f t="shared" si="314"/>
        <v>128562</v>
      </c>
      <c r="S211" s="7">
        <f t="shared" si="304"/>
        <v>182189</v>
      </c>
      <c r="T211" s="7">
        <f t="shared" si="305"/>
        <v>181829</v>
      </c>
      <c r="U211" s="7">
        <f t="shared" si="305"/>
        <v>190942</v>
      </c>
      <c r="V211" s="7">
        <f t="shared" si="305"/>
        <v>203283</v>
      </c>
      <c r="W211" s="7">
        <f t="shared" si="305"/>
        <v>235068</v>
      </c>
      <c r="X211" s="40">
        <f t="shared" si="305"/>
        <v>214420</v>
      </c>
      <c r="Y211" s="40">
        <f t="shared" ref="Y211" si="321">+Y210+Y172</f>
        <v>339541</v>
      </c>
      <c r="Z211" s="6">
        <f t="shared" si="292"/>
        <v>492561</v>
      </c>
      <c r="AA211" s="7">
        <f t="shared" si="293"/>
        <v>564068</v>
      </c>
      <c r="AB211" s="7">
        <f t="shared" si="294"/>
        <v>624137</v>
      </c>
      <c r="AC211" s="7">
        <f t="shared" si="295"/>
        <v>647188</v>
      </c>
      <c r="AD211" s="7">
        <f t="shared" si="296"/>
        <v>808156</v>
      </c>
      <c r="AE211" s="63">
        <f t="shared" si="297"/>
        <v>851129</v>
      </c>
      <c r="AF211" s="40">
        <f t="shared" si="298"/>
        <v>965785</v>
      </c>
      <c r="AG211" s="40">
        <f t="shared" si="299"/>
        <v>1329298</v>
      </c>
      <c r="AH211" s="92"/>
    </row>
    <row r="212" spans="1:34">
      <c r="A212" s="5" t="s">
        <v>11</v>
      </c>
      <c r="B212" s="6">
        <f t="shared" si="307"/>
        <v>40607</v>
      </c>
      <c r="C212" s="7">
        <f t="shared" si="300"/>
        <v>37244</v>
      </c>
      <c r="D212" s="7">
        <f t="shared" si="300"/>
        <v>37219</v>
      </c>
      <c r="E212" s="7">
        <f t="shared" si="300"/>
        <v>40188</v>
      </c>
      <c r="F212" s="25">
        <f t="shared" si="300"/>
        <v>52099</v>
      </c>
      <c r="G212" s="63">
        <f t="shared" si="300"/>
        <v>23093</v>
      </c>
      <c r="H212" s="40">
        <f t="shared" si="300"/>
        <v>57598</v>
      </c>
      <c r="I212" s="40">
        <f t="shared" ref="I212" si="322">+I211+I173</f>
        <v>93553</v>
      </c>
      <c r="J212" s="6">
        <f t="shared" si="309"/>
        <v>399690</v>
      </c>
      <c r="K212" s="7">
        <f t="shared" si="302"/>
        <v>408494</v>
      </c>
      <c r="L212" s="7">
        <f t="shared" si="310"/>
        <v>454998</v>
      </c>
      <c r="M212" s="7">
        <f t="shared" si="311"/>
        <v>520837</v>
      </c>
      <c r="N212" s="7">
        <f t="shared" si="312"/>
        <v>683258</v>
      </c>
      <c r="O212" s="7">
        <f t="shared" si="313"/>
        <v>705730</v>
      </c>
      <c r="P212" s="63">
        <f t="shared" si="303"/>
        <v>856806</v>
      </c>
      <c r="Q212" s="63">
        <f t="shared" si="303"/>
        <v>1031004</v>
      </c>
      <c r="R212" s="6">
        <f t="shared" si="314"/>
        <v>130472</v>
      </c>
      <c r="S212" s="7">
        <f t="shared" si="304"/>
        <v>190439</v>
      </c>
      <c r="T212" s="7">
        <f t="shared" si="305"/>
        <v>200239</v>
      </c>
      <c r="U212" s="7">
        <f t="shared" si="305"/>
        <v>207719</v>
      </c>
      <c r="V212" s="7">
        <f t="shared" si="305"/>
        <v>253464</v>
      </c>
      <c r="W212" s="7">
        <f t="shared" si="305"/>
        <v>275390</v>
      </c>
      <c r="X212" s="40">
        <f t="shared" si="305"/>
        <v>237257</v>
      </c>
      <c r="Y212" s="40">
        <f t="shared" ref="Y212" si="323">+Y211+Y173</f>
        <v>410200</v>
      </c>
      <c r="Z212" s="6">
        <f t="shared" si="292"/>
        <v>570769</v>
      </c>
      <c r="AA212" s="7">
        <f t="shared" si="293"/>
        <v>636177</v>
      </c>
      <c r="AB212" s="7">
        <f t="shared" si="294"/>
        <v>692456</v>
      </c>
      <c r="AC212" s="7">
        <f t="shared" si="295"/>
        <v>768744</v>
      </c>
      <c r="AD212" s="7">
        <f t="shared" si="296"/>
        <v>988821</v>
      </c>
      <c r="AE212" s="63">
        <f t="shared" si="297"/>
        <v>1004213</v>
      </c>
      <c r="AF212" s="40">
        <f t="shared" si="298"/>
        <v>1151661</v>
      </c>
      <c r="AG212" s="40">
        <f t="shared" si="299"/>
        <v>1534757</v>
      </c>
      <c r="AH212" s="92"/>
    </row>
    <row r="213" spans="1:34">
      <c r="A213" s="5" t="s">
        <v>12</v>
      </c>
      <c r="B213" s="6">
        <f t="shared" si="307"/>
        <v>49816</v>
      </c>
      <c r="C213" s="7">
        <f t="shared" si="300"/>
        <v>42799</v>
      </c>
      <c r="D213" s="7">
        <f t="shared" si="300"/>
        <v>40576</v>
      </c>
      <c r="E213" s="7">
        <f t="shared" si="300"/>
        <v>46232</v>
      </c>
      <c r="F213" s="25">
        <f t="shared" si="300"/>
        <v>60847</v>
      </c>
      <c r="G213" s="63">
        <f t="shared" si="300"/>
        <v>29789</v>
      </c>
      <c r="H213" s="40">
        <f t="shared" si="300"/>
        <v>61540</v>
      </c>
      <c r="I213" s="40">
        <f t="shared" ref="I213" si="324">+I212+I174</f>
        <v>106968</v>
      </c>
      <c r="J213" s="6">
        <f t="shared" si="309"/>
        <v>472843</v>
      </c>
      <c r="K213" s="7">
        <f t="shared" si="302"/>
        <v>471060</v>
      </c>
      <c r="L213" s="7">
        <f t="shared" si="310"/>
        <v>534737</v>
      </c>
      <c r="M213" s="7">
        <f t="shared" si="311"/>
        <v>611130</v>
      </c>
      <c r="N213" s="7">
        <f t="shared" si="312"/>
        <v>811426</v>
      </c>
      <c r="O213" s="7">
        <f t="shared" si="313"/>
        <v>817029</v>
      </c>
      <c r="P213" s="63">
        <f t="shared" si="303"/>
        <v>1001098</v>
      </c>
      <c r="Q213" s="63">
        <f t="shared" si="303"/>
        <v>1204539</v>
      </c>
      <c r="R213" s="6">
        <f t="shared" si="314"/>
        <v>181392</v>
      </c>
      <c r="S213" s="7">
        <f t="shared" si="304"/>
        <v>240071</v>
      </c>
      <c r="T213" s="7">
        <f t="shared" si="305"/>
        <v>230701</v>
      </c>
      <c r="U213" s="7">
        <f t="shared" si="305"/>
        <v>264111</v>
      </c>
      <c r="V213" s="7">
        <f t="shared" si="305"/>
        <v>293735</v>
      </c>
      <c r="W213" s="7">
        <f t="shared" si="305"/>
        <v>301195</v>
      </c>
      <c r="X213" s="40">
        <f t="shared" si="305"/>
        <v>304321</v>
      </c>
      <c r="Y213" s="40">
        <f t="shared" ref="Y213" si="325">+Y212+Y174</f>
        <v>464072</v>
      </c>
      <c r="Z213" s="6">
        <f t="shared" si="292"/>
        <v>704051</v>
      </c>
      <c r="AA213" s="7">
        <f t="shared" si="293"/>
        <v>753930</v>
      </c>
      <c r="AB213" s="7">
        <f t="shared" si="294"/>
        <v>806014</v>
      </c>
      <c r="AC213" s="7">
        <f t="shared" si="295"/>
        <v>921473</v>
      </c>
      <c r="AD213" s="7">
        <f t="shared" si="296"/>
        <v>1166008</v>
      </c>
      <c r="AE213" s="63">
        <f t="shared" si="297"/>
        <v>1148013</v>
      </c>
      <c r="AF213" s="40">
        <f t="shared" si="298"/>
        <v>1366959</v>
      </c>
      <c r="AG213" s="40">
        <f t="shared" si="299"/>
        <v>1775579</v>
      </c>
      <c r="AH213" s="92"/>
    </row>
    <row r="214" spans="1:34">
      <c r="A214" s="5" t="s">
        <v>13</v>
      </c>
      <c r="B214" s="6">
        <f t="shared" si="307"/>
        <v>50930</v>
      </c>
      <c r="C214" s="7">
        <f t="shared" si="300"/>
        <v>43700</v>
      </c>
      <c r="D214" s="7">
        <f t="shared" si="300"/>
        <v>46274</v>
      </c>
      <c r="E214" s="7">
        <f t="shared" si="300"/>
        <v>49575</v>
      </c>
      <c r="F214" s="25">
        <f t="shared" si="300"/>
        <v>75865</v>
      </c>
      <c r="G214" s="63">
        <f t="shared" si="300"/>
        <v>40501</v>
      </c>
      <c r="H214" s="40">
        <f t="shared" si="300"/>
        <v>71619</v>
      </c>
      <c r="I214" s="40">
        <f t="shared" ref="I214" si="326">+I213+I175</f>
        <v>116886</v>
      </c>
      <c r="J214" s="6">
        <f t="shared" si="309"/>
        <v>535969</v>
      </c>
      <c r="K214" s="7">
        <f t="shared" si="302"/>
        <v>539281</v>
      </c>
      <c r="L214" s="7">
        <f t="shared" si="310"/>
        <v>606289</v>
      </c>
      <c r="M214" s="7">
        <f t="shared" si="311"/>
        <v>688667</v>
      </c>
      <c r="N214" s="7">
        <f t="shared" si="312"/>
        <v>920635</v>
      </c>
      <c r="O214" s="7">
        <f t="shared" si="313"/>
        <v>925679</v>
      </c>
      <c r="P214" s="63">
        <f t="shared" si="303"/>
        <v>1165544</v>
      </c>
      <c r="Q214" s="63">
        <f t="shared" si="303"/>
        <v>1361566</v>
      </c>
      <c r="R214" s="6">
        <f t="shared" si="314"/>
        <v>208854</v>
      </c>
      <c r="S214" s="7">
        <f t="shared" si="304"/>
        <v>274124</v>
      </c>
      <c r="T214" s="7">
        <f t="shared" si="305"/>
        <v>271152</v>
      </c>
      <c r="U214" s="7">
        <f t="shared" si="305"/>
        <v>312165</v>
      </c>
      <c r="V214" s="7">
        <f t="shared" si="305"/>
        <v>347788</v>
      </c>
      <c r="W214" s="7">
        <f t="shared" si="305"/>
        <v>337207</v>
      </c>
      <c r="X214" s="40">
        <f t="shared" si="305"/>
        <v>339151</v>
      </c>
      <c r="Y214" s="40">
        <f t="shared" ref="Y214" si="327">+Y213+Y175</f>
        <v>528449</v>
      </c>
      <c r="Z214" s="6">
        <f t="shared" si="292"/>
        <v>795753</v>
      </c>
      <c r="AA214" s="7">
        <f t="shared" si="293"/>
        <v>857105</v>
      </c>
      <c r="AB214" s="7">
        <f t="shared" si="294"/>
        <v>923715</v>
      </c>
      <c r="AC214" s="7">
        <f t="shared" si="295"/>
        <v>1050407</v>
      </c>
      <c r="AD214" s="7">
        <f t="shared" si="296"/>
        <v>1344288</v>
      </c>
      <c r="AE214" s="63">
        <f t="shared" si="297"/>
        <v>1303387</v>
      </c>
      <c r="AF214" s="40">
        <f t="shared" si="298"/>
        <v>1576314</v>
      </c>
      <c r="AG214" s="40">
        <f t="shared" si="299"/>
        <v>2006901</v>
      </c>
      <c r="AH214" s="92"/>
    </row>
    <row r="215" spans="1:34">
      <c r="A215" s="5" t="s">
        <v>14</v>
      </c>
      <c r="B215" s="6">
        <f t="shared" si="307"/>
        <v>57384</v>
      </c>
      <c r="C215" s="7">
        <f t="shared" si="300"/>
        <v>56150</v>
      </c>
      <c r="D215" s="7">
        <f t="shared" si="300"/>
        <v>56438</v>
      </c>
      <c r="E215" s="7">
        <f t="shared" si="300"/>
        <v>54472</v>
      </c>
      <c r="F215" s="25">
        <f t="shared" si="300"/>
        <v>90241</v>
      </c>
      <c r="G215" s="63">
        <f t="shared" si="300"/>
        <v>43806</v>
      </c>
      <c r="H215" s="40">
        <f t="shared" si="300"/>
        <v>96332</v>
      </c>
      <c r="I215" s="40">
        <f t="shared" ref="I215" si="328">+I214+I176</f>
        <v>126551</v>
      </c>
      <c r="J215" s="6">
        <f t="shared" si="309"/>
        <v>609503</v>
      </c>
      <c r="K215" s="7">
        <f t="shared" si="302"/>
        <v>601065</v>
      </c>
      <c r="L215" s="7">
        <f t="shared" si="310"/>
        <v>701023</v>
      </c>
      <c r="M215" s="7">
        <f t="shared" si="311"/>
        <v>807767</v>
      </c>
      <c r="N215" s="7">
        <f t="shared" si="312"/>
        <v>1022022</v>
      </c>
      <c r="O215" s="7">
        <f t="shared" si="313"/>
        <v>1053045</v>
      </c>
      <c r="P215" s="63">
        <f t="shared" si="303"/>
        <v>1296823</v>
      </c>
      <c r="Q215" s="63">
        <f t="shared" si="303"/>
        <v>1506885</v>
      </c>
      <c r="R215" s="6">
        <f t="shared" si="314"/>
        <v>227358</v>
      </c>
      <c r="S215" s="7">
        <f t="shared" si="304"/>
        <v>299458</v>
      </c>
      <c r="T215" s="7">
        <f t="shared" si="305"/>
        <v>280423</v>
      </c>
      <c r="U215" s="7">
        <f t="shared" si="305"/>
        <v>339450</v>
      </c>
      <c r="V215" s="7">
        <f t="shared" si="305"/>
        <v>385030</v>
      </c>
      <c r="W215" s="7">
        <f t="shared" si="305"/>
        <v>378943</v>
      </c>
      <c r="X215" s="40">
        <f t="shared" si="305"/>
        <v>355965</v>
      </c>
      <c r="Y215" s="40">
        <f t="shared" ref="Y215" si="329">+Y214+Y176</f>
        <v>536956</v>
      </c>
      <c r="Z215" s="6">
        <f t="shared" si="292"/>
        <v>894245</v>
      </c>
      <c r="AA215" s="7">
        <f t="shared" si="293"/>
        <v>956673</v>
      </c>
      <c r="AB215" s="7">
        <f t="shared" si="294"/>
        <v>1037884</v>
      </c>
      <c r="AC215" s="7">
        <f t="shared" si="295"/>
        <v>1201689</v>
      </c>
      <c r="AD215" s="7">
        <f t="shared" si="296"/>
        <v>1497293</v>
      </c>
      <c r="AE215" s="63">
        <f t="shared" si="297"/>
        <v>1475794</v>
      </c>
      <c r="AF215" s="40">
        <f t="shared" si="298"/>
        <v>1749120</v>
      </c>
      <c r="AG215" s="40">
        <f t="shared" si="299"/>
        <v>2170392</v>
      </c>
      <c r="AH215" s="92"/>
    </row>
    <row r="216" spans="1:34">
      <c r="A216" s="5" t="s">
        <v>15</v>
      </c>
      <c r="B216" s="6">
        <f t="shared" si="307"/>
        <v>63672</v>
      </c>
      <c r="C216" s="7">
        <f t="shared" si="300"/>
        <v>66522</v>
      </c>
      <c r="D216" s="7">
        <f t="shared" si="300"/>
        <v>58019</v>
      </c>
      <c r="E216" s="7">
        <f t="shared" si="300"/>
        <v>61697</v>
      </c>
      <c r="F216" s="25">
        <f t="shared" si="300"/>
        <v>95923</v>
      </c>
      <c r="G216" s="63">
        <f t="shared" si="300"/>
        <v>48439</v>
      </c>
      <c r="H216" s="40">
        <f t="shared" si="300"/>
        <v>102344</v>
      </c>
      <c r="I216" s="40">
        <f t="shared" ref="I216" si="330">+I215+I177</f>
        <v>144854</v>
      </c>
      <c r="J216" s="6">
        <f t="shared" si="309"/>
        <v>659122</v>
      </c>
      <c r="K216" s="7">
        <f t="shared" si="302"/>
        <v>662129</v>
      </c>
      <c r="L216" s="7">
        <f t="shared" si="310"/>
        <v>774677</v>
      </c>
      <c r="M216" s="7">
        <f t="shared" si="311"/>
        <v>898178</v>
      </c>
      <c r="N216" s="7">
        <f t="shared" si="312"/>
        <v>1126475</v>
      </c>
      <c r="O216" s="7">
        <f t="shared" si="313"/>
        <v>1175957</v>
      </c>
      <c r="P216" s="63">
        <f t="shared" si="303"/>
        <v>1435491</v>
      </c>
      <c r="Q216" s="63">
        <f t="shared" si="303"/>
        <v>1678939</v>
      </c>
      <c r="R216" s="6">
        <f t="shared" si="314"/>
        <v>261426</v>
      </c>
      <c r="S216" s="7">
        <f t="shared" si="304"/>
        <v>337706</v>
      </c>
      <c r="T216" s="7">
        <f t="shared" si="305"/>
        <v>310105</v>
      </c>
      <c r="U216" s="7">
        <f t="shared" si="305"/>
        <v>377128</v>
      </c>
      <c r="V216" s="7">
        <f t="shared" si="305"/>
        <v>407956</v>
      </c>
      <c r="W216" s="7">
        <f t="shared" si="305"/>
        <v>421481</v>
      </c>
      <c r="X216" s="40">
        <f t="shared" si="305"/>
        <v>399954</v>
      </c>
      <c r="Y216" s="40">
        <f t="shared" ref="Y216" si="331">+Y215+Y177</f>
        <v>609171</v>
      </c>
      <c r="Z216" s="6">
        <f t="shared" si="292"/>
        <v>984220</v>
      </c>
      <c r="AA216" s="7">
        <f t="shared" si="293"/>
        <v>1066357</v>
      </c>
      <c r="AB216" s="7">
        <f t="shared" si="294"/>
        <v>1142801</v>
      </c>
      <c r="AC216" s="7">
        <f t="shared" si="295"/>
        <v>1337003</v>
      </c>
      <c r="AD216" s="7">
        <f t="shared" si="296"/>
        <v>1630354</v>
      </c>
      <c r="AE216" s="63">
        <f t="shared" si="297"/>
        <v>1645877</v>
      </c>
      <c r="AF216" s="40">
        <f t="shared" si="298"/>
        <v>1937789</v>
      </c>
      <c r="AG216" s="40">
        <f t="shared" si="299"/>
        <v>2432964</v>
      </c>
      <c r="AH216" s="92"/>
    </row>
    <row r="217" spans="1:34" ht="13.5" thickBot="1">
      <c r="A217" s="20" t="s">
        <v>16</v>
      </c>
      <c r="B217" s="21">
        <f t="shared" si="307"/>
        <v>76516</v>
      </c>
      <c r="C217" s="22">
        <f t="shared" si="300"/>
        <v>68027</v>
      </c>
      <c r="D217" s="22">
        <f t="shared" si="300"/>
        <v>67422</v>
      </c>
      <c r="E217" s="22">
        <f t="shared" si="300"/>
        <v>69609</v>
      </c>
      <c r="F217" s="50">
        <f t="shared" si="300"/>
        <v>98749</v>
      </c>
      <c r="G217" s="64">
        <f t="shared" si="300"/>
        <v>58706</v>
      </c>
      <c r="H217" s="47">
        <f t="shared" si="300"/>
        <v>121007</v>
      </c>
      <c r="I217" s="47">
        <f t="shared" ref="I217" si="332">+I216+I178</f>
        <v>155540</v>
      </c>
      <c r="J217" s="21">
        <f t="shared" si="309"/>
        <v>723901</v>
      </c>
      <c r="K217" s="22">
        <f t="shared" si="302"/>
        <v>729130</v>
      </c>
      <c r="L217" s="22">
        <f t="shared" si="310"/>
        <v>862322</v>
      </c>
      <c r="M217" s="22">
        <f t="shared" si="311"/>
        <v>1009731</v>
      </c>
      <c r="N217" s="22">
        <f t="shared" si="312"/>
        <v>1228403</v>
      </c>
      <c r="O217" s="22">
        <f t="shared" si="313"/>
        <v>1295883</v>
      </c>
      <c r="P217" s="64">
        <f t="shared" si="303"/>
        <v>1569401</v>
      </c>
      <c r="Q217" s="64">
        <f t="shared" si="303"/>
        <v>1850480</v>
      </c>
      <c r="R217" s="21">
        <f t="shared" si="314"/>
        <v>278591</v>
      </c>
      <c r="S217" s="22">
        <f t="shared" si="304"/>
        <v>356332</v>
      </c>
      <c r="T217" s="22">
        <f t="shared" si="305"/>
        <v>321378</v>
      </c>
      <c r="U217" s="22">
        <f t="shared" si="305"/>
        <v>430525</v>
      </c>
      <c r="V217" s="22">
        <f t="shared" si="305"/>
        <v>416086</v>
      </c>
      <c r="W217" s="22">
        <f t="shared" si="305"/>
        <v>421481</v>
      </c>
      <c r="X217" s="47">
        <f t="shared" si="305"/>
        <v>426140</v>
      </c>
      <c r="Y217" s="47">
        <f t="shared" ref="Y217" si="333">+Y216+Y178</f>
        <v>639101</v>
      </c>
      <c r="Z217" s="21">
        <f t="shared" si="292"/>
        <v>1079008</v>
      </c>
      <c r="AA217" s="22">
        <f t="shared" si="293"/>
        <v>1153489</v>
      </c>
      <c r="AB217" s="22">
        <f t="shared" si="294"/>
        <v>1251122</v>
      </c>
      <c r="AC217" s="22">
        <f t="shared" si="295"/>
        <v>1509865</v>
      </c>
      <c r="AD217" s="22">
        <f t="shared" si="296"/>
        <v>1743238</v>
      </c>
      <c r="AE217" s="64">
        <f t="shared" si="297"/>
        <v>1776070</v>
      </c>
      <c r="AF217" s="47">
        <f t="shared" si="298"/>
        <v>2116548</v>
      </c>
      <c r="AG217" s="47">
        <f t="shared" si="299"/>
        <v>2645121</v>
      </c>
    </row>
    <row r="220" spans="1:34" ht="13.5" thickBot="1"/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96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97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95"/>
      <c r="J223" s="152" t="s">
        <v>20</v>
      </c>
      <c r="K223" s="153"/>
      <c r="L223" s="153"/>
      <c r="M223" s="153"/>
      <c r="N223" s="153"/>
      <c r="O223" s="153"/>
      <c r="P223" s="153"/>
      <c r="Q223" s="95"/>
      <c r="R223" s="152" t="s">
        <v>21</v>
      </c>
      <c r="S223" s="153"/>
      <c r="T223" s="153"/>
      <c r="U223" s="153"/>
      <c r="V223" s="153"/>
      <c r="W223" s="153"/>
      <c r="X223" s="153"/>
      <c r="Y223" s="95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2">
        <v>2011</v>
      </c>
    </row>
    <row r="225" spans="1:25">
      <c r="A225" s="11" t="s">
        <v>6</v>
      </c>
      <c r="B225" s="6">
        <f t="shared" ref="B225:T225" si="334">+B187</f>
        <v>347</v>
      </c>
      <c r="C225" s="7">
        <f t="shared" si="334"/>
        <v>567</v>
      </c>
      <c r="D225" s="7">
        <f t="shared" si="334"/>
        <v>639</v>
      </c>
      <c r="E225" s="7">
        <f>+E187</f>
        <v>429</v>
      </c>
      <c r="F225" s="25">
        <f>+F187</f>
        <v>459</v>
      </c>
      <c r="G225" s="67">
        <f>+G187</f>
        <v>540</v>
      </c>
      <c r="H225" s="51">
        <f>+H187</f>
        <v>697</v>
      </c>
      <c r="I225" s="51">
        <f>+I187</f>
        <v>809</v>
      </c>
      <c r="J225" s="6">
        <f t="shared" si="334"/>
        <v>19</v>
      </c>
      <c r="K225" s="7">
        <f t="shared" si="334"/>
        <v>20</v>
      </c>
      <c r="L225" s="7">
        <f t="shared" si="334"/>
        <v>25</v>
      </c>
      <c r="M225" s="7">
        <f>+M187</f>
        <v>19</v>
      </c>
      <c r="N225" s="25">
        <f>+N187</f>
        <v>20</v>
      </c>
      <c r="O225" s="7">
        <f>+O187</f>
        <v>25</v>
      </c>
      <c r="P225" s="69">
        <f>+P187</f>
        <v>24</v>
      </c>
      <c r="Q225" s="69">
        <f>+Q187</f>
        <v>30</v>
      </c>
      <c r="R225" s="6">
        <f t="shared" si="334"/>
        <v>0</v>
      </c>
      <c r="S225" s="7">
        <f t="shared" si="334"/>
        <v>0</v>
      </c>
      <c r="T225" s="7">
        <f t="shared" si="334"/>
        <v>0</v>
      </c>
      <c r="U225" s="7">
        <f>+U187</f>
        <v>0</v>
      </c>
      <c r="V225" s="25">
        <f>+V187</f>
        <v>0</v>
      </c>
      <c r="W225" s="7">
        <f>+W187</f>
        <v>0</v>
      </c>
      <c r="X225" s="69">
        <f>+X187</f>
        <v>0</v>
      </c>
      <c r="Y225" s="69">
        <f>+Y187</f>
        <v>0</v>
      </c>
    </row>
    <row r="226" spans="1:25">
      <c r="A226" s="5" t="s">
        <v>24</v>
      </c>
      <c r="B226" s="6">
        <f>+B225+B188</f>
        <v>684</v>
      </c>
      <c r="C226" s="7">
        <f t="shared" ref="C226:H236" si="335">+C225+C188</f>
        <v>1119</v>
      </c>
      <c r="D226" s="7">
        <f t="shared" si="335"/>
        <v>998</v>
      </c>
      <c r="E226" s="7">
        <f t="shared" si="335"/>
        <v>891</v>
      </c>
      <c r="F226" s="25">
        <f t="shared" si="335"/>
        <v>837</v>
      </c>
      <c r="G226" s="63">
        <f t="shared" si="335"/>
        <v>972</v>
      </c>
      <c r="H226" s="40">
        <f t="shared" si="335"/>
        <v>1202</v>
      </c>
      <c r="I226" s="40">
        <f t="shared" ref="I226" si="336">+I225+I188</f>
        <v>1399</v>
      </c>
      <c r="J226" s="6">
        <f>+J225+J188</f>
        <v>38</v>
      </c>
      <c r="K226" s="7">
        <f t="shared" ref="K226:K236" si="337">+K225+K188</f>
        <v>40</v>
      </c>
      <c r="L226" s="7">
        <f t="shared" ref="L226:P236" si="338">+L225+L188</f>
        <v>45</v>
      </c>
      <c r="M226" s="7">
        <f t="shared" si="338"/>
        <v>37</v>
      </c>
      <c r="N226" s="25">
        <f t="shared" si="338"/>
        <v>37</v>
      </c>
      <c r="O226" s="7">
        <f t="shared" si="338"/>
        <v>48</v>
      </c>
      <c r="P226" s="29">
        <f t="shared" si="338"/>
        <v>44</v>
      </c>
      <c r="Q226" s="29">
        <f t="shared" ref="Q226" si="339">+Q225+Q188</f>
        <v>56</v>
      </c>
      <c r="R226" s="6">
        <f>+R225+R188</f>
        <v>0</v>
      </c>
      <c r="S226" s="7">
        <f t="shared" ref="S226:S236" si="340">+S225+S188</f>
        <v>0</v>
      </c>
      <c r="T226" s="7">
        <f t="shared" ref="T226:X236" si="341">+T225+T188</f>
        <v>0</v>
      </c>
      <c r="U226" s="7">
        <f t="shared" si="341"/>
        <v>0</v>
      </c>
      <c r="V226" s="25">
        <f t="shared" si="341"/>
        <v>0</v>
      </c>
      <c r="W226" s="7">
        <f t="shared" si="341"/>
        <v>0</v>
      </c>
      <c r="X226" s="29">
        <f t="shared" si="341"/>
        <v>0</v>
      </c>
      <c r="Y226" s="29">
        <f t="shared" ref="Y226" si="342">+Y225+Y188</f>
        <v>0</v>
      </c>
    </row>
    <row r="227" spans="1:25">
      <c r="A227" s="11" t="s">
        <v>7</v>
      </c>
      <c r="B227" s="6">
        <f t="shared" ref="B227:B236" si="343">+B226+B189</f>
        <v>1073</v>
      </c>
      <c r="C227" s="7">
        <f t="shared" si="335"/>
        <v>1754</v>
      </c>
      <c r="D227" s="7">
        <f t="shared" si="335"/>
        <v>1640</v>
      </c>
      <c r="E227" s="7">
        <f t="shared" si="335"/>
        <v>1278</v>
      </c>
      <c r="F227" s="25">
        <f t="shared" si="335"/>
        <v>1366</v>
      </c>
      <c r="G227" s="63">
        <f t="shared" si="335"/>
        <v>1383</v>
      </c>
      <c r="H227" s="40">
        <f t="shared" si="335"/>
        <v>1653</v>
      </c>
      <c r="I227" s="40">
        <f t="shared" ref="I227" si="344">+I226+I189</f>
        <v>2634</v>
      </c>
      <c r="J227" s="6">
        <f t="shared" ref="J227:J236" si="345">+J226+J189</f>
        <v>57</v>
      </c>
      <c r="K227" s="7">
        <f t="shared" si="337"/>
        <v>58</v>
      </c>
      <c r="L227" s="7">
        <f t="shared" si="338"/>
        <v>70</v>
      </c>
      <c r="M227" s="7">
        <f t="shared" si="338"/>
        <v>56</v>
      </c>
      <c r="N227" s="25">
        <f t="shared" si="338"/>
        <v>56</v>
      </c>
      <c r="O227" s="7">
        <f t="shared" si="338"/>
        <v>70</v>
      </c>
      <c r="P227" s="29">
        <f t="shared" si="338"/>
        <v>65</v>
      </c>
      <c r="Q227" s="29">
        <f t="shared" ref="Q227" si="346">+Q226+Q189</f>
        <v>86</v>
      </c>
      <c r="R227" s="6">
        <f t="shared" ref="R227:R236" si="347">+R226+R189</f>
        <v>0</v>
      </c>
      <c r="S227" s="7">
        <f t="shared" si="340"/>
        <v>0</v>
      </c>
      <c r="T227" s="7">
        <f t="shared" si="341"/>
        <v>0</v>
      </c>
      <c r="U227" s="7">
        <f t="shared" si="341"/>
        <v>0</v>
      </c>
      <c r="V227" s="25">
        <f t="shared" si="341"/>
        <v>0</v>
      </c>
      <c r="W227" s="7">
        <f t="shared" si="341"/>
        <v>0</v>
      </c>
      <c r="X227" s="29">
        <f t="shared" si="341"/>
        <v>0</v>
      </c>
      <c r="Y227" s="29">
        <f t="shared" ref="Y227" si="348">+Y226+Y189</f>
        <v>0</v>
      </c>
    </row>
    <row r="228" spans="1:25">
      <c r="A228" s="11" t="s">
        <v>8</v>
      </c>
      <c r="B228" s="6">
        <f t="shared" si="343"/>
        <v>1498</v>
      </c>
      <c r="C228" s="7">
        <f t="shared" si="335"/>
        <v>2242</v>
      </c>
      <c r="D228" s="7">
        <f t="shared" si="335"/>
        <v>1979</v>
      </c>
      <c r="E228" s="7">
        <f t="shared" si="335"/>
        <v>1732</v>
      </c>
      <c r="F228" s="25">
        <f t="shared" si="335"/>
        <v>1992</v>
      </c>
      <c r="G228" s="63">
        <f t="shared" si="335"/>
        <v>1901</v>
      </c>
      <c r="H228" s="40">
        <f t="shared" si="335"/>
        <v>2269</v>
      </c>
      <c r="I228" s="40">
        <f t="shared" ref="I228" si="349">+I227+I190</f>
        <v>3579</v>
      </c>
      <c r="J228" s="6">
        <f t="shared" si="345"/>
        <v>74</v>
      </c>
      <c r="K228" s="7">
        <f t="shared" si="337"/>
        <v>78</v>
      </c>
      <c r="L228" s="7">
        <f t="shared" si="338"/>
        <v>87</v>
      </c>
      <c r="M228" s="7">
        <f t="shared" si="338"/>
        <v>77</v>
      </c>
      <c r="N228" s="25">
        <f t="shared" si="338"/>
        <v>80</v>
      </c>
      <c r="O228" s="7">
        <f t="shared" si="338"/>
        <v>96</v>
      </c>
      <c r="P228" s="29">
        <f t="shared" si="338"/>
        <v>91</v>
      </c>
      <c r="Q228" s="29">
        <f t="shared" ref="Q228" si="350">+Q227+Q190</f>
        <v>115</v>
      </c>
      <c r="R228" s="6">
        <f t="shared" si="347"/>
        <v>0</v>
      </c>
      <c r="S228" s="7">
        <f t="shared" si="340"/>
        <v>0</v>
      </c>
      <c r="T228" s="7">
        <f t="shared" si="341"/>
        <v>0</v>
      </c>
      <c r="U228" s="7">
        <f t="shared" si="341"/>
        <v>0</v>
      </c>
      <c r="V228" s="25">
        <f t="shared" si="341"/>
        <v>0</v>
      </c>
      <c r="W228" s="7">
        <f t="shared" si="341"/>
        <v>0</v>
      </c>
      <c r="X228" s="29">
        <f t="shared" si="341"/>
        <v>0</v>
      </c>
      <c r="Y228" s="29">
        <f t="shared" ref="Y228" si="351">+Y227+Y190</f>
        <v>0</v>
      </c>
    </row>
    <row r="229" spans="1:25">
      <c r="A229" s="11" t="s">
        <v>9</v>
      </c>
      <c r="B229" s="6">
        <f t="shared" si="343"/>
        <v>1978</v>
      </c>
      <c r="C229" s="7">
        <f t="shared" si="335"/>
        <v>2634</v>
      </c>
      <c r="D229" s="7">
        <f t="shared" si="335"/>
        <v>2500</v>
      </c>
      <c r="E229" s="7">
        <f t="shared" si="335"/>
        <v>2171</v>
      </c>
      <c r="F229" s="25">
        <f t="shared" si="335"/>
        <v>2580</v>
      </c>
      <c r="G229" s="63">
        <f t="shared" si="335"/>
        <v>2387</v>
      </c>
      <c r="H229" s="40">
        <f t="shared" si="335"/>
        <v>2815</v>
      </c>
      <c r="I229" s="40">
        <f t="shared" ref="I229" si="352">+I228+I191</f>
        <v>4446</v>
      </c>
      <c r="J229" s="6">
        <f t="shared" si="345"/>
        <v>97</v>
      </c>
      <c r="K229" s="7">
        <f t="shared" si="337"/>
        <v>98</v>
      </c>
      <c r="L229" s="7">
        <f t="shared" si="338"/>
        <v>109</v>
      </c>
      <c r="M229" s="7">
        <f t="shared" si="338"/>
        <v>97</v>
      </c>
      <c r="N229" s="25">
        <f t="shared" si="338"/>
        <v>106</v>
      </c>
      <c r="O229" s="7">
        <f t="shared" si="338"/>
        <v>122</v>
      </c>
      <c r="P229" s="29">
        <f t="shared" si="338"/>
        <v>117</v>
      </c>
      <c r="Q229" s="29">
        <f t="shared" ref="Q229" si="353">+Q228+Q191</f>
        <v>153</v>
      </c>
      <c r="R229" s="6">
        <f t="shared" si="347"/>
        <v>0</v>
      </c>
      <c r="S229" s="7">
        <f t="shared" si="340"/>
        <v>0</v>
      </c>
      <c r="T229" s="7">
        <f t="shared" si="341"/>
        <v>0</v>
      </c>
      <c r="U229" s="7">
        <f t="shared" si="341"/>
        <v>0</v>
      </c>
      <c r="V229" s="25">
        <f t="shared" si="341"/>
        <v>0</v>
      </c>
      <c r="W229" s="7">
        <f t="shared" si="341"/>
        <v>0</v>
      </c>
      <c r="X229" s="29">
        <f t="shared" si="341"/>
        <v>0</v>
      </c>
      <c r="Y229" s="29">
        <f t="shared" ref="Y229" si="354">+Y228+Y191</f>
        <v>0</v>
      </c>
    </row>
    <row r="230" spans="1:25">
      <c r="A230" s="11" t="s">
        <v>10</v>
      </c>
      <c r="B230" s="6">
        <f t="shared" si="343"/>
        <v>2694</v>
      </c>
      <c r="C230" s="7">
        <f t="shared" si="335"/>
        <v>3207</v>
      </c>
      <c r="D230" s="7">
        <f t="shared" si="335"/>
        <v>3065</v>
      </c>
      <c r="E230" s="7">
        <f t="shared" si="335"/>
        <v>2592</v>
      </c>
      <c r="F230" s="25">
        <f t="shared" si="335"/>
        <v>3044</v>
      </c>
      <c r="G230" s="63">
        <f t="shared" si="335"/>
        <v>2892</v>
      </c>
      <c r="H230" s="40">
        <f t="shared" si="335"/>
        <v>3488</v>
      </c>
      <c r="I230" s="40">
        <f t="shared" ref="I230" si="355">+I229+I192</f>
        <v>5587</v>
      </c>
      <c r="J230" s="6">
        <f t="shared" si="345"/>
        <v>120</v>
      </c>
      <c r="K230" s="7">
        <f t="shared" si="337"/>
        <v>124</v>
      </c>
      <c r="L230" s="7">
        <f t="shared" si="338"/>
        <v>134</v>
      </c>
      <c r="M230" s="7">
        <f t="shared" si="338"/>
        <v>117</v>
      </c>
      <c r="N230" s="25">
        <f t="shared" si="338"/>
        <v>127</v>
      </c>
      <c r="O230" s="7">
        <f t="shared" si="338"/>
        <v>146</v>
      </c>
      <c r="P230" s="29">
        <f t="shared" si="338"/>
        <v>138</v>
      </c>
      <c r="Q230" s="29">
        <f t="shared" ref="Q230" si="356">+Q229+Q192</f>
        <v>181</v>
      </c>
      <c r="R230" s="6">
        <f t="shared" si="347"/>
        <v>0</v>
      </c>
      <c r="S230" s="7">
        <f t="shared" si="340"/>
        <v>0</v>
      </c>
      <c r="T230" s="7">
        <f t="shared" si="341"/>
        <v>0</v>
      </c>
      <c r="U230" s="7">
        <f t="shared" si="341"/>
        <v>0</v>
      </c>
      <c r="V230" s="25">
        <f t="shared" si="341"/>
        <v>0</v>
      </c>
      <c r="W230" s="7">
        <f t="shared" si="341"/>
        <v>0</v>
      </c>
      <c r="X230" s="29">
        <f t="shared" si="341"/>
        <v>0</v>
      </c>
      <c r="Y230" s="29">
        <f t="shared" ref="Y230" si="357">+Y229+Y192</f>
        <v>0</v>
      </c>
    </row>
    <row r="231" spans="1:25">
      <c r="A231" s="11" t="s">
        <v>11</v>
      </c>
      <c r="B231" s="6">
        <f t="shared" si="343"/>
        <v>3091.08</v>
      </c>
      <c r="C231" s="7">
        <f t="shared" si="335"/>
        <v>3520</v>
      </c>
      <c r="D231" s="7">
        <f t="shared" si="335"/>
        <v>3391</v>
      </c>
      <c r="E231" s="7">
        <f t="shared" si="335"/>
        <v>3022</v>
      </c>
      <c r="F231" s="25">
        <f t="shared" si="335"/>
        <v>3734</v>
      </c>
      <c r="G231" s="63">
        <f t="shared" si="335"/>
        <v>3418</v>
      </c>
      <c r="H231" s="40">
        <f t="shared" si="335"/>
        <v>4139</v>
      </c>
      <c r="I231" s="40">
        <f t="shared" ref="I231" si="358">+I230+I193</f>
        <v>6330</v>
      </c>
      <c r="J231" s="6">
        <f t="shared" si="345"/>
        <v>139</v>
      </c>
      <c r="K231" s="7">
        <f t="shared" si="337"/>
        <v>141</v>
      </c>
      <c r="L231" s="7">
        <f t="shared" si="338"/>
        <v>151</v>
      </c>
      <c r="M231" s="7">
        <f t="shared" si="338"/>
        <v>138</v>
      </c>
      <c r="N231" s="25">
        <f t="shared" si="338"/>
        <v>152</v>
      </c>
      <c r="O231" s="7">
        <f t="shared" si="338"/>
        <v>171</v>
      </c>
      <c r="P231" s="29">
        <f t="shared" si="338"/>
        <v>163</v>
      </c>
      <c r="Q231" s="29">
        <f t="shared" ref="Q231" si="359">+Q230+Q193</f>
        <v>204</v>
      </c>
      <c r="R231" s="6">
        <f t="shared" si="347"/>
        <v>0</v>
      </c>
      <c r="S231" s="7">
        <f t="shared" si="340"/>
        <v>0</v>
      </c>
      <c r="T231" s="7">
        <f t="shared" si="341"/>
        <v>0</v>
      </c>
      <c r="U231" s="7">
        <f t="shared" si="341"/>
        <v>0</v>
      </c>
      <c r="V231" s="25">
        <f t="shared" si="341"/>
        <v>0</v>
      </c>
      <c r="W231" s="7">
        <f t="shared" si="341"/>
        <v>0</v>
      </c>
      <c r="X231" s="29">
        <f t="shared" si="341"/>
        <v>0</v>
      </c>
      <c r="Y231" s="29">
        <f t="shared" ref="Y231" si="360">+Y230+Y193</f>
        <v>0</v>
      </c>
    </row>
    <row r="232" spans="1:25">
      <c r="A232" s="11" t="s">
        <v>12</v>
      </c>
      <c r="B232" s="6">
        <f t="shared" si="343"/>
        <v>4138.08</v>
      </c>
      <c r="C232" s="7">
        <f t="shared" si="335"/>
        <v>4270</v>
      </c>
      <c r="D232" s="7">
        <f t="shared" si="335"/>
        <v>3888</v>
      </c>
      <c r="E232" s="7">
        <f t="shared" si="335"/>
        <v>3688</v>
      </c>
      <c r="F232" s="25">
        <f t="shared" si="335"/>
        <v>4420</v>
      </c>
      <c r="G232" s="63">
        <f t="shared" si="335"/>
        <v>3859</v>
      </c>
      <c r="H232" s="40">
        <f t="shared" si="335"/>
        <v>4871</v>
      </c>
      <c r="I232" s="40">
        <f t="shared" ref="I232" si="361">+I231+I194</f>
        <v>7149</v>
      </c>
      <c r="J232" s="6">
        <f t="shared" si="345"/>
        <v>164</v>
      </c>
      <c r="K232" s="7">
        <f t="shared" si="337"/>
        <v>165</v>
      </c>
      <c r="L232" s="7">
        <f t="shared" si="338"/>
        <v>171</v>
      </c>
      <c r="M232" s="7">
        <f t="shared" si="338"/>
        <v>161</v>
      </c>
      <c r="N232" s="25">
        <f t="shared" si="338"/>
        <v>177</v>
      </c>
      <c r="O232" s="7">
        <f t="shared" si="338"/>
        <v>191</v>
      </c>
      <c r="P232" s="29">
        <f t="shared" si="338"/>
        <v>190</v>
      </c>
      <c r="Q232" s="29">
        <f t="shared" ref="Q232" si="362">+Q231+Q194</f>
        <v>232</v>
      </c>
      <c r="R232" s="6">
        <f t="shared" si="347"/>
        <v>0</v>
      </c>
      <c r="S232" s="7">
        <f t="shared" si="340"/>
        <v>0</v>
      </c>
      <c r="T232" s="7">
        <f t="shared" si="341"/>
        <v>0</v>
      </c>
      <c r="U232" s="7">
        <f t="shared" si="341"/>
        <v>0</v>
      </c>
      <c r="V232" s="25">
        <f t="shared" si="341"/>
        <v>0</v>
      </c>
      <c r="W232" s="7">
        <f t="shared" si="341"/>
        <v>0</v>
      </c>
      <c r="X232" s="29">
        <f t="shared" si="341"/>
        <v>0</v>
      </c>
      <c r="Y232" s="29">
        <f t="shared" ref="Y232" si="363">+Y231+Y194</f>
        <v>0</v>
      </c>
    </row>
    <row r="233" spans="1:25">
      <c r="A233" s="11" t="s">
        <v>13</v>
      </c>
      <c r="B233" s="6">
        <f t="shared" si="343"/>
        <v>4562.08</v>
      </c>
      <c r="C233" s="7">
        <f t="shared" si="335"/>
        <v>4722</v>
      </c>
      <c r="D233" s="7">
        <f t="shared" si="335"/>
        <v>4428</v>
      </c>
      <c r="E233" s="7">
        <f t="shared" si="335"/>
        <v>4190</v>
      </c>
      <c r="F233" s="25">
        <f t="shared" si="335"/>
        <v>5136</v>
      </c>
      <c r="G233" s="63">
        <f t="shared" si="335"/>
        <v>4408</v>
      </c>
      <c r="H233" s="40">
        <f t="shared" si="335"/>
        <v>5532</v>
      </c>
      <c r="I233" s="40">
        <f t="shared" ref="I233" si="364">+I232+I195</f>
        <v>7971</v>
      </c>
      <c r="J233" s="6">
        <f t="shared" si="345"/>
        <v>182</v>
      </c>
      <c r="K233" s="7">
        <f t="shared" si="337"/>
        <v>186</v>
      </c>
      <c r="L233" s="7">
        <f t="shared" si="338"/>
        <v>196</v>
      </c>
      <c r="M233" s="7">
        <f t="shared" si="338"/>
        <v>180</v>
      </c>
      <c r="N233" s="25">
        <f t="shared" si="338"/>
        <v>209</v>
      </c>
      <c r="O233" s="7">
        <f t="shared" si="338"/>
        <v>214</v>
      </c>
      <c r="P233" s="29">
        <f t="shared" si="338"/>
        <v>216</v>
      </c>
      <c r="Q233" s="29">
        <f t="shared" ref="Q233" si="365">+Q232+Q195</f>
        <v>261</v>
      </c>
      <c r="R233" s="6">
        <f t="shared" si="347"/>
        <v>0</v>
      </c>
      <c r="S233" s="7">
        <f t="shared" si="340"/>
        <v>0</v>
      </c>
      <c r="T233" s="7">
        <f t="shared" si="341"/>
        <v>0</v>
      </c>
      <c r="U233" s="7">
        <f t="shared" si="341"/>
        <v>0</v>
      </c>
      <c r="V233" s="25">
        <f t="shared" si="341"/>
        <v>0</v>
      </c>
      <c r="W233" s="7">
        <f t="shared" si="341"/>
        <v>0</v>
      </c>
      <c r="X233" s="29">
        <f t="shared" si="341"/>
        <v>0</v>
      </c>
      <c r="Y233" s="29">
        <f t="shared" ref="Y233" si="366">+Y232+Y195</f>
        <v>0</v>
      </c>
    </row>
    <row r="234" spans="1:25">
      <c r="A234" s="11" t="s">
        <v>14</v>
      </c>
      <c r="B234" s="6">
        <f t="shared" si="343"/>
        <v>5082.08</v>
      </c>
      <c r="C234" s="7">
        <f t="shared" si="335"/>
        <v>5359</v>
      </c>
      <c r="D234" s="7">
        <f t="shared" si="335"/>
        <v>4941</v>
      </c>
      <c r="E234" s="7">
        <f t="shared" si="335"/>
        <v>4856</v>
      </c>
      <c r="F234" s="25">
        <f t="shared" si="335"/>
        <v>5839</v>
      </c>
      <c r="G234" s="63">
        <f t="shared" si="335"/>
        <v>4974</v>
      </c>
      <c r="H234" s="40">
        <f t="shared" si="335"/>
        <v>6231</v>
      </c>
      <c r="I234" s="40">
        <f t="shared" ref="I234" si="367">+I233+I196</f>
        <v>8577</v>
      </c>
      <c r="J234" s="6">
        <f t="shared" si="345"/>
        <v>205</v>
      </c>
      <c r="K234" s="7">
        <f t="shared" si="337"/>
        <v>210</v>
      </c>
      <c r="L234" s="7">
        <f t="shared" si="338"/>
        <v>223</v>
      </c>
      <c r="M234" s="7">
        <f t="shared" si="338"/>
        <v>206</v>
      </c>
      <c r="N234" s="25">
        <f t="shared" si="338"/>
        <v>235</v>
      </c>
      <c r="O234" s="7">
        <f t="shared" si="338"/>
        <v>238</v>
      </c>
      <c r="P234" s="29">
        <f t="shared" si="338"/>
        <v>241</v>
      </c>
      <c r="Q234" s="29">
        <f t="shared" ref="Q234" si="368">+Q233+Q196</f>
        <v>286</v>
      </c>
      <c r="R234" s="6">
        <f t="shared" si="347"/>
        <v>4</v>
      </c>
      <c r="S234" s="7">
        <f t="shared" si="340"/>
        <v>0</v>
      </c>
      <c r="T234" s="7">
        <f t="shared" si="341"/>
        <v>0</v>
      </c>
      <c r="U234" s="7">
        <f t="shared" si="341"/>
        <v>0</v>
      </c>
      <c r="V234" s="25">
        <f t="shared" si="341"/>
        <v>0</v>
      </c>
      <c r="W234" s="7">
        <f t="shared" si="341"/>
        <v>0</v>
      </c>
      <c r="X234" s="29">
        <f t="shared" si="341"/>
        <v>0</v>
      </c>
      <c r="Y234" s="29">
        <f t="shared" ref="Y234" si="369">+Y233+Y196</f>
        <v>0</v>
      </c>
    </row>
    <row r="235" spans="1:25">
      <c r="A235" s="11" t="s">
        <v>15</v>
      </c>
      <c r="B235" s="6">
        <f t="shared" si="343"/>
        <v>5519.08</v>
      </c>
      <c r="C235" s="7">
        <f t="shared" si="335"/>
        <v>5960</v>
      </c>
      <c r="D235" s="7">
        <f t="shared" si="335"/>
        <v>5431</v>
      </c>
      <c r="E235" s="7">
        <f t="shared" si="335"/>
        <v>5383</v>
      </c>
      <c r="F235" s="25">
        <f t="shared" si="335"/>
        <v>6558</v>
      </c>
      <c r="G235" s="63">
        <f t="shared" si="335"/>
        <v>5527</v>
      </c>
      <c r="H235" s="40">
        <f t="shared" si="335"/>
        <v>6903</v>
      </c>
      <c r="I235" s="40">
        <f t="shared" ref="I235" si="370">+I234+I197</f>
        <v>9584</v>
      </c>
      <c r="J235" s="6">
        <f t="shared" si="345"/>
        <v>227</v>
      </c>
      <c r="K235" s="7">
        <f t="shared" si="337"/>
        <v>233</v>
      </c>
      <c r="L235" s="7">
        <f t="shared" si="338"/>
        <v>245</v>
      </c>
      <c r="M235" s="7">
        <f t="shared" si="338"/>
        <v>232</v>
      </c>
      <c r="N235" s="25">
        <f t="shared" si="338"/>
        <v>261</v>
      </c>
      <c r="O235" s="7">
        <f t="shared" si="338"/>
        <v>262</v>
      </c>
      <c r="P235" s="29">
        <f t="shared" si="338"/>
        <v>266</v>
      </c>
      <c r="Q235" s="29">
        <f t="shared" ref="Q235" si="371">+Q234+Q197</f>
        <v>322</v>
      </c>
      <c r="R235" s="6">
        <f t="shared" si="347"/>
        <v>4</v>
      </c>
      <c r="S235" s="7">
        <f t="shared" si="340"/>
        <v>0</v>
      </c>
      <c r="T235" s="7">
        <f t="shared" si="341"/>
        <v>0</v>
      </c>
      <c r="U235" s="7">
        <f t="shared" si="341"/>
        <v>0</v>
      </c>
      <c r="V235" s="25">
        <f t="shared" si="341"/>
        <v>0</v>
      </c>
      <c r="W235" s="7">
        <f t="shared" si="341"/>
        <v>0</v>
      </c>
      <c r="X235" s="29">
        <f t="shared" si="341"/>
        <v>0</v>
      </c>
      <c r="Y235" s="29">
        <f t="shared" ref="Y235" si="372">+Y234+Y197</f>
        <v>0</v>
      </c>
    </row>
    <row r="236" spans="1:25" ht="13.5" thickBot="1">
      <c r="A236" s="23" t="s">
        <v>16</v>
      </c>
      <c r="B236" s="21">
        <f t="shared" si="343"/>
        <v>5932.08</v>
      </c>
      <c r="C236" s="22">
        <f t="shared" si="335"/>
        <v>6343</v>
      </c>
      <c r="D236" s="22">
        <f t="shared" si="335"/>
        <v>5817</v>
      </c>
      <c r="E236" s="22">
        <f t="shared" si="335"/>
        <v>6106</v>
      </c>
      <c r="F236" s="50">
        <f t="shared" si="335"/>
        <v>6958</v>
      </c>
      <c r="G236" s="64">
        <f t="shared" si="335"/>
        <v>5932</v>
      </c>
      <c r="H236" s="47">
        <f t="shared" si="335"/>
        <v>7549</v>
      </c>
      <c r="I236" s="47">
        <f t="shared" ref="I236" si="373">+I235+I198</f>
        <v>10377</v>
      </c>
      <c r="J236" s="21">
        <f t="shared" si="345"/>
        <v>247</v>
      </c>
      <c r="K236" s="22">
        <f t="shared" si="337"/>
        <v>255</v>
      </c>
      <c r="L236" s="22">
        <f t="shared" si="338"/>
        <v>264</v>
      </c>
      <c r="M236" s="22">
        <f t="shared" si="338"/>
        <v>257</v>
      </c>
      <c r="N236" s="50">
        <f t="shared" si="338"/>
        <v>283</v>
      </c>
      <c r="O236" s="22">
        <f t="shared" si="338"/>
        <v>279</v>
      </c>
      <c r="P236" s="30">
        <f t="shared" si="338"/>
        <v>292</v>
      </c>
      <c r="Q236" s="30">
        <f t="shared" ref="Q236" si="374">+Q235+Q198</f>
        <v>350</v>
      </c>
      <c r="R236" s="21">
        <f t="shared" si="347"/>
        <v>4</v>
      </c>
      <c r="S236" s="22">
        <f t="shared" si="340"/>
        <v>0</v>
      </c>
      <c r="T236" s="22">
        <f t="shared" si="341"/>
        <v>0</v>
      </c>
      <c r="U236" s="22">
        <f t="shared" si="341"/>
        <v>0</v>
      </c>
      <c r="V236" s="50">
        <f t="shared" si="341"/>
        <v>0</v>
      </c>
      <c r="W236" s="22">
        <f t="shared" si="341"/>
        <v>0</v>
      </c>
      <c r="X236" s="30">
        <f t="shared" si="341"/>
        <v>0</v>
      </c>
      <c r="Y236" s="30">
        <f t="shared" ref="Y236" si="375">+Y235+Y198</f>
        <v>0</v>
      </c>
    </row>
    <row r="249" spans="3:3">
      <c r="C249" s="33"/>
    </row>
  </sheetData>
  <mergeCells count="67">
    <mergeCell ref="A183:X183"/>
    <mergeCell ref="A184:X184"/>
    <mergeCell ref="B185:H185"/>
    <mergeCell ref="J185:P185"/>
    <mergeCell ref="R185:X185"/>
    <mergeCell ref="B223:H223"/>
    <mergeCell ref="J223:P223"/>
    <mergeCell ref="R223:X223"/>
    <mergeCell ref="A221:X221"/>
    <mergeCell ref="A222:X222"/>
    <mergeCell ref="A202:AF202"/>
    <mergeCell ref="A203:AF203"/>
    <mergeCell ref="B204:H204"/>
    <mergeCell ref="J204:P204"/>
    <mergeCell ref="R204:X204"/>
    <mergeCell ref="Z204:AF204"/>
    <mergeCell ref="A163:AF163"/>
    <mergeCell ref="A164:AF164"/>
    <mergeCell ref="B165:H165"/>
    <mergeCell ref="J165:P165"/>
    <mergeCell ref="R165:X165"/>
    <mergeCell ref="Z165:AF165"/>
    <mergeCell ref="A144:X144"/>
    <mergeCell ref="A145:X145"/>
    <mergeCell ref="B146:H146"/>
    <mergeCell ref="J146:P146"/>
    <mergeCell ref="R146:X146"/>
    <mergeCell ref="B45:H45"/>
    <mergeCell ref="J45:P45"/>
    <mergeCell ref="A82:G82"/>
    <mergeCell ref="B65:H65"/>
    <mergeCell ref="A23:AF23"/>
    <mergeCell ref="A24:AF24"/>
    <mergeCell ref="R45:X45"/>
    <mergeCell ref="A43:X43"/>
    <mergeCell ref="A44:X44"/>
    <mergeCell ref="B25:H25"/>
    <mergeCell ref="J25:P25"/>
    <mergeCell ref="R25:X25"/>
    <mergeCell ref="Z25:AF25"/>
    <mergeCell ref="J65:P65"/>
    <mergeCell ref="A63:X63"/>
    <mergeCell ref="A64:X64"/>
    <mergeCell ref="A3:AF3"/>
    <mergeCell ref="A4:AF4"/>
    <mergeCell ref="B5:H5"/>
    <mergeCell ref="J5:P5"/>
    <mergeCell ref="R5:X5"/>
    <mergeCell ref="Z5:AF5"/>
    <mergeCell ref="R65:X65"/>
    <mergeCell ref="A106:AF106"/>
    <mergeCell ref="B89:H89"/>
    <mergeCell ref="J89:P89"/>
    <mergeCell ref="R89:X89"/>
    <mergeCell ref="Z89:AF89"/>
    <mergeCell ref="A87:AF87"/>
    <mergeCell ref="A88:AF88"/>
    <mergeCell ref="A107:AF107"/>
    <mergeCell ref="B127:H127"/>
    <mergeCell ref="J127:P127"/>
    <mergeCell ref="A125:X125"/>
    <mergeCell ref="A126:X126"/>
    <mergeCell ref="R127:X127"/>
    <mergeCell ref="B108:H108"/>
    <mergeCell ref="J108:P108"/>
    <mergeCell ref="R108:X108"/>
    <mergeCell ref="Z108:AF108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ignoredErrors>
    <ignoredError sqref="A29:A42 J20:L22 A19:A24 B20:D22 S40:S42 J60:L62 J65 A69:A79 A49:A62 L40:L42 C40:C42 A45:A47 R45 B40:B42 J45 D40:D42 A65:A67 J40:K42 R60:T62 R20:T22 B45 B65 A27 T40:T42 R40:R42 R65 B60:D6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Z201" zoomScaleNormal="100" workbookViewId="0">
      <selection activeCell="AM11" sqref="AM11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1.85546875" customWidth="1"/>
    <col min="36" max="36" width="16.42578125" customWidth="1"/>
  </cols>
  <sheetData>
    <row r="1" spans="1:38">
      <c r="A1" s="1" t="s">
        <v>29</v>
      </c>
    </row>
    <row r="2" spans="1:38" ht="13.5" thickBot="1">
      <c r="AI2" s="141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131871.6</v>
      </c>
      <c r="AJ4" s="25">
        <f>+SUM(P167:P178)</f>
        <v>224309</v>
      </c>
      <c r="AK4" s="25">
        <f>+SUM(X167:X178)</f>
        <v>0</v>
      </c>
      <c r="AL4" s="73">
        <f>SUM(AI4:AK4)</f>
        <v>356180.6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173059</v>
      </c>
      <c r="AJ5" s="73">
        <f>+Q179</f>
        <v>249700</v>
      </c>
      <c r="AK5" s="73">
        <f>+Y179</f>
        <v>0</v>
      </c>
      <c r="AL5" s="73">
        <f>SUM(AI5:AK5)</f>
        <v>422759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v>15607</v>
      </c>
      <c r="C7" s="7">
        <v>7987</v>
      </c>
      <c r="D7" s="7">
        <v>10241</v>
      </c>
      <c r="E7" s="7">
        <v>6980</v>
      </c>
      <c r="F7" s="25">
        <v>13213</v>
      </c>
      <c r="G7" s="67">
        <v>6741</v>
      </c>
      <c r="H7" s="63">
        <v>9596.6</v>
      </c>
      <c r="I7" s="51">
        <v>7253</v>
      </c>
      <c r="J7" s="6">
        <v>11493</v>
      </c>
      <c r="K7" s="7">
        <v>15781</v>
      </c>
      <c r="L7" s="7">
        <v>16526</v>
      </c>
      <c r="M7" s="7">
        <v>13461</v>
      </c>
      <c r="N7" s="25">
        <v>15940</v>
      </c>
      <c r="O7" s="67">
        <v>19756</v>
      </c>
      <c r="P7" s="63">
        <v>14749</v>
      </c>
      <c r="Q7" s="51">
        <v>18379</v>
      </c>
      <c r="R7" s="6">
        <v>0</v>
      </c>
      <c r="S7" s="7">
        <v>0</v>
      </c>
      <c r="T7" s="7">
        <v>0</v>
      </c>
      <c r="U7" s="7">
        <v>0</v>
      </c>
      <c r="V7" s="25">
        <v>0</v>
      </c>
      <c r="W7" s="67">
        <v>0</v>
      </c>
      <c r="X7" s="63">
        <v>0</v>
      </c>
      <c r="Y7" s="51">
        <v>0</v>
      </c>
      <c r="Z7" s="6">
        <f t="shared" ref="Z7:Z18" si="0">+R7+J7+B7</f>
        <v>27100</v>
      </c>
      <c r="AA7" s="7">
        <f t="shared" ref="AA7:AA18" si="1">+S7+K7+C7</f>
        <v>23768</v>
      </c>
      <c r="AB7" s="7">
        <f t="shared" ref="AB7:AB18" si="2">+T7+L7+D7</f>
        <v>26767</v>
      </c>
      <c r="AC7" s="7">
        <f t="shared" ref="AC7:AC18" si="3">+U7+M7+E7</f>
        <v>20441</v>
      </c>
      <c r="AD7" s="25">
        <f>+F7+N7+V7</f>
        <v>29153</v>
      </c>
      <c r="AE7" s="67">
        <f>+G7+O7+W7</f>
        <v>26497</v>
      </c>
      <c r="AF7" s="63">
        <f>+H7+P7+X7</f>
        <v>24345.599999999999</v>
      </c>
      <c r="AG7" s="51">
        <f>+I7+Q7+Y7</f>
        <v>25632</v>
      </c>
    </row>
    <row r="8" spans="1:38">
      <c r="A8" s="5" t="s">
        <v>24</v>
      </c>
      <c r="B8" s="6">
        <v>13650</v>
      </c>
      <c r="C8" s="7">
        <v>11727</v>
      </c>
      <c r="D8" s="7">
        <v>16922</v>
      </c>
      <c r="E8" s="7">
        <v>10419</v>
      </c>
      <c r="F8" s="25">
        <v>11553</v>
      </c>
      <c r="G8" s="63">
        <v>11879</v>
      </c>
      <c r="H8" s="63">
        <v>9681.1</v>
      </c>
      <c r="I8" s="40">
        <v>10793</v>
      </c>
      <c r="J8" s="6">
        <v>11554</v>
      </c>
      <c r="K8" s="7">
        <v>19031</v>
      </c>
      <c r="L8" s="7">
        <v>9960</v>
      </c>
      <c r="M8" s="7">
        <v>17501</v>
      </c>
      <c r="N8" s="25">
        <v>17520</v>
      </c>
      <c r="O8" s="63">
        <v>12541</v>
      </c>
      <c r="P8" s="63">
        <v>17120</v>
      </c>
      <c r="Q8" s="40">
        <v>18747</v>
      </c>
      <c r="R8" s="6">
        <v>0</v>
      </c>
      <c r="S8" s="7">
        <v>0</v>
      </c>
      <c r="T8" s="7">
        <v>0</v>
      </c>
      <c r="U8" s="7">
        <v>0</v>
      </c>
      <c r="V8" s="25">
        <v>0</v>
      </c>
      <c r="W8" s="63">
        <v>0</v>
      </c>
      <c r="X8" s="63">
        <v>0</v>
      </c>
      <c r="Y8" s="40">
        <v>0</v>
      </c>
      <c r="Z8" s="6">
        <f t="shared" si="0"/>
        <v>25204</v>
      </c>
      <c r="AA8" s="7">
        <f t="shared" si="1"/>
        <v>30758</v>
      </c>
      <c r="AB8" s="7">
        <f t="shared" si="2"/>
        <v>26882</v>
      </c>
      <c r="AC8" s="7">
        <f t="shared" si="3"/>
        <v>27920</v>
      </c>
      <c r="AD8" s="25">
        <f t="shared" ref="AD8:AD18" si="4">+V8+N8+F8</f>
        <v>29073</v>
      </c>
      <c r="AE8" s="63">
        <f t="shared" ref="AE8:AE18" si="5">+W8+O8+G8</f>
        <v>24420</v>
      </c>
      <c r="AF8" s="63">
        <f t="shared" ref="AF8:AG18" si="6">+X8+P8+H8</f>
        <v>26801.1</v>
      </c>
      <c r="AG8" s="40">
        <f t="shared" si="6"/>
        <v>29540</v>
      </c>
    </row>
    <row r="9" spans="1:38">
      <c r="A9" s="5" t="s">
        <v>7</v>
      </c>
      <c r="B9" s="6">
        <v>15736</v>
      </c>
      <c r="C9" s="7">
        <v>12084</v>
      </c>
      <c r="D9" s="7">
        <v>13513</v>
      </c>
      <c r="E9" s="7">
        <v>7683</v>
      </c>
      <c r="F9" s="25">
        <v>10494</v>
      </c>
      <c r="G9" s="63">
        <v>13359</v>
      </c>
      <c r="H9" s="63">
        <v>11565.9</v>
      </c>
      <c r="I9" s="40">
        <v>12506</v>
      </c>
      <c r="J9" s="6">
        <v>12702</v>
      </c>
      <c r="K9" s="7">
        <v>14265</v>
      </c>
      <c r="L9" s="7">
        <v>14204</v>
      </c>
      <c r="M9" s="7">
        <v>18835</v>
      </c>
      <c r="N9" s="25">
        <v>19772</v>
      </c>
      <c r="O9" s="63">
        <v>15468</v>
      </c>
      <c r="P9" s="63">
        <v>18036</v>
      </c>
      <c r="Q9" s="40">
        <v>12161</v>
      </c>
      <c r="R9" s="6">
        <v>0</v>
      </c>
      <c r="S9" s="7">
        <v>0</v>
      </c>
      <c r="T9" s="7">
        <v>0</v>
      </c>
      <c r="U9" s="7">
        <v>0</v>
      </c>
      <c r="V9" s="25">
        <v>0</v>
      </c>
      <c r="W9" s="63">
        <v>0</v>
      </c>
      <c r="X9" s="63">
        <v>0</v>
      </c>
      <c r="Y9" s="40">
        <v>0</v>
      </c>
      <c r="Z9" s="6">
        <f t="shared" si="0"/>
        <v>28438</v>
      </c>
      <c r="AA9" s="7">
        <f t="shared" si="1"/>
        <v>26349</v>
      </c>
      <c r="AB9" s="7">
        <f t="shared" si="2"/>
        <v>27717</v>
      </c>
      <c r="AC9" s="7">
        <f t="shared" si="3"/>
        <v>26518</v>
      </c>
      <c r="AD9" s="25">
        <f t="shared" si="4"/>
        <v>30266</v>
      </c>
      <c r="AE9" s="63">
        <f t="shared" si="5"/>
        <v>28827</v>
      </c>
      <c r="AF9" s="63">
        <f t="shared" si="6"/>
        <v>29601.9</v>
      </c>
      <c r="AG9" s="40">
        <f t="shared" si="6"/>
        <v>24667</v>
      </c>
    </row>
    <row r="10" spans="1:38">
      <c r="A10" s="5" t="s">
        <v>8</v>
      </c>
      <c r="B10" s="6">
        <v>14534</v>
      </c>
      <c r="C10" s="7">
        <v>13982</v>
      </c>
      <c r="D10" s="7">
        <v>11565</v>
      </c>
      <c r="E10" s="7">
        <v>6165</v>
      </c>
      <c r="F10" s="25">
        <v>10154</v>
      </c>
      <c r="G10" s="63">
        <v>11923</v>
      </c>
      <c r="H10" s="63">
        <v>12741.9</v>
      </c>
      <c r="I10" s="40">
        <v>12030</v>
      </c>
      <c r="J10" s="6">
        <v>12162</v>
      </c>
      <c r="K10" s="7">
        <v>15394</v>
      </c>
      <c r="L10" s="7">
        <v>17737</v>
      </c>
      <c r="M10" s="7">
        <v>25609</v>
      </c>
      <c r="N10" s="25">
        <v>24495</v>
      </c>
      <c r="O10" s="63">
        <v>13111</v>
      </c>
      <c r="P10" s="63">
        <v>16453</v>
      </c>
      <c r="Q10" s="40">
        <v>22940</v>
      </c>
      <c r="R10" s="6">
        <v>0</v>
      </c>
      <c r="S10" s="7">
        <v>0</v>
      </c>
      <c r="T10" s="7">
        <v>0</v>
      </c>
      <c r="U10" s="7">
        <v>0</v>
      </c>
      <c r="V10" s="25">
        <v>0</v>
      </c>
      <c r="W10" s="63">
        <v>0</v>
      </c>
      <c r="X10" s="63">
        <v>0</v>
      </c>
      <c r="Y10" s="40">
        <v>0</v>
      </c>
      <c r="Z10" s="6">
        <f t="shared" si="0"/>
        <v>26696</v>
      </c>
      <c r="AA10" s="7">
        <f t="shared" si="1"/>
        <v>29376</v>
      </c>
      <c r="AB10" s="7">
        <f t="shared" si="2"/>
        <v>29302</v>
      </c>
      <c r="AC10" s="7">
        <f t="shared" si="3"/>
        <v>31774</v>
      </c>
      <c r="AD10" s="25">
        <f t="shared" si="4"/>
        <v>34649</v>
      </c>
      <c r="AE10" s="63">
        <f t="shared" si="5"/>
        <v>25034</v>
      </c>
      <c r="AF10" s="63">
        <f t="shared" si="6"/>
        <v>29194.9</v>
      </c>
      <c r="AG10" s="40">
        <f t="shared" si="6"/>
        <v>34970</v>
      </c>
    </row>
    <row r="11" spans="1:38">
      <c r="A11" s="5" t="s">
        <v>9</v>
      </c>
      <c r="B11" s="6">
        <v>11962</v>
      </c>
      <c r="C11" s="7">
        <v>7727</v>
      </c>
      <c r="D11" s="7">
        <v>9646</v>
      </c>
      <c r="E11" s="7">
        <v>10164</v>
      </c>
      <c r="F11" s="25">
        <v>10395</v>
      </c>
      <c r="G11" s="63">
        <v>10086</v>
      </c>
      <c r="H11" s="63">
        <v>12806.9</v>
      </c>
      <c r="I11" s="40">
        <v>23535</v>
      </c>
      <c r="J11" s="6">
        <v>11199</v>
      </c>
      <c r="K11" s="7">
        <v>15553</v>
      </c>
      <c r="L11" s="7">
        <v>18073</v>
      </c>
      <c r="M11" s="7">
        <v>16073</v>
      </c>
      <c r="N11" s="25">
        <v>22447</v>
      </c>
      <c r="O11" s="63">
        <v>18789</v>
      </c>
      <c r="P11" s="63">
        <v>17563</v>
      </c>
      <c r="Q11" s="40">
        <v>19118</v>
      </c>
      <c r="R11" s="6">
        <v>0</v>
      </c>
      <c r="S11" s="7">
        <v>0</v>
      </c>
      <c r="T11" s="7">
        <v>0</v>
      </c>
      <c r="U11" s="7">
        <v>0</v>
      </c>
      <c r="V11" s="25">
        <v>0</v>
      </c>
      <c r="W11" s="63">
        <v>0</v>
      </c>
      <c r="X11" s="63">
        <v>0</v>
      </c>
      <c r="Y11" s="40">
        <v>0</v>
      </c>
      <c r="Z11" s="6">
        <f t="shared" si="0"/>
        <v>23161</v>
      </c>
      <c r="AA11" s="7">
        <f t="shared" si="1"/>
        <v>23280</v>
      </c>
      <c r="AB11" s="7">
        <f t="shared" si="2"/>
        <v>27719</v>
      </c>
      <c r="AC11" s="7">
        <f t="shared" si="3"/>
        <v>26237</v>
      </c>
      <c r="AD11" s="25">
        <f t="shared" si="4"/>
        <v>32842</v>
      </c>
      <c r="AE11" s="63">
        <f t="shared" si="5"/>
        <v>28875</v>
      </c>
      <c r="AF11" s="63">
        <f t="shared" si="6"/>
        <v>30369.9</v>
      </c>
      <c r="AG11" s="40">
        <f t="shared" si="6"/>
        <v>42653</v>
      </c>
    </row>
    <row r="12" spans="1:38">
      <c r="A12" s="5" t="s">
        <v>10</v>
      </c>
      <c r="B12" s="6">
        <v>11627</v>
      </c>
      <c r="C12" s="7">
        <v>12804</v>
      </c>
      <c r="D12" s="7">
        <v>13346</v>
      </c>
      <c r="E12" s="7">
        <v>11348</v>
      </c>
      <c r="F12" s="25">
        <v>10027</v>
      </c>
      <c r="G12" s="63">
        <v>12695</v>
      </c>
      <c r="H12" s="63">
        <v>14203.2</v>
      </c>
      <c r="I12" s="40">
        <v>13338</v>
      </c>
      <c r="J12" s="6">
        <v>9851</v>
      </c>
      <c r="K12" s="7">
        <v>18147</v>
      </c>
      <c r="L12" s="7">
        <v>20129</v>
      </c>
      <c r="M12" s="7">
        <v>21281</v>
      </c>
      <c r="N12" s="25">
        <v>22205</v>
      </c>
      <c r="O12" s="63">
        <v>19143</v>
      </c>
      <c r="P12" s="63">
        <v>20879</v>
      </c>
      <c r="Q12" s="40">
        <v>16125</v>
      </c>
      <c r="R12" s="6">
        <v>0</v>
      </c>
      <c r="S12" s="7">
        <v>0</v>
      </c>
      <c r="T12" s="7">
        <v>0</v>
      </c>
      <c r="U12" s="7">
        <v>0</v>
      </c>
      <c r="V12" s="25">
        <v>0</v>
      </c>
      <c r="W12" s="63">
        <v>0</v>
      </c>
      <c r="X12" s="63">
        <v>0</v>
      </c>
      <c r="Y12" s="40">
        <v>0</v>
      </c>
      <c r="Z12" s="6">
        <f t="shared" si="0"/>
        <v>21478</v>
      </c>
      <c r="AA12" s="7">
        <f t="shared" si="1"/>
        <v>30951</v>
      </c>
      <c r="AB12" s="7">
        <f t="shared" si="2"/>
        <v>33475</v>
      </c>
      <c r="AC12" s="7">
        <f t="shared" si="3"/>
        <v>32629</v>
      </c>
      <c r="AD12" s="25">
        <f t="shared" si="4"/>
        <v>32232</v>
      </c>
      <c r="AE12" s="63">
        <f t="shared" si="5"/>
        <v>31838</v>
      </c>
      <c r="AF12" s="63">
        <f t="shared" si="6"/>
        <v>35082.199999999997</v>
      </c>
      <c r="AG12" s="40">
        <f t="shared" si="6"/>
        <v>29463</v>
      </c>
    </row>
    <row r="13" spans="1:38">
      <c r="A13" s="5" t="s">
        <v>11</v>
      </c>
      <c r="B13" s="6">
        <v>15545</v>
      </c>
      <c r="C13" s="7">
        <v>15504</v>
      </c>
      <c r="D13" s="7">
        <v>9218</v>
      </c>
      <c r="E13" s="7">
        <v>12339</v>
      </c>
      <c r="F13" s="25">
        <v>9265</v>
      </c>
      <c r="G13" s="63">
        <v>14453</v>
      </c>
      <c r="H13" s="63">
        <v>9100</v>
      </c>
      <c r="I13" s="29">
        <v>20823</v>
      </c>
      <c r="J13" s="6">
        <v>15801</v>
      </c>
      <c r="K13" s="7">
        <v>17743</v>
      </c>
      <c r="L13" s="7">
        <v>16863</v>
      </c>
      <c r="M13" s="7">
        <v>22892</v>
      </c>
      <c r="N13" s="25">
        <v>16309</v>
      </c>
      <c r="O13" s="63">
        <v>22216</v>
      </c>
      <c r="P13" s="63">
        <v>21253</v>
      </c>
      <c r="Q13" s="29">
        <v>22728</v>
      </c>
      <c r="R13" s="6">
        <v>0</v>
      </c>
      <c r="S13" s="7">
        <v>0</v>
      </c>
      <c r="T13" s="7">
        <v>0</v>
      </c>
      <c r="U13" s="7">
        <v>0</v>
      </c>
      <c r="V13" s="25">
        <v>0</v>
      </c>
      <c r="W13" s="63">
        <v>0</v>
      </c>
      <c r="X13" s="63">
        <v>0</v>
      </c>
      <c r="Y13" s="40">
        <v>0</v>
      </c>
      <c r="Z13" s="6">
        <f t="shared" si="0"/>
        <v>31346</v>
      </c>
      <c r="AA13" s="7">
        <f t="shared" si="1"/>
        <v>33247</v>
      </c>
      <c r="AB13" s="7">
        <f t="shared" si="2"/>
        <v>26081</v>
      </c>
      <c r="AC13" s="7">
        <f t="shared" si="3"/>
        <v>35231</v>
      </c>
      <c r="AD13" s="25">
        <f t="shared" si="4"/>
        <v>25574</v>
      </c>
      <c r="AE13" s="63">
        <f t="shared" si="5"/>
        <v>36669</v>
      </c>
      <c r="AF13" s="63">
        <f t="shared" si="6"/>
        <v>30353</v>
      </c>
      <c r="AG13" s="40">
        <f t="shared" si="6"/>
        <v>43551</v>
      </c>
    </row>
    <row r="14" spans="1:38">
      <c r="A14" s="5" t="s">
        <v>12</v>
      </c>
      <c r="B14" s="6">
        <v>16819</v>
      </c>
      <c r="C14" s="7">
        <v>11051</v>
      </c>
      <c r="D14" s="7">
        <v>8956</v>
      </c>
      <c r="E14" s="7">
        <v>8109</v>
      </c>
      <c r="F14" s="25">
        <v>8402</v>
      </c>
      <c r="G14" s="63">
        <v>7562</v>
      </c>
      <c r="H14" s="63">
        <v>8041</v>
      </c>
      <c r="I14" s="29">
        <v>20356</v>
      </c>
      <c r="J14" s="6">
        <v>16562</v>
      </c>
      <c r="K14" s="7">
        <v>19401</v>
      </c>
      <c r="L14" s="7">
        <v>20335</v>
      </c>
      <c r="M14" s="7">
        <v>22676</v>
      </c>
      <c r="N14" s="25">
        <v>24725</v>
      </c>
      <c r="O14" s="63">
        <v>14860</v>
      </c>
      <c r="P14" s="63">
        <v>22871</v>
      </c>
      <c r="Q14" s="29">
        <v>17266</v>
      </c>
      <c r="R14" s="6">
        <v>0</v>
      </c>
      <c r="S14" s="7">
        <v>0</v>
      </c>
      <c r="T14" s="7">
        <v>0</v>
      </c>
      <c r="U14" s="7">
        <v>0</v>
      </c>
      <c r="V14" s="25">
        <v>0</v>
      </c>
      <c r="W14" s="63">
        <v>0</v>
      </c>
      <c r="X14" s="63">
        <v>0</v>
      </c>
      <c r="Y14" s="40">
        <v>0</v>
      </c>
      <c r="Z14" s="6">
        <f t="shared" si="0"/>
        <v>33381</v>
      </c>
      <c r="AA14" s="7">
        <f t="shared" si="1"/>
        <v>30452</v>
      </c>
      <c r="AB14" s="7">
        <f t="shared" si="2"/>
        <v>29291</v>
      </c>
      <c r="AC14" s="7">
        <f t="shared" si="3"/>
        <v>30785</v>
      </c>
      <c r="AD14" s="25">
        <f t="shared" si="4"/>
        <v>33127</v>
      </c>
      <c r="AE14" s="63">
        <f t="shared" si="5"/>
        <v>22422</v>
      </c>
      <c r="AF14" s="63">
        <f t="shared" si="6"/>
        <v>30912</v>
      </c>
      <c r="AG14" s="40">
        <f t="shared" si="6"/>
        <v>37622</v>
      </c>
    </row>
    <row r="15" spans="1:38">
      <c r="A15" s="5" t="s">
        <v>13</v>
      </c>
      <c r="B15" s="6">
        <v>12452</v>
      </c>
      <c r="C15" s="7">
        <v>15413</v>
      </c>
      <c r="D15" s="7">
        <v>11411</v>
      </c>
      <c r="E15" s="7">
        <v>12971</v>
      </c>
      <c r="F15" s="25">
        <v>7874</v>
      </c>
      <c r="G15" s="63">
        <v>11113</v>
      </c>
      <c r="H15" s="63">
        <v>10711</v>
      </c>
      <c r="I15" s="29">
        <v>9784</v>
      </c>
      <c r="J15" s="6">
        <v>13868</v>
      </c>
      <c r="K15" s="7">
        <v>11901</v>
      </c>
      <c r="L15" s="7">
        <v>15482</v>
      </c>
      <c r="M15" s="7">
        <v>19499</v>
      </c>
      <c r="N15" s="25">
        <v>21999</v>
      </c>
      <c r="O15" s="63">
        <v>14750</v>
      </c>
      <c r="P15" s="63">
        <v>14488</v>
      </c>
      <c r="Q15" s="29">
        <v>28240</v>
      </c>
      <c r="R15" s="6">
        <v>0</v>
      </c>
      <c r="S15" s="7">
        <v>0</v>
      </c>
      <c r="T15" s="7">
        <v>0</v>
      </c>
      <c r="U15" s="7">
        <v>0</v>
      </c>
      <c r="V15" s="25">
        <v>0</v>
      </c>
      <c r="W15" s="63">
        <v>0</v>
      </c>
      <c r="X15" s="63">
        <v>0</v>
      </c>
      <c r="Y15" s="40">
        <v>0</v>
      </c>
      <c r="Z15" s="6">
        <f t="shared" si="0"/>
        <v>26320</v>
      </c>
      <c r="AA15" s="7">
        <f t="shared" si="1"/>
        <v>27314</v>
      </c>
      <c r="AB15" s="7">
        <f t="shared" si="2"/>
        <v>26893</v>
      </c>
      <c r="AC15" s="7">
        <f t="shared" si="3"/>
        <v>32470</v>
      </c>
      <c r="AD15" s="25">
        <f t="shared" si="4"/>
        <v>29873</v>
      </c>
      <c r="AE15" s="63">
        <f t="shared" si="5"/>
        <v>25863</v>
      </c>
      <c r="AF15" s="63">
        <f t="shared" si="6"/>
        <v>25199</v>
      </c>
      <c r="AG15" s="40">
        <f t="shared" si="6"/>
        <v>38024</v>
      </c>
    </row>
    <row r="16" spans="1:38">
      <c r="A16" s="5" t="s">
        <v>14</v>
      </c>
      <c r="B16" s="6">
        <v>16503</v>
      </c>
      <c r="C16" s="7">
        <v>10535</v>
      </c>
      <c r="D16" s="7">
        <v>11501</v>
      </c>
      <c r="E16" s="7">
        <v>9495</v>
      </c>
      <c r="F16" s="25">
        <v>6149</v>
      </c>
      <c r="G16" s="63">
        <v>7698</v>
      </c>
      <c r="H16" s="63">
        <v>9481</v>
      </c>
      <c r="I16" s="29">
        <v>13672</v>
      </c>
      <c r="J16" s="6">
        <v>13039</v>
      </c>
      <c r="K16" s="7">
        <v>17400</v>
      </c>
      <c r="L16" s="7">
        <v>22487</v>
      </c>
      <c r="M16" s="7">
        <v>19776</v>
      </c>
      <c r="N16" s="25">
        <v>15860</v>
      </c>
      <c r="O16" s="63">
        <v>14279</v>
      </c>
      <c r="P16" s="63">
        <v>18839</v>
      </c>
      <c r="Q16" s="29">
        <v>27646</v>
      </c>
      <c r="R16" s="6">
        <v>0</v>
      </c>
      <c r="S16" s="7">
        <v>0</v>
      </c>
      <c r="T16" s="7">
        <v>0</v>
      </c>
      <c r="U16" s="7">
        <v>0</v>
      </c>
      <c r="V16" s="25">
        <v>0</v>
      </c>
      <c r="W16" s="63">
        <v>0</v>
      </c>
      <c r="X16" s="63">
        <v>0</v>
      </c>
      <c r="Y16" s="40">
        <v>0</v>
      </c>
      <c r="Z16" s="6">
        <f t="shared" si="0"/>
        <v>29542</v>
      </c>
      <c r="AA16" s="7">
        <f t="shared" si="1"/>
        <v>27935</v>
      </c>
      <c r="AB16" s="7">
        <f t="shared" si="2"/>
        <v>33988</v>
      </c>
      <c r="AC16" s="7">
        <f t="shared" si="3"/>
        <v>29271</v>
      </c>
      <c r="AD16" s="25">
        <f t="shared" si="4"/>
        <v>22009</v>
      </c>
      <c r="AE16" s="63">
        <f t="shared" si="5"/>
        <v>21977</v>
      </c>
      <c r="AF16" s="63">
        <f t="shared" si="6"/>
        <v>28320</v>
      </c>
      <c r="AG16" s="40">
        <f t="shared" si="6"/>
        <v>41318</v>
      </c>
    </row>
    <row r="17" spans="1:33">
      <c r="A17" s="5" t="s">
        <v>15</v>
      </c>
      <c r="B17" s="6">
        <v>11684</v>
      </c>
      <c r="C17" s="7">
        <v>9613</v>
      </c>
      <c r="D17" s="7">
        <v>10098</v>
      </c>
      <c r="E17" s="7">
        <v>10874</v>
      </c>
      <c r="F17" s="25">
        <v>9264</v>
      </c>
      <c r="G17" s="63">
        <v>7764</v>
      </c>
      <c r="H17" s="63">
        <v>12727</v>
      </c>
      <c r="I17" s="40">
        <v>16498</v>
      </c>
      <c r="J17" s="6">
        <v>13868</v>
      </c>
      <c r="K17" s="7">
        <v>12395</v>
      </c>
      <c r="L17" s="7">
        <v>13877</v>
      </c>
      <c r="M17" s="7">
        <v>13798</v>
      </c>
      <c r="N17" s="25">
        <v>17978</v>
      </c>
      <c r="O17" s="63">
        <v>19381</v>
      </c>
      <c r="P17" s="63">
        <v>20163</v>
      </c>
      <c r="Q17" s="40">
        <v>24736</v>
      </c>
      <c r="R17" s="6">
        <v>0</v>
      </c>
      <c r="S17" s="7">
        <v>0</v>
      </c>
      <c r="T17" s="7">
        <v>0</v>
      </c>
      <c r="U17" s="7">
        <v>0</v>
      </c>
      <c r="V17" s="25">
        <v>0</v>
      </c>
      <c r="W17" s="63">
        <v>0</v>
      </c>
      <c r="X17" s="63">
        <v>0</v>
      </c>
      <c r="Y17" s="40">
        <v>0</v>
      </c>
      <c r="Z17" s="6">
        <f t="shared" si="0"/>
        <v>25552</v>
      </c>
      <c r="AA17" s="7">
        <f t="shared" si="1"/>
        <v>22008</v>
      </c>
      <c r="AB17" s="7">
        <f t="shared" si="2"/>
        <v>23975</v>
      </c>
      <c r="AC17" s="7">
        <f t="shared" si="3"/>
        <v>24672</v>
      </c>
      <c r="AD17" s="25">
        <f t="shared" si="4"/>
        <v>27242</v>
      </c>
      <c r="AE17" s="63">
        <f t="shared" si="5"/>
        <v>27145</v>
      </c>
      <c r="AF17" s="63">
        <f t="shared" si="6"/>
        <v>32890</v>
      </c>
      <c r="AG17" s="40">
        <f t="shared" si="6"/>
        <v>41234</v>
      </c>
    </row>
    <row r="18" spans="1:33">
      <c r="A18" s="5" t="s">
        <v>16</v>
      </c>
      <c r="B18" s="6">
        <v>17918</v>
      </c>
      <c r="C18" s="7">
        <v>13871</v>
      </c>
      <c r="D18" s="7">
        <v>13113</v>
      </c>
      <c r="E18" s="7">
        <v>11869</v>
      </c>
      <c r="F18" s="25">
        <v>9567</v>
      </c>
      <c r="G18" s="63">
        <v>9880</v>
      </c>
      <c r="H18" s="63">
        <v>11216</v>
      </c>
      <c r="I18" s="29">
        <v>12471</v>
      </c>
      <c r="J18" s="6">
        <v>17093</v>
      </c>
      <c r="K18" s="7">
        <v>16468</v>
      </c>
      <c r="L18" s="7">
        <v>21857</v>
      </c>
      <c r="M18" s="7">
        <v>22125</v>
      </c>
      <c r="N18" s="25">
        <v>19832</v>
      </c>
      <c r="O18" s="63">
        <v>17958</v>
      </c>
      <c r="P18" s="63">
        <v>21895</v>
      </c>
      <c r="Q18" s="29">
        <v>21614</v>
      </c>
      <c r="R18" s="6">
        <v>0</v>
      </c>
      <c r="S18" s="7">
        <v>0</v>
      </c>
      <c r="T18" s="7">
        <v>0</v>
      </c>
      <c r="U18" s="7">
        <v>0</v>
      </c>
      <c r="V18" s="25">
        <v>0</v>
      </c>
      <c r="W18" s="63">
        <v>0</v>
      </c>
      <c r="X18" s="63">
        <v>0</v>
      </c>
      <c r="Y18" s="83">
        <v>0</v>
      </c>
      <c r="Z18" s="6">
        <f t="shared" si="0"/>
        <v>35011</v>
      </c>
      <c r="AA18" s="7">
        <f t="shared" si="1"/>
        <v>30339</v>
      </c>
      <c r="AB18" s="7">
        <f t="shared" si="2"/>
        <v>34970</v>
      </c>
      <c r="AC18" s="7">
        <f t="shared" si="3"/>
        <v>33994</v>
      </c>
      <c r="AD18" s="25">
        <f t="shared" si="4"/>
        <v>29399</v>
      </c>
      <c r="AE18" s="63">
        <f t="shared" si="5"/>
        <v>27838</v>
      </c>
      <c r="AF18" s="63">
        <f t="shared" si="6"/>
        <v>33111</v>
      </c>
      <c r="AG18" s="83">
        <f t="shared" si="6"/>
        <v>34085</v>
      </c>
    </row>
    <row r="19" spans="1:33" ht="13.5" thickBot="1">
      <c r="A19" s="8" t="s">
        <v>17</v>
      </c>
      <c r="B19" s="9">
        <f t="shared" ref="B19:Z19" si="7">SUM(B7:B18)</f>
        <v>174037</v>
      </c>
      <c r="C19" s="10">
        <f t="shared" si="7"/>
        <v>142298</v>
      </c>
      <c r="D19" s="10">
        <f t="shared" si="7"/>
        <v>139530</v>
      </c>
      <c r="E19" s="10">
        <f t="shared" si="7"/>
        <v>118416</v>
      </c>
      <c r="F19" s="49">
        <f t="shared" si="7"/>
        <v>116357</v>
      </c>
      <c r="G19" s="68">
        <f t="shared" si="7"/>
        <v>125153</v>
      </c>
      <c r="H19" s="52">
        <f t="shared" si="7"/>
        <v>131871.6</v>
      </c>
      <c r="I19" s="52">
        <f t="shared" si="7"/>
        <v>173059</v>
      </c>
      <c r="J19" s="9">
        <f t="shared" si="7"/>
        <v>159192</v>
      </c>
      <c r="K19" s="10">
        <f t="shared" si="7"/>
        <v>193479</v>
      </c>
      <c r="L19" s="10">
        <f t="shared" si="7"/>
        <v>207530</v>
      </c>
      <c r="M19" s="10">
        <f t="shared" si="7"/>
        <v>233526</v>
      </c>
      <c r="N19" s="49">
        <f t="shared" si="7"/>
        <v>239082</v>
      </c>
      <c r="O19" s="10">
        <f t="shared" si="7"/>
        <v>202252</v>
      </c>
      <c r="P19" s="70">
        <f t="shared" si="7"/>
        <v>224309</v>
      </c>
      <c r="Q19" s="70">
        <f t="shared" si="7"/>
        <v>249700</v>
      </c>
      <c r="R19" s="9">
        <f t="shared" si="7"/>
        <v>0</v>
      </c>
      <c r="S19" s="10">
        <f t="shared" si="7"/>
        <v>0</v>
      </c>
      <c r="T19" s="10">
        <f t="shared" si="7"/>
        <v>0</v>
      </c>
      <c r="U19" s="10">
        <f t="shared" si="7"/>
        <v>0</v>
      </c>
      <c r="V19" s="49">
        <f t="shared" si="7"/>
        <v>0</v>
      </c>
      <c r="W19" s="10">
        <f t="shared" si="7"/>
        <v>0</v>
      </c>
      <c r="X19" s="70">
        <f t="shared" si="7"/>
        <v>0</v>
      </c>
      <c r="Y19" s="49"/>
      <c r="Z19" s="9">
        <f t="shared" si="7"/>
        <v>333229</v>
      </c>
      <c r="AA19" s="10">
        <f>+S19+K19+C19</f>
        <v>335777</v>
      </c>
      <c r="AB19" s="10">
        <f>+T19+L19+D19</f>
        <v>347060</v>
      </c>
      <c r="AC19" s="10">
        <f>+U19+M19+E19</f>
        <v>351942</v>
      </c>
      <c r="AD19" s="49">
        <f>SUM(AD7:AD18)</f>
        <v>355439</v>
      </c>
      <c r="AE19" s="68">
        <f>SUM(AE7:AE18)</f>
        <v>327405</v>
      </c>
      <c r="AF19" s="52">
        <f>SUM(AF7:AF18)</f>
        <v>356180.6</v>
      </c>
      <c r="AG19" s="52">
        <f>SUM(AG7:AG18)</f>
        <v>422759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3">
      <c r="A27" s="5" t="s">
        <v>6</v>
      </c>
      <c r="B27" s="6"/>
      <c r="C27" s="7"/>
      <c r="D27" s="7"/>
      <c r="E27" s="7"/>
      <c r="F27" s="25"/>
      <c r="G27" s="67"/>
      <c r="H27" s="63"/>
      <c r="I27" s="51"/>
      <c r="J27" s="6"/>
      <c r="K27" s="7"/>
      <c r="L27" s="7"/>
      <c r="M27" s="7"/>
      <c r="N27" s="25"/>
      <c r="O27" s="67"/>
      <c r="P27" s="63"/>
      <c r="Q27" s="51"/>
      <c r="R27" s="6"/>
      <c r="S27" s="7"/>
      <c r="T27" s="7"/>
      <c r="U27" s="7"/>
      <c r="V27" s="25"/>
      <c r="W27" s="67"/>
      <c r="X27" s="63"/>
      <c r="Y27" s="51"/>
      <c r="Z27" s="6">
        <f t="shared" ref="Z27:Z38" si="8">+R27+J27+B27</f>
        <v>0</v>
      </c>
      <c r="AA27" s="7">
        <f t="shared" ref="AA27:AA38" si="9">+S27+K27+C27</f>
        <v>0</v>
      </c>
      <c r="AB27" s="7">
        <f t="shared" ref="AB27:AB38" si="10">+T27+L27+D27</f>
        <v>0</v>
      </c>
      <c r="AC27" s="7">
        <f t="shared" ref="AC27:AC38" si="11">+U27+M27+E27</f>
        <v>0</v>
      </c>
      <c r="AD27" s="25">
        <f t="shared" ref="AD27:AD38" si="12">+V27+N27+F27</f>
        <v>0</v>
      </c>
      <c r="AE27" s="67">
        <f t="shared" ref="AE27:AE38" si="13">+W27+O27+G27</f>
        <v>0</v>
      </c>
      <c r="AF27" s="63">
        <f>+H27+P27+X27</f>
        <v>0</v>
      </c>
      <c r="AG27" s="134"/>
    </row>
    <row r="28" spans="1:33">
      <c r="A28" s="5" t="s">
        <v>24</v>
      </c>
      <c r="B28" s="6"/>
      <c r="C28" s="7"/>
      <c r="D28" s="7"/>
      <c r="E28" s="7"/>
      <c r="F28" s="25"/>
      <c r="G28" s="63"/>
      <c r="H28" s="63"/>
      <c r="I28" s="40"/>
      <c r="J28" s="6"/>
      <c r="K28" s="7"/>
      <c r="L28" s="7"/>
      <c r="M28" s="7"/>
      <c r="N28" s="25"/>
      <c r="O28" s="63"/>
      <c r="P28" s="63"/>
      <c r="Q28" s="40"/>
      <c r="R28" s="6"/>
      <c r="S28" s="7"/>
      <c r="T28" s="7"/>
      <c r="U28" s="7"/>
      <c r="V28" s="25"/>
      <c r="W28" s="63"/>
      <c r="X28" s="63"/>
      <c r="Y28" s="40"/>
      <c r="Z28" s="6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25">
        <f t="shared" si="12"/>
        <v>0</v>
      </c>
      <c r="AE28" s="63">
        <f t="shared" si="13"/>
        <v>0</v>
      </c>
      <c r="AF28" s="63">
        <f t="shared" ref="AF28:AF38" si="14">+X28+P28+H28</f>
        <v>0</v>
      </c>
      <c r="AG28" s="135"/>
    </row>
    <row r="29" spans="1:33">
      <c r="A29" s="5" t="s">
        <v>7</v>
      </c>
      <c r="B29" s="6"/>
      <c r="C29" s="7"/>
      <c r="D29" s="7"/>
      <c r="E29" s="7"/>
      <c r="F29" s="25"/>
      <c r="G29" s="63"/>
      <c r="H29" s="63"/>
      <c r="I29" s="40"/>
      <c r="J29" s="6"/>
      <c r="K29" s="7"/>
      <c r="L29" s="7"/>
      <c r="M29" s="7"/>
      <c r="N29" s="25"/>
      <c r="O29" s="63"/>
      <c r="P29" s="63"/>
      <c r="Q29" s="40"/>
      <c r="R29" s="6"/>
      <c r="S29" s="7"/>
      <c r="T29" s="7"/>
      <c r="U29" s="7"/>
      <c r="V29" s="25"/>
      <c r="W29" s="63"/>
      <c r="X29" s="63"/>
      <c r="Y29" s="40"/>
      <c r="Z29" s="6">
        <f t="shared" si="8"/>
        <v>0</v>
      </c>
      <c r="AA29" s="7">
        <f t="shared" si="9"/>
        <v>0</v>
      </c>
      <c r="AB29" s="7">
        <f t="shared" si="10"/>
        <v>0</v>
      </c>
      <c r="AC29" s="7">
        <f t="shared" si="11"/>
        <v>0</v>
      </c>
      <c r="AD29" s="25">
        <f t="shared" si="12"/>
        <v>0</v>
      </c>
      <c r="AE29" s="63">
        <f t="shared" si="13"/>
        <v>0</v>
      </c>
      <c r="AF29" s="63">
        <f t="shared" si="14"/>
        <v>0</v>
      </c>
      <c r="AG29" s="135"/>
    </row>
    <row r="30" spans="1:33">
      <c r="A30" s="5" t="s">
        <v>8</v>
      </c>
      <c r="B30" s="6"/>
      <c r="C30" s="7"/>
      <c r="D30" s="7"/>
      <c r="E30" s="7"/>
      <c r="F30" s="25"/>
      <c r="G30" s="63"/>
      <c r="H30" s="63"/>
      <c r="I30" s="40"/>
      <c r="J30" s="6"/>
      <c r="K30" s="7"/>
      <c r="L30" s="7"/>
      <c r="M30" s="7"/>
      <c r="N30" s="25"/>
      <c r="O30" s="63"/>
      <c r="P30" s="63"/>
      <c r="Q30" s="40"/>
      <c r="R30" s="6"/>
      <c r="S30" s="7"/>
      <c r="T30" s="7"/>
      <c r="U30" s="7"/>
      <c r="V30" s="25"/>
      <c r="W30" s="63"/>
      <c r="X30" s="63"/>
      <c r="Y30" s="40"/>
      <c r="Z30" s="6">
        <f t="shared" si="8"/>
        <v>0</v>
      </c>
      <c r="AA30" s="7">
        <f t="shared" si="9"/>
        <v>0</v>
      </c>
      <c r="AB30" s="7">
        <f t="shared" si="10"/>
        <v>0</v>
      </c>
      <c r="AC30" s="7">
        <f t="shared" si="11"/>
        <v>0</v>
      </c>
      <c r="AD30" s="25">
        <f t="shared" si="12"/>
        <v>0</v>
      </c>
      <c r="AE30" s="63">
        <f t="shared" si="13"/>
        <v>0</v>
      </c>
      <c r="AF30" s="63">
        <f t="shared" si="14"/>
        <v>0</v>
      </c>
      <c r="AG30" s="135"/>
    </row>
    <row r="31" spans="1:33">
      <c r="A31" s="5" t="s">
        <v>9</v>
      </c>
      <c r="B31" s="6"/>
      <c r="C31" s="7"/>
      <c r="D31" s="7"/>
      <c r="E31" s="7"/>
      <c r="F31" s="25"/>
      <c r="G31" s="63"/>
      <c r="H31" s="63"/>
      <c r="I31" s="40"/>
      <c r="J31" s="6"/>
      <c r="K31" s="7"/>
      <c r="L31" s="7"/>
      <c r="M31" s="7"/>
      <c r="N31" s="25"/>
      <c r="O31" s="63"/>
      <c r="P31" s="63"/>
      <c r="Q31" s="40"/>
      <c r="R31" s="6"/>
      <c r="S31" s="7"/>
      <c r="T31" s="7"/>
      <c r="U31" s="7"/>
      <c r="V31" s="25"/>
      <c r="W31" s="63"/>
      <c r="X31" s="63"/>
      <c r="Y31" s="40"/>
      <c r="Z31" s="6">
        <f t="shared" si="8"/>
        <v>0</v>
      </c>
      <c r="AA31" s="7">
        <f t="shared" si="9"/>
        <v>0</v>
      </c>
      <c r="AB31" s="7">
        <f t="shared" si="10"/>
        <v>0</v>
      </c>
      <c r="AC31" s="7">
        <f t="shared" si="11"/>
        <v>0</v>
      </c>
      <c r="AD31" s="25">
        <f t="shared" si="12"/>
        <v>0</v>
      </c>
      <c r="AE31" s="63">
        <f t="shared" si="13"/>
        <v>0</v>
      </c>
      <c r="AF31" s="63">
        <f t="shared" si="14"/>
        <v>0</v>
      </c>
      <c r="AG31" s="135"/>
    </row>
    <row r="32" spans="1:33">
      <c r="A32" s="5" t="s">
        <v>10</v>
      </c>
      <c r="B32" s="6"/>
      <c r="C32" s="7"/>
      <c r="D32" s="7"/>
      <c r="E32" s="7"/>
      <c r="F32" s="25"/>
      <c r="G32" s="63"/>
      <c r="H32" s="63"/>
      <c r="I32" s="40"/>
      <c r="J32" s="6"/>
      <c r="K32" s="7"/>
      <c r="L32" s="7"/>
      <c r="M32" s="7"/>
      <c r="N32" s="25"/>
      <c r="O32" s="63"/>
      <c r="P32" s="63"/>
      <c r="Q32" s="40"/>
      <c r="R32" s="6"/>
      <c r="S32" s="7"/>
      <c r="T32" s="7"/>
      <c r="U32" s="7"/>
      <c r="V32" s="25"/>
      <c r="W32" s="63"/>
      <c r="X32" s="63"/>
      <c r="Y32" s="40"/>
      <c r="Z32" s="6">
        <f t="shared" si="8"/>
        <v>0</v>
      </c>
      <c r="AA32" s="7">
        <f t="shared" si="9"/>
        <v>0</v>
      </c>
      <c r="AB32" s="7">
        <f t="shared" si="10"/>
        <v>0</v>
      </c>
      <c r="AC32" s="7">
        <f t="shared" si="11"/>
        <v>0</v>
      </c>
      <c r="AD32" s="25">
        <f t="shared" si="12"/>
        <v>0</v>
      </c>
      <c r="AE32" s="63">
        <f t="shared" si="13"/>
        <v>0</v>
      </c>
      <c r="AF32" s="63">
        <f t="shared" si="14"/>
        <v>0</v>
      </c>
      <c r="AG32" s="135"/>
    </row>
    <row r="33" spans="1:33">
      <c r="A33" s="5" t="s">
        <v>11</v>
      </c>
      <c r="B33" s="6"/>
      <c r="C33" s="7"/>
      <c r="D33" s="7"/>
      <c r="E33" s="7"/>
      <c r="F33" s="25"/>
      <c r="G33" s="63"/>
      <c r="H33" s="63"/>
      <c r="I33" s="40"/>
      <c r="J33" s="6"/>
      <c r="K33" s="7"/>
      <c r="L33" s="7"/>
      <c r="M33" s="7"/>
      <c r="N33" s="25"/>
      <c r="O33" s="63"/>
      <c r="P33" s="63"/>
      <c r="Q33" s="40"/>
      <c r="R33" s="6"/>
      <c r="S33" s="7"/>
      <c r="T33" s="7"/>
      <c r="U33" s="7"/>
      <c r="V33" s="25"/>
      <c r="W33" s="63"/>
      <c r="X33" s="63"/>
      <c r="Y33" s="40"/>
      <c r="Z33" s="6">
        <f t="shared" si="8"/>
        <v>0</v>
      </c>
      <c r="AA33" s="7">
        <f t="shared" si="9"/>
        <v>0</v>
      </c>
      <c r="AB33" s="7">
        <f t="shared" si="10"/>
        <v>0</v>
      </c>
      <c r="AC33" s="7">
        <f t="shared" si="11"/>
        <v>0</v>
      </c>
      <c r="AD33" s="25">
        <f t="shared" si="12"/>
        <v>0</v>
      </c>
      <c r="AE33" s="63">
        <f t="shared" si="13"/>
        <v>0</v>
      </c>
      <c r="AF33" s="63">
        <f t="shared" si="14"/>
        <v>0</v>
      </c>
      <c r="AG33" s="135"/>
    </row>
    <row r="34" spans="1:33">
      <c r="A34" s="5" t="s">
        <v>12</v>
      </c>
      <c r="B34" s="6"/>
      <c r="C34" s="7"/>
      <c r="D34" s="7"/>
      <c r="E34" s="7"/>
      <c r="F34" s="25"/>
      <c r="G34" s="63"/>
      <c r="H34" s="63"/>
      <c r="I34" s="40"/>
      <c r="J34" s="6"/>
      <c r="K34" s="7"/>
      <c r="L34" s="7"/>
      <c r="M34" s="7"/>
      <c r="N34" s="25"/>
      <c r="O34" s="63"/>
      <c r="P34" s="63"/>
      <c r="Q34" s="40"/>
      <c r="R34" s="6"/>
      <c r="S34" s="7"/>
      <c r="T34" s="7"/>
      <c r="U34" s="7"/>
      <c r="V34" s="25"/>
      <c r="W34" s="63"/>
      <c r="X34" s="63"/>
      <c r="Y34" s="40"/>
      <c r="Z34" s="6">
        <f t="shared" si="8"/>
        <v>0</v>
      </c>
      <c r="AA34" s="7">
        <f t="shared" si="9"/>
        <v>0</v>
      </c>
      <c r="AB34" s="7">
        <f t="shared" si="10"/>
        <v>0</v>
      </c>
      <c r="AC34" s="7">
        <f t="shared" si="11"/>
        <v>0</v>
      </c>
      <c r="AD34" s="25">
        <f t="shared" si="12"/>
        <v>0</v>
      </c>
      <c r="AE34" s="63">
        <f t="shared" si="13"/>
        <v>0</v>
      </c>
      <c r="AF34" s="63">
        <f t="shared" si="14"/>
        <v>0</v>
      </c>
      <c r="AG34" s="135"/>
    </row>
    <row r="35" spans="1:33">
      <c r="A35" s="5" t="s">
        <v>13</v>
      </c>
      <c r="B35" s="6"/>
      <c r="C35" s="7"/>
      <c r="D35" s="7"/>
      <c r="E35" s="7"/>
      <c r="F35" s="25"/>
      <c r="G35" s="63"/>
      <c r="H35" s="63"/>
      <c r="I35" s="40"/>
      <c r="J35" s="6"/>
      <c r="K35" s="7"/>
      <c r="L35" s="7"/>
      <c r="M35" s="7"/>
      <c r="N35" s="25"/>
      <c r="O35" s="63"/>
      <c r="P35" s="63"/>
      <c r="Q35" s="40"/>
      <c r="R35" s="6"/>
      <c r="S35" s="7"/>
      <c r="T35" s="7"/>
      <c r="U35" s="7"/>
      <c r="V35" s="25"/>
      <c r="W35" s="63"/>
      <c r="X35" s="63"/>
      <c r="Y35" s="40"/>
      <c r="Z35" s="6">
        <f t="shared" si="8"/>
        <v>0</v>
      </c>
      <c r="AA35" s="7">
        <f t="shared" si="9"/>
        <v>0</v>
      </c>
      <c r="AB35" s="7">
        <f t="shared" si="10"/>
        <v>0</v>
      </c>
      <c r="AC35" s="7">
        <f t="shared" si="11"/>
        <v>0</v>
      </c>
      <c r="AD35" s="25">
        <f t="shared" si="12"/>
        <v>0</v>
      </c>
      <c r="AE35" s="63">
        <f t="shared" si="13"/>
        <v>0</v>
      </c>
      <c r="AF35" s="63">
        <f t="shared" si="14"/>
        <v>0</v>
      </c>
      <c r="AG35" s="135"/>
    </row>
    <row r="36" spans="1:33">
      <c r="A36" s="5" t="s">
        <v>14</v>
      </c>
      <c r="B36" s="6"/>
      <c r="C36" s="7"/>
      <c r="D36" s="7"/>
      <c r="E36" s="7"/>
      <c r="F36" s="25"/>
      <c r="G36" s="63"/>
      <c r="H36" s="63"/>
      <c r="I36" s="40"/>
      <c r="J36" s="6"/>
      <c r="K36" s="7"/>
      <c r="L36" s="7"/>
      <c r="M36" s="7"/>
      <c r="N36" s="25"/>
      <c r="O36" s="63"/>
      <c r="P36" s="63"/>
      <c r="Q36" s="40"/>
      <c r="R36" s="6"/>
      <c r="S36" s="7"/>
      <c r="T36" s="7"/>
      <c r="U36" s="7"/>
      <c r="V36" s="25"/>
      <c r="W36" s="63"/>
      <c r="X36" s="63"/>
      <c r="Y36" s="40"/>
      <c r="Z36" s="6">
        <f t="shared" si="8"/>
        <v>0</v>
      </c>
      <c r="AA36" s="7">
        <f t="shared" si="9"/>
        <v>0</v>
      </c>
      <c r="AB36" s="7">
        <f t="shared" si="10"/>
        <v>0</v>
      </c>
      <c r="AC36" s="7">
        <f t="shared" si="11"/>
        <v>0</v>
      </c>
      <c r="AD36" s="25">
        <f t="shared" si="12"/>
        <v>0</v>
      </c>
      <c r="AE36" s="63">
        <f t="shared" si="13"/>
        <v>0</v>
      </c>
      <c r="AF36" s="63">
        <f t="shared" si="14"/>
        <v>0</v>
      </c>
      <c r="AG36" s="135"/>
    </row>
    <row r="37" spans="1:33">
      <c r="A37" s="5" t="s">
        <v>15</v>
      </c>
      <c r="B37" s="6"/>
      <c r="C37" s="7"/>
      <c r="D37" s="7"/>
      <c r="E37" s="7"/>
      <c r="F37" s="25"/>
      <c r="G37" s="63"/>
      <c r="H37" s="63"/>
      <c r="I37" s="40"/>
      <c r="J37" s="6"/>
      <c r="K37" s="7"/>
      <c r="L37" s="7"/>
      <c r="M37" s="7"/>
      <c r="N37" s="25"/>
      <c r="O37" s="63"/>
      <c r="P37" s="63"/>
      <c r="Q37" s="40"/>
      <c r="R37" s="6"/>
      <c r="S37" s="7"/>
      <c r="T37" s="7"/>
      <c r="U37" s="7"/>
      <c r="V37" s="25"/>
      <c r="W37" s="63"/>
      <c r="X37" s="63"/>
      <c r="Y37" s="40"/>
      <c r="Z37" s="6">
        <f t="shared" si="8"/>
        <v>0</v>
      </c>
      <c r="AA37" s="7">
        <f t="shared" si="9"/>
        <v>0</v>
      </c>
      <c r="AB37" s="7">
        <f t="shared" si="10"/>
        <v>0</v>
      </c>
      <c r="AC37" s="7">
        <f t="shared" si="11"/>
        <v>0</v>
      </c>
      <c r="AD37" s="25">
        <f t="shared" si="12"/>
        <v>0</v>
      </c>
      <c r="AE37" s="63">
        <f t="shared" si="13"/>
        <v>0</v>
      </c>
      <c r="AF37" s="63">
        <f t="shared" si="14"/>
        <v>0</v>
      </c>
      <c r="AG37" s="135"/>
    </row>
    <row r="38" spans="1:33">
      <c r="A38" s="5" t="s">
        <v>16</v>
      </c>
      <c r="B38" s="6"/>
      <c r="C38" s="7"/>
      <c r="D38" s="7"/>
      <c r="E38" s="7"/>
      <c r="F38" s="25"/>
      <c r="G38" s="63"/>
      <c r="H38" s="63"/>
      <c r="I38" s="83"/>
      <c r="J38" s="6"/>
      <c r="K38" s="7"/>
      <c r="L38" s="7"/>
      <c r="M38" s="7"/>
      <c r="N38" s="25"/>
      <c r="O38" s="63"/>
      <c r="P38" s="63"/>
      <c r="Q38" s="83"/>
      <c r="R38" s="6"/>
      <c r="S38" s="7"/>
      <c r="T38" s="7"/>
      <c r="U38" s="7"/>
      <c r="V38" s="25"/>
      <c r="W38" s="63"/>
      <c r="X38" s="63"/>
      <c r="Y38" s="83"/>
      <c r="Z38" s="6">
        <f t="shared" si="8"/>
        <v>0</v>
      </c>
      <c r="AA38" s="7">
        <f t="shared" si="9"/>
        <v>0</v>
      </c>
      <c r="AB38" s="7">
        <f t="shared" si="10"/>
        <v>0</v>
      </c>
      <c r="AC38" s="7">
        <f t="shared" si="11"/>
        <v>0</v>
      </c>
      <c r="AD38" s="25">
        <f t="shared" si="12"/>
        <v>0</v>
      </c>
      <c r="AE38" s="63">
        <f t="shared" si="13"/>
        <v>0</v>
      </c>
      <c r="AF38" s="63">
        <f t="shared" si="14"/>
        <v>0</v>
      </c>
      <c r="AG38" s="135"/>
    </row>
    <row r="39" spans="1:33" ht="13.5" thickBot="1">
      <c r="A39" s="8" t="s">
        <v>17</v>
      </c>
      <c r="B39" s="9">
        <f t="shared" ref="B39:Z39" si="15">SUM(B27:B38)</f>
        <v>0</v>
      </c>
      <c r="C39" s="10">
        <f t="shared" si="15"/>
        <v>0</v>
      </c>
      <c r="D39" s="10">
        <f t="shared" si="15"/>
        <v>0</v>
      </c>
      <c r="E39" s="10">
        <f t="shared" si="15"/>
        <v>0</v>
      </c>
      <c r="F39" s="49">
        <f t="shared" si="15"/>
        <v>0</v>
      </c>
      <c r="G39" s="68">
        <f t="shared" si="15"/>
        <v>0</v>
      </c>
      <c r="H39" s="52">
        <f t="shared" si="15"/>
        <v>0</v>
      </c>
      <c r="I39" s="52">
        <f t="shared" si="15"/>
        <v>0</v>
      </c>
      <c r="J39" s="9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49">
        <f t="shared" si="15"/>
        <v>0</v>
      </c>
      <c r="O39" s="10">
        <f t="shared" si="15"/>
        <v>0</v>
      </c>
      <c r="P39" s="70">
        <f t="shared" si="15"/>
        <v>0</v>
      </c>
      <c r="Q39" s="70">
        <f t="shared" si="15"/>
        <v>0</v>
      </c>
      <c r="R39" s="9">
        <f t="shared" si="15"/>
        <v>0</v>
      </c>
      <c r="S39" s="10">
        <f t="shared" si="15"/>
        <v>0</v>
      </c>
      <c r="T39" s="10">
        <f t="shared" si="15"/>
        <v>0</v>
      </c>
      <c r="U39" s="10">
        <f t="shared" si="15"/>
        <v>0</v>
      </c>
      <c r="V39" s="49">
        <f t="shared" si="15"/>
        <v>0</v>
      </c>
      <c r="W39" s="10">
        <f t="shared" si="15"/>
        <v>0</v>
      </c>
      <c r="X39" s="70">
        <f t="shared" si="15"/>
        <v>0</v>
      </c>
      <c r="Y39" s="70">
        <f t="shared" si="15"/>
        <v>0</v>
      </c>
      <c r="Z39" s="9">
        <f t="shared" si="15"/>
        <v>0</v>
      </c>
      <c r="AA39" s="10">
        <f>+S39+K39+C39</f>
        <v>0</v>
      </c>
      <c r="AB39" s="10">
        <f>+T39+L39+D39</f>
        <v>0</v>
      </c>
      <c r="AC39" s="10">
        <f>+U39+M39+E39</f>
        <v>0</v>
      </c>
      <c r="AD39" s="49">
        <f>SUM(AD27:AD38)</f>
        <v>0</v>
      </c>
      <c r="AE39" s="68">
        <f>SUM(AE27:AE38)</f>
        <v>0</v>
      </c>
      <c r="AF39" s="68">
        <f>SUM(AF27:AF38)</f>
        <v>0</v>
      </c>
      <c r="AG39" s="136"/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31"/>
      <c r="Z43" s="121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32"/>
      <c r="Z44" s="121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33"/>
      <c r="Z45" s="121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8">
        <v>2011</v>
      </c>
      <c r="Z46" s="104"/>
      <c r="AA46" s="18"/>
      <c r="AB46" s="18"/>
    </row>
    <row r="47" spans="1:33">
      <c r="A47" s="11" t="s">
        <v>6</v>
      </c>
      <c r="B47" s="6">
        <v>290.14999999999998</v>
      </c>
      <c r="C47" s="7">
        <v>208.7</v>
      </c>
      <c r="D47" s="7">
        <v>272</v>
      </c>
      <c r="E47" s="7">
        <v>320</v>
      </c>
      <c r="F47" s="25">
        <v>313</v>
      </c>
      <c r="G47" s="67">
        <v>362</v>
      </c>
      <c r="H47" s="67">
        <v>344.49999999959255</v>
      </c>
      <c r="I47" s="51">
        <v>320</v>
      </c>
      <c r="J47" s="6">
        <v>111</v>
      </c>
      <c r="K47" s="7">
        <v>99</v>
      </c>
      <c r="L47" s="7">
        <v>119</v>
      </c>
      <c r="M47" s="7">
        <v>111</v>
      </c>
      <c r="N47" s="25">
        <v>113</v>
      </c>
      <c r="O47" s="7">
        <v>96</v>
      </c>
      <c r="P47" s="118">
        <v>83</v>
      </c>
      <c r="Q47" s="51">
        <v>98</v>
      </c>
      <c r="R47" s="6">
        <v>0</v>
      </c>
      <c r="S47" s="7">
        <v>0</v>
      </c>
      <c r="T47" s="7">
        <v>22.05</v>
      </c>
      <c r="U47" s="7">
        <v>66.05</v>
      </c>
      <c r="V47" s="25">
        <v>0</v>
      </c>
      <c r="W47" s="7">
        <v>51.4</v>
      </c>
      <c r="X47" s="118">
        <v>0</v>
      </c>
      <c r="Y47" s="51">
        <v>0</v>
      </c>
      <c r="Z47" s="24"/>
      <c r="AA47" s="25"/>
      <c r="AB47" s="25"/>
    </row>
    <row r="48" spans="1:33">
      <c r="A48" s="5" t="s">
        <v>24</v>
      </c>
      <c r="B48" s="6">
        <v>216.7</v>
      </c>
      <c r="C48" s="7">
        <v>228.1</v>
      </c>
      <c r="D48" s="7">
        <v>394</v>
      </c>
      <c r="E48" s="7">
        <v>436</v>
      </c>
      <c r="F48" s="25">
        <v>397</v>
      </c>
      <c r="G48" s="63">
        <v>458</v>
      </c>
      <c r="H48" s="63">
        <v>310.97499999997672</v>
      </c>
      <c r="I48" s="40">
        <v>636</v>
      </c>
      <c r="J48" s="6">
        <v>75</v>
      </c>
      <c r="K48" s="7">
        <v>73</v>
      </c>
      <c r="L48" s="7">
        <v>109</v>
      </c>
      <c r="M48" s="7">
        <v>110</v>
      </c>
      <c r="N48" s="25">
        <v>106</v>
      </c>
      <c r="O48" s="7">
        <v>79</v>
      </c>
      <c r="P48" s="25">
        <v>100</v>
      </c>
      <c r="Q48" s="40">
        <v>82</v>
      </c>
      <c r="R48" s="6">
        <v>0</v>
      </c>
      <c r="S48" s="7">
        <v>0</v>
      </c>
      <c r="T48" s="7">
        <v>44.15</v>
      </c>
      <c r="U48" s="7">
        <v>28.45</v>
      </c>
      <c r="V48" s="25">
        <v>11</v>
      </c>
      <c r="W48" s="7">
        <v>0</v>
      </c>
      <c r="X48" s="25">
        <v>0</v>
      </c>
      <c r="Y48" s="40">
        <v>0</v>
      </c>
      <c r="Z48" s="24"/>
      <c r="AA48" s="25"/>
      <c r="AB48" s="25"/>
    </row>
    <row r="49" spans="1:28">
      <c r="A49" s="11" t="s">
        <v>7</v>
      </c>
      <c r="B49" s="6">
        <v>394.73</v>
      </c>
      <c r="C49" s="7">
        <v>305.60000000000002</v>
      </c>
      <c r="D49" s="7">
        <v>416.3</v>
      </c>
      <c r="E49" s="7">
        <v>441</v>
      </c>
      <c r="F49" s="25">
        <v>271</v>
      </c>
      <c r="G49" s="63">
        <v>979</v>
      </c>
      <c r="H49" s="63">
        <v>368.22777777799638</v>
      </c>
      <c r="I49" s="40">
        <v>282</v>
      </c>
      <c r="J49" s="6">
        <v>80</v>
      </c>
      <c r="K49" s="7">
        <v>80</v>
      </c>
      <c r="L49" s="7">
        <v>101</v>
      </c>
      <c r="M49" s="7">
        <v>96</v>
      </c>
      <c r="N49" s="25">
        <v>82</v>
      </c>
      <c r="O49" s="7">
        <v>76</v>
      </c>
      <c r="P49" s="25">
        <v>86</v>
      </c>
      <c r="Q49" s="40">
        <v>84</v>
      </c>
      <c r="R49" s="6">
        <v>0</v>
      </c>
      <c r="S49" s="7">
        <v>0</v>
      </c>
      <c r="T49" s="7">
        <v>0</v>
      </c>
      <c r="U49" s="7">
        <v>0</v>
      </c>
      <c r="V49" s="25">
        <v>0</v>
      </c>
      <c r="W49" s="7">
        <v>0</v>
      </c>
      <c r="X49" s="25">
        <v>3.45</v>
      </c>
      <c r="Y49" s="40">
        <v>0</v>
      </c>
      <c r="Z49" s="24"/>
      <c r="AA49" s="25"/>
      <c r="AB49" s="25"/>
    </row>
    <row r="50" spans="1:28">
      <c r="A50" s="11" t="s">
        <v>8</v>
      </c>
      <c r="B50" s="6">
        <v>771</v>
      </c>
      <c r="C50" s="7">
        <v>272.89999999999998</v>
      </c>
      <c r="D50" s="7">
        <v>321</v>
      </c>
      <c r="E50" s="7">
        <v>516</v>
      </c>
      <c r="F50" s="25">
        <v>442</v>
      </c>
      <c r="G50" s="63">
        <v>895</v>
      </c>
      <c r="H50" s="63">
        <v>341.45833333401242</v>
      </c>
      <c r="I50" s="40">
        <v>421</v>
      </c>
      <c r="J50" s="6">
        <v>114</v>
      </c>
      <c r="K50" s="7">
        <v>89</v>
      </c>
      <c r="L50" s="7">
        <v>96</v>
      </c>
      <c r="M50" s="7">
        <v>91</v>
      </c>
      <c r="N50" s="25">
        <v>61</v>
      </c>
      <c r="O50" s="7">
        <v>70</v>
      </c>
      <c r="P50" s="63">
        <v>76</v>
      </c>
      <c r="Q50" s="40">
        <v>81</v>
      </c>
      <c r="R50" s="6">
        <v>0</v>
      </c>
      <c r="S50" s="7">
        <v>0</v>
      </c>
      <c r="T50" s="7">
        <v>0</v>
      </c>
      <c r="U50" s="7">
        <v>41</v>
      </c>
      <c r="V50" s="25">
        <v>0</v>
      </c>
      <c r="W50" s="7">
        <v>0</v>
      </c>
      <c r="X50" s="25">
        <v>0</v>
      </c>
      <c r="Y50" s="40">
        <v>0</v>
      </c>
      <c r="Z50" s="24"/>
      <c r="AA50" s="25"/>
      <c r="AB50" s="25"/>
    </row>
    <row r="51" spans="1:28">
      <c r="A51" s="11" t="s">
        <v>9</v>
      </c>
      <c r="B51" s="6">
        <v>341.1</v>
      </c>
      <c r="C51" s="7">
        <v>232</v>
      </c>
      <c r="D51" s="7">
        <v>316</v>
      </c>
      <c r="E51" s="7">
        <v>383</v>
      </c>
      <c r="F51" s="25">
        <v>492</v>
      </c>
      <c r="G51" s="63">
        <v>580</v>
      </c>
      <c r="H51" s="63">
        <v>382.49722222262062</v>
      </c>
      <c r="I51" s="40">
        <v>626</v>
      </c>
      <c r="J51" s="6">
        <v>82</v>
      </c>
      <c r="K51" s="7">
        <v>95</v>
      </c>
      <c r="L51" s="7">
        <v>93</v>
      </c>
      <c r="M51" s="7">
        <v>90</v>
      </c>
      <c r="N51" s="25">
        <v>51</v>
      </c>
      <c r="O51" s="7">
        <v>64</v>
      </c>
      <c r="P51" s="63">
        <v>76</v>
      </c>
      <c r="Q51" s="40">
        <v>95</v>
      </c>
      <c r="R51" s="6">
        <v>0</v>
      </c>
      <c r="S51" s="7">
        <v>0</v>
      </c>
      <c r="T51" s="7">
        <v>0</v>
      </c>
      <c r="U51" s="7">
        <v>0</v>
      </c>
      <c r="V51" s="25">
        <v>0</v>
      </c>
      <c r="W51" s="7">
        <v>0</v>
      </c>
      <c r="X51" s="25">
        <v>0</v>
      </c>
      <c r="Y51" s="40">
        <v>0</v>
      </c>
      <c r="Z51" s="24"/>
      <c r="AA51" s="25"/>
      <c r="AB51" s="25"/>
    </row>
    <row r="52" spans="1:28">
      <c r="A52" s="11" t="s">
        <v>10</v>
      </c>
      <c r="B52" s="6">
        <v>198</v>
      </c>
      <c r="C52" s="7">
        <v>409</v>
      </c>
      <c r="D52" s="7">
        <v>560</v>
      </c>
      <c r="E52" s="7">
        <v>577</v>
      </c>
      <c r="F52" s="25">
        <v>370</v>
      </c>
      <c r="G52" s="63">
        <v>408</v>
      </c>
      <c r="H52" s="63">
        <v>659.54722222290002</v>
      </c>
      <c r="I52" s="40">
        <v>394</v>
      </c>
      <c r="J52" s="6">
        <v>71</v>
      </c>
      <c r="K52" s="7">
        <v>64</v>
      </c>
      <c r="L52" s="7">
        <v>86</v>
      </c>
      <c r="M52" s="7">
        <v>67</v>
      </c>
      <c r="N52" s="25">
        <v>58</v>
      </c>
      <c r="O52" s="7">
        <v>80</v>
      </c>
      <c r="P52" s="63">
        <v>91</v>
      </c>
      <c r="Q52" s="40">
        <v>92</v>
      </c>
      <c r="R52" s="6">
        <v>0</v>
      </c>
      <c r="S52" s="7">
        <v>15.4</v>
      </c>
      <c r="T52" s="7">
        <v>70.25</v>
      </c>
      <c r="U52" s="7">
        <v>4</v>
      </c>
      <c r="V52" s="25">
        <v>0</v>
      </c>
      <c r="W52" s="7">
        <v>0</v>
      </c>
      <c r="X52" s="25">
        <v>0</v>
      </c>
      <c r="Y52" s="40">
        <v>0</v>
      </c>
      <c r="Z52" s="24"/>
      <c r="AA52" s="25"/>
      <c r="AB52" s="25"/>
    </row>
    <row r="53" spans="1:28">
      <c r="A53" s="11" t="s">
        <v>11</v>
      </c>
      <c r="B53" s="6">
        <v>576</v>
      </c>
      <c r="C53" s="7">
        <v>300</v>
      </c>
      <c r="D53" s="7">
        <v>227</v>
      </c>
      <c r="E53" s="7">
        <v>498</v>
      </c>
      <c r="F53" s="25">
        <v>280</v>
      </c>
      <c r="G53" s="63">
        <v>373</v>
      </c>
      <c r="H53" s="63">
        <v>461.1777777778334</v>
      </c>
      <c r="I53" s="40">
        <v>765</v>
      </c>
      <c r="J53" s="6">
        <v>79</v>
      </c>
      <c r="K53" s="7">
        <v>69</v>
      </c>
      <c r="L53" s="7">
        <v>88</v>
      </c>
      <c r="M53" s="7">
        <v>57</v>
      </c>
      <c r="N53" s="25">
        <v>60</v>
      </c>
      <c r="O53" s="7">
        <v>47</v>
      </c>
      <c r="P53" s="25">
        <v>69</v>
      </c>
      <c r="Q53" s="40">
        <v>79</v>
      </c>
      <c r="R53" s="6">
        <v>0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5">
        <v>0</v>
      </c>
      <c r="Y53" s="40">
        <v>0</v>
      </c>
      <c r="Z53" s="24"/>
      <c r="AA53" s="25"/>
      <c r="AB53" s="25"/>
    </row>
    <row r="54" spans="1:28">
      <c r="A54" s="11" t="s">
        <v>12</v>
      </c>
      <c r="B54" s="6">
        <v>496.2</v>
      </c>
      <c r="C54" s="7">
        <v>285</v>
      </c>
      <c r="D54" s="7">
        <v>244</v>
      </c>
      <c r="E54" s="7">
        <v>358</v>
      </c>
      <c r="F54" s="25">
        <v>634</v>
      </c>
      <c r="G54" s="63">
        <v>1362</v>
      </c>
      <c r="H54" s="63">
        <v>626.42638888926012</v>
      </c>
      <c r="I54" s="40">
        <v>940</v>
      </c>
      <c r="J54" s="6">
        <v>84</v>
      </c>
      <c r="K54" s="7">
        <v>67</v>
      </c>
      <c r="L54" s="7">
        <v>78</v>
      </c>
      <c r="M54" s="7">
        <v>70</v>
      </c>
      <c r="N54" s="25">
        <v>59</v>
      </c>
      <c r="O54" s="7">
        <v>61</v>
      </c>
      <c r="P54" s="25">
        <v>83</v>
      </c>
      <c r="Q54" s="40">
        <v>96</v>
      </c>
      <c r="R54" s="6">
        <v>0</v>
      </c>
      <c r="S54" s="7">
        <v>0</v>
      </c>
      <c r="T54" s="7">
        <v>0</v>
      </c>
      <c r="U54" s="7">
        <v>0</v>
      </c>
      <c r="V54" s="25">
        <v>0</v>
      </c>
      <c r="W54" s="7">
        <v>0</v>
      </c>
      <c r="X54" s="25">
        <v>0</v>
      </c>
      <c r="Y54" s="40">
        <v>0</v>
      </c>
      <c r="Z54" s="24"/>
      <c r="AA54" s="25"/>
      <c r="AB54" s="25"/>
    </row>
    <row r="55" spans="1:28">
      <c r="A55" s="11" t="s">
        <v>13</v>
      </c>
      <c r="B55" s="6">
        <v>567.29999999999995</v>
      </c>
      <c r="C55" s="7">
        <v>376</v>
      </c>
      <c r="D55" s="7">
        <v>234</v>
      </c>
      <c r="E55" s="7">
        <v>724</v>
      </c>
      <c r="F55" s="25">
        <v>410</v>
      </c>
      <c r="G55" s="63">
        <v>335</v>
      </c>
      <c r="H55" s="63">
        <v>431.51</v>
      </c>
      <c r="I55" s="40">
        <v>839</v>
      </c>
      <c r="J55" s="6">
        <v>85</v>
      </c>
      <c r="K55" s="7">
        <v>75</v>
      </c>
      <c r="L55" s="7">
        <v>85</v>
      </c>
      <c r="M55" s="7">
        <v>68</v>
      </c>
      <c r="N55" s="25">
        <v>74</v>
      </c>
      <c r="O55" s="7">
        <v>62</v>
      </c>
      <c r="P55" s="25">
        <v>100</v>
      </c>
      <c r="Q55" s="40">
        <v>118</v>
      </c>
      <c r="R55" s="6">
        <v>11</v>
      </c>
      <c r="S55" s="7">
        <v>0</v>
      </c>
      <c r="T55" s="7">
        <v>0</v>
      </c>
      <c r="U55" s="7">
        <v>0</v>
      </c>
      <c r="V55" s="25">
        <v>0</v>
      </c>
      <c r="W55" s="7">
        <v>0</v>
      </c>
      <c r="X55" s="25">
        <v>0</v>
      </c>
      <c r="Y55" s="40">
        <v>0</v>
      </c>
      <c r="Z55" s="24"/>
      <c r="AA55" s="25"/>
      <c r="AB55" s="25"/>
    </row>
    <row r="56" spans="1:28">
      <c r="A56" s="11" t="s">
        <v>14</v>
      </c>
      <c r="B56" s="6">
        <v>336.1</v>
      </c>
      <c r="C56" s="7">
        <v>300</v>
      </c>
      <c r="D56" s="7">
        <v>450</v>
      </c>
      <c r="E56" s="7">
        <v>437</v>
      </c>
      <c r="F56" s="25">
        <v>780</v>
      </c>
      <c r="G56" s="63">
        <v>433</v>
      </c>
      <c r="H56" s="63">
        <v>806</v>
      </c>
      <c r="I56" s="40">
        <v>576.75000000034925</v>
      </c>
      <c r="J56" s="6">
        <v>81</v>
      </c>
      <c r="K56" s="7">
        <v>84</v>
      </c>
      <c r="L56" s="7">
        <v>86</v>
      </c>
      <c r="M56" s="7">
        <v>105</v>
      </c>
      <c r="N56" s="25">
        <v>75</v>
      </c>
      <c r="O56" s="7">
        <v>91</v>
      </c>
      <c r="P56" s="25">
        <v>104</v>
      </c>
      <c r="Q56" s="40">
        <v>91</v>
      </c>
      <c r="R56" s="6">
        <v>0</v>
      </c>
      <c r="S56" s="7">
        <v>26.18</v>
      </c>
      <c r="T56" s="7">
        <v>0</v>
      </c>
      <c r="U56" s="7">
        <v>0</v>
      </c>
      <c r="V56" s="25">
        <v>60.5</v>
      </c>
      <c r="W56" s="7">
        <v>0</v>
      </c>
      <c r="X56" s="25">
        <v>0</v>
      </c>
      <c r="Y56" s="40">
        <v>0</v>
      </c>
      <c r="Z56" s="24"/>
      <c r="AA56" s="25"/>
      <c r="AB56" s="25"/>
    </row>
    <row r="57" spans="1:28">
      <c r="A57" s="11" t="s">
        <v>15</v>
      </c>
      <c r="B57" s="6">
        <v>182</v>
      </c>
      <c r="C57" s="7">
        <v>233</v>
      </c>
      <c r="D57" s="7">
        <v>429</v>
      </c>
      <c r="E57" s="7">
        <v>232</v>
      </c>
      <c r="F57" s="25">
        <v>363</v>
      </c>
      <c r="G57" s="63">
        <v>460</v>
      </c>
      <c r="H57" s="63">
        <v>430</v>
      </c>
      <c r="I57" s="40">
        <v>935</v>
      </c>
      <c r="J57" s="6">
        <v>84</v>
      </c>
      <c r="K57" s="7">
        <v>76</v>
      </c>
      <c r="L57" s="7">
        <v>86</v>
      </c>
      <c r="M57" s="7">
        <v>93</v>
      </c>
      <c r="N57" s="25">
        <v>71</v>
      </c>
      <c r="O57" s="7">
        <v>81</v>
      </c>
      <c r="P57" s="25">
        <v>109</v>
      </c>
      <c r="Q57" s="40">
        <v>128</v>
      </c>
      <c r="R57" s="6">
        <v>27</v>
      </c>
      <c r="S57" s="7">
        <v>0</v>
      </c>
      <c r="T57" s="7">
        <v>0</v>
      </c>
      <c r="U57" s="7">
        <v>33.299999999999997</v>
      </c>
      <c r="V57" s="25">
        <v>0</v>
      </c>
      <c r="W57" s="7">
        <v>0</v>
      </c>
      <c r="X57" s="25">
        <v>0</v>
      </c>
      <c r="Y57" s="40">
        <v>0</v>
      </c>
      <c r="Z57" s="24"/>
      <c r="AA57" s="25"/>
      <c r="AB57" s="25"/>
    </row>
    <row r="58" spans="1:28">
      <c r="A58" s="11" t="s">
        <v>16</v>
      </c>
      <c r="B58" s="6">
        <v>360</v>
      </c>
      <c r="C58" s="7">
        <v>435</v>
      </c>
      <c r="D58" s="7">
        <v>237</v>
      </c>
      <c r="E58" s="7">
        <v>329</v>
      </c>
      <c r="F58" s="25">
        <v>584</v>
      </c>
      <c r="G58" s="63">
        <v>342</v>
      </c>
      <c r="H58" s="63">
        <v>479</v>
      </c>
      <c r="I58" s="40">
        <v>1026.5</v>
      </c>
      <c r="J58" s="6">
        <v>79</v>
      </c>
      <c r="K58" s="7">
        <v>107</v>
      </c>
      <c r="L58" s="7">
        <v>89</v>
      </c>
      <c r="M58" s="7">
        <v>96</v>
      </c>
      <c r="N58" s="25">
        <v>85</v>
      </c>
      <c r="O58" s="7">
        <v>89</v>
      </c>
      <c r="P58" s="25">
        <v>108</v>
      </c>
      <c r="Q58" s="40">
        <v>117</v>
      </c>
      <c r="R58" s="6">
        <v>15</v>
      </c>
      <c r="S58" s="7">
        <v>0</v>
      </c>
      <c r="T58" s="7">
        <v>17</v>
      </c>
      <c r="U58" s="7">
        <v>0</v>
      </c>
      <c r="V58" s="25">
        <v>14</v>
      </c>
      <c r="W58" s="7">
        <v>24</v>
      </c>
      <c r="X58" s="25">
        <v>0</v>
      </c>
      <c r="Y58" s="83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6">SUM(B47:B58)</f>
        <v>4729.28</v>
      </c>
      <c r="C59" s="10">
        <f t="shared" si="16"/>
        <v>3585.3</v>
      </c>
      <c r="D59" s="10">
        <f t="shared" si="16"/>
        <v>4100.3</v>
      </c>
      <c r="E59" s="10">
        <f t="shared" si="16"/>
        <v>5251</v>
      </c>
      <c r="F59" s="49">
        <f t="shared" si="16"/>
        <v>5336</v>
      </c>
      <c r="G59" s="68">
        <f t="shared" si="16"/>
        <v>6987</v>
      </c>
      <c r="H59" s="52">
        <f t="shared" si="16"/>
        <v>5641.3197222241924</v>
      </c>
      <c r="I59" s="52">
        <f t="shared" si="16"/>
        <v>7761.2500000003492</v>
      </c>
      <c r="J59" s="9">
        <f t="shared" si="16"/>
        <v>1025</v>
      </c>
      <c r="K59" s="10">
        <f t="shared" si="16"/>
        <v>978</v>
      </c>
      <c r="L59" s="10">
        <f t="shared" si="16"/>
        <v>1116</v>
      </c>
      <c r="M59" s="10">
        <f t="shared" si="16"/>
        <v>1054</v>
      </c>
      <c r="N59" s="49">
        <f t="shared" si="16"/>
        <v>895</v>
      </c>
      <c r="O59" s="10">
        <f t="shared" si="16"/>
        <v>896</v>
      </c>
      <c r="P59" s="70">
        <f t="shared" si="16"/>
        <v>1085</v>
      </c>
      <c r="Q59" s="70">
        <f t="shared" si="16"/>
        <v>1161</v>
      </c>
      <c r="R59" s="9">
        <f t="shared" si="16"/>
        <v>53</v>
      </c>
      <c r="S59" s="10">
        <f t="shared" si="16"/>
        <v>41.58</v>
      </c>
      <c r="T59" s="10">
        <f t="shared" si="16"/>
        <v>153.44999999999999</v>
      </c>
      <c r="U59" s="10">
        <f t="shared" si="16"/>
        <v>172.8</v>
      </c>
      <c r="V59" s="49">
        <f t="shared" si="16"/>
        <v>85.5</v>
      </c>
      <c r="W59" s="10">
        <f t="shared" si="16"/>
        <v>75.400000000000006</v>
      </c>
      <c r="X59" s="70">
        <f t="shared" si="16"/>
        <v>3.45</v>
      </c>
      <c r="Y59" s="70">
        <f t="shared" si="16"/>
        <v>0</v>
      </c>
      <c r="Z59" s="26"/>
      <c r="AA59" s="27"/>
      <c r="AB59" s="27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0"/>
      <c r="Z63" s="121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1"/>
      <c r="Z64" s="121"/>
    </row>
    <row r="65" spans="1:26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06"/>
      <c r="Z65" s="121"/>
    </row>
    <row r="66" spans="1:26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48">
        <v>2011</v>
      </c>
      <c r="Z66" s="104"/>
    </row>
    <row r="67" spans="1:26">
      <c r="A67" s="11" t="s">
        <v>6</v>
      </c>
      <c r="B67" s="6"/>
      <c r="C67" s="7"/>
      <c r="D67" s="7"/>
      <c r="E67" s="7"/>
      <c r="F67" s="25"/>
      <c r="G67" s="67"/>
      <c r="H67" s="51"/>
      <c r="I67" s="25"/>
      <c r="J67" s="6"/>
      <c r="K67" s="7"/>
      <c r="L67" s="7"/>
      <c r="M67" s="7"/>
      <c r="N67" s="25"/>
      <c r="O67" s="7"/>
      <c r="P67" s="69"/>
      <c r="Q67" s="25"/>
      <c r="R67" s="6"/>
      <c r="S67" s="7"/>
      <c r="T67" s="7"/>
      <c r="U67" s="7"/>
      <c r="V67" s="25"/>
      <c r="W67" s="7"/>
      <c r="X67" s="69"/>
      <c r="Y67" s="69"/>
    </row>
    <row r="68" spans="1:26">
      <c r="A68" s="5" t="s">
        <v>24</v>
      </c>
      <c r="B68" s="6"/>
      <c r="C68" s="7"/>
      <c r="D68" s="7"/>
      <c r="E68" s="7"/>
      <c r="F68" s="25"/>
      <c r="G68" s="63"/>
      <c r="H68" s="40"/>
      <c r="I68" s="25"/>
      <c r="J68" s="6"/>
      <c r="K68" s="7"/>
      <c r="L68" s="7"/>
      <c r="M68" s="7"/>
      <c r="N68" s="25"/>
      <c r="O68" s="7"/>
      <c r="P68" s="29"/>
      <c r="Q68" s="25"/>
      <c r="R68" s="6"/>
      <c r="S68" s="7"/>
      <c r="T68" s="7"/>
      <c r="U68" s="7"/>
      <c r="V68" s="25"/>
      <c r="W68" s="7"/>
      <c r="X68" s="29"/>
      <c r="Y68" s="29"/>
    </row>
    <row r="69" spans="1:26">
      <c r="A69" s="11" t="s">
        <v>7</v>
      </c>
      <c r="B69" s="6"/>
      <c r="C69" s="7"/>
      <c r="D69" s="7"/>
      <c r="E69" s="7"/>
      <c r="F69" s="25"/>
      <c r="G69" s="63"/>
      <c r="H69" s="40"/>
      <c r="I69" s="25"/>
      <c r="J69" s="6"/>
      <c r="K69" s="7"/>
      <c r="L69" s="7"/>
      <c r="M69" s="7"/>
      <c r="N69" s="25"/>
      <c r="O69" s="7"/>
      <c r="P69" s="29"/>
      <c r="Q69" s="25"/>
      <c r="R69" s="6"/>
      <c r="S69" s="7"/>
      <c r="T69" s="7"/>
      <c r="U69" s="7"/>
      <c r="V69" s="25"/>
      <c r="W69" s="7"/>
      <c r="X69" s="29"/>
      <c r="Y69" s="29"/>
    </row>
    <row r="70" spans="1:26">
      <c r="A70" s="11" t="s">
        <v>8</v>
      </c>
      <c r="B70" s="6"/>
      <c r="C70" s="7"/>
      <c r="D70" s="7"/>
      <c r="E70" s="7"/>
      <c r="F70" s="25"/>
      <c r="G70" s="63"/>
      <c r="H70" s="40"/>
      <c r="I70" s="25"/>
      <c r="J70" s="6"/>
      <c r="K70" s="7"/>
      <c r="L70" s="7"/>
      <c r="M70" s="7"/>
      <c r="N70" s="25"/>
      <c r="O70" s="7"/>
      <c r="P70" s="29"/>
      <c r="Q70" s="25"/>
      <c r="R70" s="6"/>
      <c r="S70" s="7"/>
      <c r="T70" s="7"/>
      <c r="U70" s="7"/>
      <c r="V70" s="25"/>
      <c r="W70" s="7"/>
      <c r="X70" s="29"/>
      <c r="Y70" s="29"/>
    </row>
    <row r="71" spans="1:26">
      <c r="A71" s="11" t="s">
        <v>9</v>
      </c>
      <c r="B71" s="6"/>
      <c r="C71" s="7"/>
      <c r="D71" s="7"/>
      <c r="E71" s="7"/>
      <c r="F71" s="25"/>
      <c r="G71" s="63"/>
      <c r="H71" s="40"/>
      <c r="I71" s="25"/>
      <c r="J71" s="6"/>
      <c r="K71" s="7"/>
      <c r="L71" s="7"/>
      <c r="M71" s="7"/>
      <c r="N71" s="25"/>
      <c r="O71" s="7"/>
      <c r="P71" s="29"/>
      <c r="Q71" s="25"/>
      <c r="R71" s="6"/>
      <c r="S71" s="7"/>
      <c r="T71" s="7"/>
      <c r="U71" s="7"/>
      <c r="V71" s="25"/>
      <c r="W71" s="7"/>
      <c r="X71" s="29"/>
      <c r="Y71" s="29"/>
    </row>
    <row r="72" spans="1:26">
      <c r="A72" s="11" t="s">
        <v>10</v>
      </c>
      <c r="B72" s="6"/>
      <c r="C72" s="7"/>
      <c r="D72" s="7"/>
      <c r="E72" s="7"/>
      <c r="F72" s="25"/>
      <c r="G72" s="63"/>
      <c r="H72" s="40"/>
      <c r="I72" s="25"/>
      <c r="J72" s="6"/>
      <c r="K72" s="7"/>
      <c r="L72" s="7"/>
      <c r="M72" s="7"/>
      <c r="N72" s="25"/>
      <c r="O72" s="7"/>
      <c r="P72" s="29"/>
      <c r="Q72" s="25"/>
      <c r="R72" s="6"/>
      <c r="S72" s="7"/>
      <c r="T72" s="7"/>
      <c r="U72" s="7"/>
      <c r="V72" s="25"/>
      <c r="W72" s="7"/>
      <c r="X72" s="29"/>
      <c r="Y72" s="29"/>
    </row>
    <row r="73" spans="1:26">
      <c r="A73" s="11" t="s">
        <v>11</v>
      </c>
      <c r="B73" s="6"/>
      <c r="C73" s="7"/>
      <c r="D73" s="7"/>
      <c r="E73" s="7"/>
      <c r="F73" s="25"/>
      <c r="G73" s="63"/>
      <c r="H73" s="40"/>
      <c r="I73" s="25"/>
      <c r="J73" s="6"/>
      <c r="K73" s="7"/>
      <c r="L73" s="7"/>
      <c r="M73" s="7"/>
      <c r="N73" s="25"/>
      <c r="O73" s="7"/>
      <c r="P73" s="29"/>
      <c r="Q73" s="25"/>
      <c r="R73" s="6"/>
      <c r="S73" s="7"/>
      <c r="T73" s="7"/>
      <c r="U73" s="7"/>
      <c r="V73" s="25"/>
      <c r="W73" s="7"/>
      <c r="X73" s="29"/>
      <c r="Y73" s="29"/>
    </row>
    <row r="74" spans="1:26">
      <c r="A74" s="11" t="s">
        <v>12</v>
      </c>
      <c r="B74" s="6"/>
      <c r="C74" s="7"/>
      <c r="D74" s="7"/>
      <c r="E74" s="7"/>
      <c r="F74" s="25"/>
      <c r="G74" s="63"/>
      <c r="H74" s="40"/>
      <c r="I74" s="25"/>
      <c r="J74" s="6"/>
      <c r="K74" s="7"/>
      <c r="L74" s="7"/>
      <c r="M74" s="7"/>
      <c r="N74" s="25"/>
      <c r="O74" s="7"/>
      <c r="P74" s="29"/>
      <c r="Q74" s="25"/>
      <c r="R74" s="6"/>
      <c r="S74" s="7"/>
      <c r="T74" s="7"/>
      <c r="U74" s="7"/>
      <c r="V74" s="25"/>
      <c r="W74" s="7"/>
      <c r="X74" s="29"/>
      <c r="Y74" s="29"/>
    </row>
    <row r="75" spans="1:26">
      <c r="A75" s="11" t="s">
        <v>13</v>
      </c>
      <c r="B75" s="6"/>
      <c r="C75" s="7"/>
      <c r="D75" s="7"/>
      <c r="E75" s="7"/>
      <c r="F75" s="25"/>
      <c r="G75" s="63"/>
      <c r="H75" s="40"/>
      <c r="I75" s="25"/>
      <c r="J75" s="6"/>
      <c r="K75" s="7"/>
      <c r="L75" s="7"/>
      <c r="M75" s="7"/>
      <c r="N75" s="25"/>
      <c r="O75" s="7"/>
      <c r="P75" s="29"/>
      <c r="Q75" s="25"/>
      <c r="R75" s="6"/>
      <c r="S75" s="7"/>
      <c r="T75" s="7"/>
      <c r="U75" s="7"/>
      <c r="V75" s="25"/>
      <c r="W75" s="7"/>
      <c r="X75" s="29"/>
      <c r="Y75" s="29"/>
    </row>
    <row r="76" spans="1:26">
      <c r="A76" s="11" t="s">
        <v>14</v>
      </c>
      <c r="B76" s="6"/>
      <c r="C76" s="7"/>
      <c r="D76" s="7"/>
      <c r="E76" s="7"/>
      <c r="F76" s="25"/>
      <c r="G76" s="63"/>
      <c r="H76" s="40"/>
      <c r="I76" s="25"/>
      <c r="J76" s="6"/>
      <c r="K76" s="7"/>
      <c r="L76" s="7"/>
      <c r="M76" s="7"/>
      <c r="N76" s="25"/>
      <c r="O76" s="7"/>
      <c r="P76" s="29"/>
      <c r="Q76" s="25"/>
      <c r="R76" s="6"/>
      <c r="S76" s="7"/>
      <c r="T76" s="7"/>
      <c r="U76" s="7"/>
      <c r="V76" s="25"/>
      <c r="W76" s="7"/>
      <c r="X76" s="29"/>
      <c r="Y76" s="29"/>
    </row>
    <row r="77" spans="1:26">
      <c r="A77" s="11" t="s">
        <v>15</v>
      </c>
      <c r="B77" s="6"/>
      <c r="C77" s="7"/>
      <c r="D77" s="7"/>
      <c r="E77" s="7"/>
      <c r="F77" s="25"/>
      <c r="G77" s="63"/>
      <c r="H77" s="40"/>
      <c r="I77" s="25"/>
      <c r="J77" s="6"/>
      <c r="K77" s="7"/>
      <c r="L77" s="7"/>
      <c r="M77" s="7"/>
      <c r="N77" s="25"/>
      <c r="O77" s="7"/>
      <c r="P77" s="29"/>
      <c r="Q77" s="25"/>
      <c r="R77" s="6"/>
      <c r="S77" s="7"/>
      <c r="T77" s="7"/>
      <c r="U77" s="7"/>
      <c r="V77" s="25"/>
      <c r="W77" s="7"/>
      <c r="X77" s="29"/>
      <c r="Y77" s="29"/>
    </row>
    <row r="78" spans="1:26">
      <c r="A78" s="11" t="s">
        <v>16</v>
      </c>
      <c r="B78" s="6"/>
      <c r="C78" s="7"/>
      <c r="D78" s="7"/>
      <c r="E78" s="7"/>
      <c r="F78" s="25"/>
      <c r="G78" s="63"/>
      <c r="H78" s="40"/>
      <c r="I78" s="25"/>
      <c r="J78" s="6"/>
      <c r="K78" s="7"/>
      <c r="L78" s="7"/>
      <c r="M78" s="7"/>
      <c r="N78" s="25"/>
      <c r="O78" s="7"/>
      <c r="P78" s="29"/>
      <c r="Q78" s="25"/>
      <c r="R78" s="6"/>
      <c r="S78" s="7"/>
      <c r="T78" s="7"/>
      <c r="U78" s="7"/>
      <c r="V78" s="25"/>
      <c r="W78" s="7"/>
      <c r="X78" s="29"/>
      <c r="Y78" s="29"/>
    </row>
    <row r="79" spans="1:26" ht="13.5" thickBot="1">
      <c r="A79" s="12" t="s">
        <v>17</v>
      </c>
      <c r="B79" s="9">
        <f t="shared" ref="B79:X79" si="17">SUM(B67:B78)</f>
        <v>0</v>
      </c>
      <c r="C79" s="10">
        <f t="shared" si="17"/>
        <v>0</v>
      </c>
      <c r="D79" s="10">
        <f t="shared" si="17"/>
        <v>0</v>
      </c>
      <c r="E79" s="10">
        <f t="shared" si="17"/>
        <v>0</v>
      </c>
      <c r="F79" s="49">
        <f t="shared" si="17"/>
        <v>0</v>
      </c>
      <c r="G79" s="68">
        <f t="shared" si="17"/>
        <v>0</v>
      </c>
      <c r="H79" s="52">
        <f t="shared" si="17"/>
        <v>0</v>
      </c>
      <c r="I79" s="52">
        <f t="shared" si="17"/>
        <v>0</v>
      </c>
      <c r="J79" s="9">
        <f t="shared" si="17"/>
        <v>0</v>
      </c>
      <c r="K79" s="10">
        <f t="shared" si="17"/>
        <v>0</v>
      </c>
      <c r="L79" s="10">
        <f t="shared" si="17"/>
        <v>0</v>
      </c>
      <c r="M79" s="10">
        <f t="shared" si="17"/>
        <v>0</v>
      </c>
      <c r="N79" s="49">
        <f t="shared" si="17"/>
        <v>0</v>
      </c>
      <c r="O79" s="10">
        <f t="shared" si="17"/>
        <v>0</v>
      </c>
      <c r="P79" s="70">
        <f t="shared" si="17"/>
        <v>0</v>
      </c>
      <c r="Q79" s="70">
        <f t="shared" si="17"/>
        <v>0</v>
      </c>
      <c r="R79" s="9">
        <f t="shared" si="17"/>
        <v>0</v>
      </c>
      <c r="S79" s="10">
        <f t="shared" si="17"/>
        <v>0</v>
      </c>
      <c r="T79" s="10">
        <f t="shared" si="17"/>
        <v>0</v>
      </c>
      <c r="U79" s="10">
        <f t="shared" si="17"/>
        <v>0</v>
      </c>
      <c r="V79" s="49">
        <f t="shared" si="17"/>
        <v>0</v>
      </c>
      <c r="W79" s="10">
        <f t="shared" si="17"/>
        <v>0</v>
      </c>
      <c r="X79" s="70">
        <f t="shared" si="17"/>
        <v>0</v>
      </c>
      <c r="Y79" s="70">
        <f t="shared" ref="Y79" si="18">SUM(Y67:Y78)</f>
        <v>0</v>
      </c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19">+Z19/B59</f>
        <v>70.460831247039721</v>
      </c>
      <c r="C83" s="14">
        <f t="shared" si="19"/>
        <v>93.653808607368973</v>
      </c>
      <c r="D83" s="14">
        <f t="shared" si="19"/>
        <v>84.642587127771137</v>
      </c>
      <c r="E83" s="14">
        <f t="shared" si="19"/>
        <v>67.0238049895258</v>
      </c>
      <c r="F83" s="56">
        <f t="shared" si="19"/>
        <v>66.611506746626688</v>
      </c>
      <c r="G83" s="56">
        <f t="shared" si="19"/>
        <v>46.859167024474026</v>
      </c>
      <c r="H83" s="15">
        <f t="shared" si="19"/>
        <v>63.137814826699689</v>
      </c>
      <c r="I83" s="15">
        <f t="shared" si="19"/>
        <v>54.47047833789415</v>
      </c>
    </row>
    <row r="84" spans="1:33" ht="13.5" thickBot="1">
      <c r="A84" s="16" t="s">
        <v>30</v>
      </c>
      <c r="B84" s="17"/>
      <c r="C84" s="17"/>
      <c r="D84" s="17"/>
      <c r="E84" s="17"/>
      <c r="F84" s="57"/>
      <c r="G84" s="57"/>
      <c r="H84" s="41"/>
      <c r="I84" s="41"/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20">+B7</f>
        <v>15607</v>
      </c>
      <c r="C91" s="7">
        <f t="shared" si="20"/>
        <v>7987</v>
      </c>
      <c r="D91" s="7">
        <f t="shared" si="20"/>
        <v>10241</v>
      </c>
      <c r="E91" s="7">
        <f t="shared" si="20"/>
        <v>6980</v>
      </c>
      <c r="F91" s="25">
        <f t="shared" si="20"/>
        <v>13213</v>
      </c>
      <c r="G91" s="63">
        <f t="shared" si="20"/>
        <v>6741</v>
      </c>
      <c r="H91" s="40">
        <f t="shared" si="20"/>
        <v>9596.6</v>
      </c>
      <c r="I91" s="40">
        <f t="shared" ref="I91" si="21">+I7</f>
        <v>7253</v>
      </c>
      <c r="J91" s="6">
        <f t="shared" si="20"/>
        <v>11493</v>
      </c>
      <c r="K91" s="7">
        <f t="shared" si="20"/>
        <v>15781</v>
      </c>
      <c r="L91" s="7">
        <f t="shared" si="20"/>
        <v>16526</v>
      </c>
      <c r="M91" s="7">
        <f t="shared" si="20"/>
        <v>13461</v>
      </c>
      <c r="N91" s="7">
        <f t="shared" si="20"/>
        <v>15940</v>
      </c>
      <c r="O91" s="7">
        <f t="shared" si="20"/>
        <v>19756</v>
      </c>
      <c r="P91" s="29">
        <f t="shared" si="20"/>
        <v>14749</v>
      </c>
      <c r="Q91" s="29">
        <f t="shared" ref="Q91" si="22">+Q7</f>
        <v>18379</v>
      </c>
      <c r="R91" s="6">
        <f t="shared" si="20"/>
        <v>0</v>
      </c>
      <c r="S91" s="7">
        <f t="shared" si="20"/>
        <v>0</v>
      </c>
      <c r="T91" s="7">
        <f t="shared" si="20"/>
        <v>0</v>
      </c>
      <c r="U91" s="7">
        <f t="shared" si="20"/>
        <v>0</v>
      </c>
      <c r="V91" s="7">
        <f t="shared" si="20"/>
        <v>0</v>
      </c>
      <c r="W91" s="7">
        <f t="shared" si="20"/>
        <v>0</v>
      </c>
      <c r="X91" s="40">
        <f t="shared" si="20"/>
        <v>0</v>
      </c>
      <c r="Y91" s="40">
        <f t="shared" ref="Y91" si="23">+Y7</f>
        <v>0</v>
      </c>
      <c r="Z91" s="6">
        <f t="shared" ref="Z91:Z102" si="24">+R91+J91+B91</f>
        <v>27100</v>
      </c>
      <c r="AA91" s="7">
        <f t="shared" ref="AA91:AA102" si="25">+S91+K91+C91</f>
        <v>23768</v>
      </c>
      <c r="AB91" s="7">
        <f t="shared" ref="AB91:AB102" si="26">+T91+L91+D91</f>
        <v>26767</v>
      </c>
      <c r="AC91" s="7">
        <f t="shared" ref="AC91:AC102" si="27">+U91+M91+E91</f>
        <v>20441</v>
      </c>
      <c r="AD91" s="7">
        <f>+AD7</f>
        <v>29153</v>
      </c>
      <c r="AE91" s="63">
        <f>+AE7</f>
        <v>26497</v>
      </c>
      <c r="AF91" s="40">
        <f>+AF7</f>
        <v>24345.599999999999</v>
      </c>
      <c r="AG91" s="40">
        <f>+AG7</f>
        <v>25632</v>
      </c>
    </row>
    <row r="92" spans="1:33">
      <c r="A92" s="5" t="s">
        <v>24</v>
      </c>
      <c r="B92" s="6">
        <f t="shared" ref="B92:B102" si="28">+B91+B8</f>
        <v>29257</v>
      </c>
      <c r="C92" s="7">
        <f t="shared" ref="C92:C102" si="29">+C91+C8</f>
        <v>19714</v>
      </c>
      <c r="D92" s="7">
        <f t="shared" ref="D92:D102" si="30">+D91+D8</f>
        <v>27163</v>
      </c>
      <c r="E92" s="7">
        <f t="shared" ref="E92:E102" si="31">+E91+E8</f>
        <v>17399</v>
      </c>
      <c r="F92" s="25">
        <f t="shared" ref="F92:F102" si="32">+F91+F8</f>
        <v>24766</v>
      </c>
      <c r="G92" s="63">
        <f t="shared" ref="G92:G102" si="33">+G91+G8</f>
        <v>18620</v>
      </c>
      <c r="H92" s="40">
        <f t="shared" ref="H92:I102" si="34">+H91+H8</f>
        <v>19277.7</v>
      </c>
      <c r="I92" s="40">
        <f t="shared" si="34"/>
        <v>18046</v>
      </c>
      <c r="J92" s="6">
        <f t="shared" ref="J92:J102" si="35">+J91+J8</f>
        <v>23047</v>
      </c>
      <c r="K92" s="7">
        <f t="shared" ref="K92:K102" si="36">+K91+K8</f>
        <v>34812</v>
      </c>
      <c r="L92" s="7">
        <f t="shared" ref="L92:L102" si="37">+L91+L8</f>
        <v>26486</v>
      </c>
      <c r="M92" s="7">
        <f t="shared" ref="M92:M102" si="38">+M91+M8</f>
        <v>30962</v>
      </c>
      <c r="N92" s="7">
        <f t="shared" ref="N92:N102" si="39">+N91+N8</f>
        <v>33460</v>
      </c>
      <c r="O92" s="7">
        <f t="shared" ref="O92:O102" si="40">+O91+O8</f>
        <v>32297</v>
      </c>
      <c r="P92" s="29">
        <f t="shared" ref="P92:Q102" si="41">+P91+P8</f>
        <v>31869</v>
      </c>
      <c r="Q92" s="29">
        <f t="shared" si="41"/>
        <v>37126</v>
      </c>
      <c r="R92" s="6">
        <f t="shared" ref="R92:R102" si="42">+R91+R8</f>
        <v>0</v>
      </c>
      <c r="S92" s="7">
        <f t="shared" ref="S92:S102" si="43">+S91+S8</f>
        <v>0</v>
      </c>
      <c r="T92" s="7">
        <f t="shared" ref="T92:T102" si="44">+T91+T8</f>
        <v>0</v>
      </c>
      <c r="U92" s="7">
        <f t="shared" ref="U92:U102" si="45">+U91+U8</f>
        <v>0</v>
      </c>
      <c r="V92" s="7">
        <f t="shared" ref="V92:V102" si="46">+V91+V8</f>
        <v>0</v>
      </c>
      <c r="W92" s="7">
        <f t="shared" ref="W92:W102" si="47">+W91+W8</f>
        <v>0</v>
      </c>
      <c r="X92" s="40">
        <f t="shared" ref="X92:Y102" si="48">+X91+X8</f>
        <v>0</v>
      </c>
      <c r="Y92" s="40">
        <f t="shared" si="48"/>
        <v>0</v>
      </c>
      <c r="Z92" s="6">
        <f t="shared" si="24"/>
        <v>52304</v>
      </c>
      <c r="AA92" s="7">
        <f t="shared" si="25"/>
        <v>54526</v>
      </c>
      <c r="AB92" s="7">
        <f t="shared" si="26"/>
        <v>53649</v>
      </c>
      <c r="AC92" s="7">
        <f t="shared" si="27"/>
        <v>48361</v>
      </c>
      <c r="AD92" s="7">
        <f t="shared" ref="AD92:AD102" si="49">+AD91+AD8</f>
        <v>58226</v>
      </c>
      <c r="AE92" s="63">
        <f t="shared" ref="AE92:AE102" si="50">+AE91+AE8</f>
        <v>50917</v>
      </c>
      <c r="AF92" s="40">
        <f t="shared" ref="AF92:AG102" si="51">+AF91+AF8</f>
        <v>51146.7</v>
      </c>
      <c r="AG92" s="40">
        <f t="shared" si="51"/>
        <v>55172</v>
      </c>
    </row>
    <row r="93" spans="1:33">
      <c r="A93" s="5" t="s">
        <v>7</v>
      </c>
      <c r="B93" s="6">
        <f t="shared" si="28"/>
        <v>44993</v>
      </c>
      <c r="C93" s="7">
        <f t="shared" si="29"/>
        <v>31798</v>
      </c>
      <c r="D93" s="7">
        <f t="shared" si="30"/>
        <v>40676</v>
      </c>
      <c r="E93" s="7">
        <f t="shared" si="31"/>
        <v>25082</v>
      </c>
      <c r="F93" s="25">
        <f t="shared" si="32"/>
        <v>35260</v>
      </c>
      <c r="G93" s="63">
        <f t="shared" si="33"/>
        <v>31979</v>
      </c>
      <c r="H93" s="40">
        <f t="shared" si="34"/>
        <v>30843.599999999999</v>
      </c>
      <c r="I93" s="40">
        <f t="shared" si="34"/>
        <v>30552</v>
      </c>
      <c r="J93" s="6">
        <f t="shared" si="35"/>
        <v>35749</v>
      </c>
      <c r="K93" s="7">
        <f t="shared" si="36"/>
        <v>49077</v>
      </c>
      <c r="L93" s="7">
        <f t="shared" si="37"/>
        <v>40690</v>
      </c>
      <c r="M93" s="7">
        <f t="shared" si="38"/>
        <v>49797</v>
      </c>
      <c r="N93" s="7">
        <f t="shared" si="39"/>
        <v>53232</v>
      </c>
      <c r="O93" s="7">
        <f t="shared" si="40"/>
        <v>47765</v>
      </c>
      <c r="P93" s="29">
        <f t="shared" si="41"/>
        <v>49905</v>
      </c>
      <c r="Q93" s="29">
        <f t="shared" si="41"/>
        <v>49287</v>
      </c>
      <c r="R93" s="6">
        <f t="shared" si="42"/>
        <v>0</v>
      </c>
      <c r="S93" s="7">
        <f t="shared" si="43"/>
        <v>0</v>
      </c>
      <c r="T93" s="7">
        <f t="shared" si="44"/>
        <v>0</v>
      </c>
      <c r="U93" s="7">
        <f t="shared" si="45"/>
        <v>0</v>
      </c>
      <c r="V93" s="7">
        <f t="shared" si="46"/>
        <v>0</v>
      </c>
      <c r="W93" s="7">
        <f t="shared" si="47"/>
        <v>0</v>
      </c>
      <c r="X93" s="40">
        <f t="shared" si="48"/>
        <v>0</v>
      </c>
      <c r="Y93" s="40">
        <f t="shared" si="48"/>
        <v>0</v>
      </c>
      <c r="Z93" s="6">
        <f t="shared" si="24"/>
        <v>80742</v>
      </c>
      <c r="AA93" s="7">
        <f t="shared" si="25"/>
        <v>80875</v>
      </c>
      <c r="AB93" s="7">
        <f t="shared" si="26"/>
        <v>81366</v>
      </c>
      <c r="AC93" s="7">
        <f t="shared" si="27"/>
        <v>74879</v>
      </c>
      <c r="AD93" s="7">
        <f t="shared" si="49"/>
        <v>88492</v>
      </c>
      <c r="AE93" s="63">
        <f t="shared" si="50"/>
        <v>79744</v>
      </c>
      <c r="AF93" s="40">
        <f t="shared" si="51"/>
        <v>80748.600000000006</v>
      </c>
      <c r="AG93" s="40">
        <f t="shared" si="51"/>
        <v>79839</v>
      </c>
    </row>
    <row r="94" spans="1:33">
      <c r="A94" s="5" t="s">
        <v>8</v>
      </c>
      <c r="B94" s="6">
        <f t="shared" si="28"/>
        <v>59527</v>
      </c>
      <c r="C94" s="7">
        <f t="shared" si="29"/>
        <v>45780</v>
      </c>
      <c r="D94" s="7">
        <f t="shared" si="30"/>
        <v>52241</v>
      </c>
      <c r="E94" s="7">
        <f t="shared" si="31"/>
        <v>31247</v>
      </c>
      <c r="F94" s="25">
        <f t="shared" si="32"/>
        <v>45414</v>
      </c>
      <c r="G94" s="63">
        <f t="shared" si="33"/>
        <v>43902</v>
      </c>
      <c r="H94" s="40">
        <f t="shared" si="34"/>
        <v>43585.5</v>
      </c>
      <c r="I94" s="40">
        <f t="shared" si="34"/>
        <v>42582</v>
      </c>
      <c r="J94" s="6">
        <f t="shared" si="35"/>
        <v>47911</v>
      </c>
      <c r="K94" s="7">
        <f t="shared" si="36"/>
        <v>64471</v>
      </c>
      <c r="L94" s="7">
        <f t="shared" si="37"/>
        <v>58427</v>
      </c>
      <c r="M94" s="7">
        <f t="shared" si="38"/>
        <v>75406</v>
      </c>
      <c r="N94" s="7">
        <f t="shared" si="39"/>
        <v>77727</v>
      </c>
      <c r="O94" s="7">
        <f t="shared" si="40"/>
        <v>60876</v>
      </c>
      <c r="P94" s="29">
        <f t="shared" si="41"/>
        <v>66358</v>
      </c>
      <c r="Q94" s="29">
        <f t="shared" si="41"/>
        <v>72227</v>
      </c>
      <c r="R94" s="6">
        <f t="shared" si="42"/>
        <v>0</v>
      </c>
      <c r="S94" s="7">
        <f t="shared" si="43"/>
        <v>0</v>
      </c>
      <c r="T94" s="7">
        <f t="shared" si="44"/>
        <v>0</v>
      </c>
      <c r="U94" s="7">
        <f t="shared" si="45"/>
        <v>0</v>
      </c>
      <c r="V94" s="7">
        <f t="shared" si="46"/>
        <v>0</v>
      </c>
      <c r="W94" s="7">
        <f t="shared" si="47"/>
        <v>0</v>
      </c>
      <c r="X94" s="40">
        <f t="shared" si="48"/>
        <v>0</v>
      </c>
      <c r="Y94" s="40">
        <f t="shared" si="48"/>
        <v>0</v>
      </c>
      <c r="Z94" s="6">
        <f t="shared" si="24"/>
        <v>107438</v>
      </c>
      <c r="AA94" s="7">
        <f t="shared" si="25"/>
        <v>110251</v>
      </c>
      <c r="AB94" s="7">
        <f t="shared" si="26"/>
        <v>110668</v>
      </c>
      <c r="AC94" s="7">
        <f t="shared" si="27"/>
        <v>106653</v>
      </c>
      <c r="AD94" s="7">
        <f t="shared" si="49"/>
        <v>123141</v>
      </c>
      <c r="AE94" s="63">
        <f t="shared" si="50"/>
        <v>104778</v>
      </c>
      <c r="AF94" s="40">
        <f t="shared" si="51"/>
        <v>109943.5</v>
      </c>
      <c r="AG94" s="40">
        <f t="shared" si="51"/>
        <v>114809</v>
      </c>
    </row>
    <row r="95" spans="1:33">
      <c r="A95" s="5" t="s">
        <v>9</v>
      </c>
      <c r="B95" s="6">
        <f t="shared" si="28"/>
        <v>71489</v>
      </c>
      <c r="C95" s="7">
        <f t="shared" si="29"/>
        <v>53507</v>
      </c>
      <c r="D95" s="7">
        <f t="shared" si="30"/>
        <v>61887</v>
      </c>
      <c r="E95" s="7">
        <f t="shared" si="31"/>
        <v>41411</v>
      </c>
      <c r="F95" s="25">
        <f t="shared" si="32"/>
        <v>55809</v>
      </c>
      <c r="G95" s="63">
        <f t="shared" si="33"/>
        <v>53988</v>
      </c>
      <c r="H95" s="40">
        <f t="shared" si="34"/>
        <v>56392.4</v>
      </c>
      <c r="I95" s="40">
        <f t="shared" si="34"/>
        <v>66117</v>
      </c>
      <c r="J95" s="6">
        <f t="shared" si="35"/>
        <v>59110</v>
      </c>
      <c r="K95" s="7">
        <f t="shared" si="36"/>
        <v>80024</v>
      </c>
      <c r="L95" s="7">
        <f t="shared" si="37"/>
        <v>76500</v>
      </c>
      <c r="M95" s="7">
        <f t="shared" si="38"/>
        <v>91479</v>
      </c>
      <c r="N95" s="7">
        <f t="shared" si="39"/>
        <v>100174</v>
      </c>
      <c r="O95" s="7">
        <f t="shared" si="40"/>
        <v>79665</v>
      </c>
      <c r="P95" s="29">
        <f t="shared" si="41"/>
        <v>83921</v>
      </c>
      <c r="Q95" s="29">
        <f t="shared" si="41"/>
        <v>91345</v>
      </c>
      <c r="R95" s="6">
        <f t="shared" si="42"/>
        <v>0</v>
      </c>
      <c r="S95" s="7">
        <f t="shared" si="43"/>
        <v>0</v>
      </c>
      <c r="T95" s="7">
        <f t="shared" si="44"/>
        <v>0</v>
      </c>
      <c r="U95" s="7">
        <f t="shared" si="45"/>
        <v>0</v>
      </c>
      <c r="V95" s="7">
        <f t="shared" si="46"/>
        <v>0</v>
      </c>
      <c r="W95" s="7">
        <f t="shared" si="47"/>
        <v>0</v>
      </c>
      <c r="X95" s="40">
        <f t="shared" si="48"/>
        <v>0</v>
      </c>
      <c r="Y95" s="40">
        <f t="shared" si="48"/>
        <v>0</v>
      </c>
      <c r="Z95" s="6">
        <f t="shared" si="24"/>
        <v>130599</v>
      </c>
      <c r="AA95" s="7">
        <f t="shared" si="25"/>
        <v>133531</v>
      </c>
      <c r="AB95" s="7">
        <f t="shared" si="26"/>
        <v>138387</v>
      </c>
      <c r="AC95" s="7">
        <f t="shared" si="27"/>
        <v>132890</v>
      </c>
      <c r="AD95" s="7">
        <f t="shared" si="49"/>
        <v>155983</v>
      </c>
      <c r="AE95" s="63">
        <f t="shared" si="50"/>
        <v>133653</v>
      </c>
      <c r="AF95" s="40">
        <f t="shared" si="51"/>
        <v>140313.4</v>
      </c>
      <c r="AG95" s="40">
        <f t="shared" si="51"/>
        <v>157462</v>
      </c>
    </row>
    <row r="96" spans="1:33">
      <c r="A96" s="5" t="s">
        <v>10</v>
      </c>
      <c r="B96" s="6">
        <f t="shared" si="28"/>
        <v>83116</v>
      </c>
      <c r="C96" s="7">
        <f t="shared" si="29"/>
        <v>66311</v>
      </c>
      <c r="D96" s="7">
        <f t="shared" si="30"/>
        <v>75233</v>
      </c>
      <c r="E96" s="7">
        <f t="shared" si="31"/>
        <v>52759</v>
      </c>
      <c r="F96" s="25">
        <f t="shared" si="32"/>
        <v>65836</v>
      </c>
      <c r="G96" s="63">
        <f t="shared" si="33"/>
        <v>66683</v>
      </c>
      <c r="H96" s="40">
        <f t="shared" si="34"/>
        <v>70595.600000000006</v>
      </c>
      <c r="I96" s="40">
        <f t="shared" si="34"/>
        <v>79455</v>
      </c>
      <c r="J96" s="6">
        <f t="shared" si="35"/>
        <v>68961</v>
      </c>
      <c r="K96" s="7">
        <f t="shared" si="36"/>
        <v>98171</v>
      </c>
      <c r="L96" s="7">
        <f t="shared" si="37"/>
        <v>96629</v>
      </c>
      <c r="M96" s="7">
        <f t="shared" si="38"/>
        <v>112760</v>
      </c>
      <c r="N96" s="7">
        <f t="shared" si="39"/>
        <v>122379</v>
      </c>
      <c r="O96" s="7">
        <f t="shared" si="40"/>
        <v>98808</v>
      </c>
      <c r="P96" s="29">
        <f t="shared" si="41"/>
        <v>104800</v>
      </c>
      <c r="Q96" s="29">
        <f t="shared" si="41"/>
        <v>107470</v>
      </c>
      <c r="R96" s="6">
        <f t="shared" si="42"/>
        <v>0</v>
      </c>
      <c r="S96" s="7">
        <f t="shared" si="43"/>
        <v>0</v>
      </c>
      <c r="T96" s="7">
        <f t="shared" si="44"/>
        <v>0</v>
      </c>
      <c r="U96" s="7">
        <f t="shared" si="45"/>
        <v>0</v>
      </c>
      <c r="V96" s="7">
        <f t="shared" si="46"/>
        <v>0</v>
      </c>
      <c r="W96" s="7">
        <f t="shared" si="47"/>
        <v>0</v>
      </c>
      <c r="X96" s="40">
        <f t="shared" si="48"/>
        <v>0</v>
      </c>
      <c r="Y96" s="40">
        <f t="shared" si="48"/>
        <v>0</v>
      </c>
      <c r="Z96" s="6">
        <f t="shared" si="24"/>
        <v>152077</v>
      </c>
      <c r="AA96" s="7">
        <f t="shared" si="25"/>
        <v>164482</v>
      </c>
      <c r="AB96" s="7">
        <f t="shared" si="26"/>
        <v>171862</v>
      </c>
      <c r="AC96" s="7">
        <f t="shared" si="27"/>
        <v>165519</v>
      </c>
      <c r="AD96" s="7">
        <f t="shared" si="49"/>
        <v>188215</v>
      </c>
      <c r="AE96" s="63">
        <f t="shared" si="50"/>
        <v>165491</v>
      </c>
      <c r="AF96" s="40">
        <f t="shared" si="51"/>
        <v>175395.59999999998</v>
      </c>
      <c r="AG96" s="40">
        <f t="shared" si="51"/>
        <v>186925</v>
      </c>
    </row>
    <row r="97" spans="1:33">
      <c r="A97" s="5" t="s">
        <v>11</v>
      </c>
      <c r="B97" s="6">
        <f t="shared" si="28"/>
        <v>98661</v>
      </c>
      <c r="C97" s="7">
        <f t="shared" si="29"/>
        <v>81815</v>
      </c>
      <c r="D97" s="7">
        <f t="shared" si="30"/>
        <v>84451</v>
      </c>
      <c r="E97" s="7">
        <f t="shared" si="31"/>
        <v>65098</v>
      </c>
      <c r="F97" s="25">
        <f t="shared" si="32"/>
        <v>75101</v>
      </c>
      <c r="G97" s="63">
        <f t="shared" si="33"/>
        <v>81136</v>
      </c>
      <c r="H97" s="40">
        <f t="shared" si="34"/>
        <v>79695.600000000006</v>
      </c>
      <c r="I97" s="40">
        <f t="shared" si="34"/>
        <v>100278</v>
      </c>
      <c r="J97" s="6">
        <f t="shared" si="35"/>
        <v>84762</v>
      </c>
      <c r="K97" s="7">
        <f t="shared" si="36"/>
        <v>115914</v>
      </c>
      <c r="L97" s="7">
        <f t="shared" si="37"/>
        <v>113492</v>
      </c>
      <c r="M97" s="7">
        <f t="shared" si="38"/>
        <v>135652</v>
      </c>
      <c r="N97" s="7">
        <f t="shared" si="39"/>
        <v>138688</v>
      </c>
      <c r="O97" s="7">
        <f t="shared" si="40"/>
        <v>121024</v>
      </c>
      <c r="P97" s="29">
        <f t="shared" si="41"/>
        <v>126053</v>
      </c>
      <c r="Q97" s="29">
        <f t="shared" si="41"/>
        <v>130198</v>
      </c>
      <c r="R97" s="6">
        <f t="shared" si="42"/>
        <v>0</v>
      </c>
      <c r="S97" s="7">
        <f t="shared" si="43"/>
        <v>0</v>
      </c>
      <c r="T97" s="7">
        <f t="shared" si="44"/>
        <v>0</v>
      </c>
      <c r="U97" s="7">
        <f t="shared" si="45"/>
        <v>0</v>
      </c>
      <c r="V97" s="7">
        <f t="shared" si="46"/>
        <v>0</v>
      </c>
      <c r="W97" s="7">
        <f t="shared" si="47"/>
        <v>0</v>
      </c>
      <c r="X97" s="40">
        <f t="shared" si="48"/>
        <v>0</v>
      </c>
      <c r="Y97" s="40">
        <f t="shared" si="48"/>
        <v>0</v>
      </c>
      <c r="Z97" s="6">
        <f t="shared" si="24"/>
        <v>183423</v>
      </c>
      <c r="AA97" s="7">
        <f t="shared" si="25"/>
        <v>197729</v>
      </c>
      <c r="AB97" s="7">
        <f t="shared" si="26"/>
        <v>197943</v>
      </c>
      <c r="AC97" s="7">
        <f t="shared" si="27"/>
        <v>200750</v>
      </c>
      <c r="AD97" s="7">
        <f t="shared" si="49"/>
        <v>213789</v>
      </c>
      <c r="AE97" s="63">
        <f t="shared" si="50"/>
        <v>202160</v>
      </c>
      <c r="AF97" s="40">
        <f t="shared" si="51"/>
        <v>205748.59999999998</v>
      </c>
      <c r="AG97" s="40">
        <f t="shared" si="51"/>
        <v>230476</v>
      </c>
    </row>
    <row r="98" spans="1:33">
      <c r="A98" s="5" t="s">
        <v>12</v>
      </c>
      <c r="B98" s="6">
        <f t="shared" si="28"/>
        <v>115480</v>
      </c>
      <c r="C98" s="7">
        <f t="shared" si="29"/>
        <v>92866</v>
      </c>
      <c r="D98" s="7">
        <f t="shared" si="30"/>
        <v>93407</v>
      </c>
      <c r="E98" s="7">
        <f t="shared" si="31"/>
        <v>73207</v>
      </c>
      <c r="F98" s="25">
        <f t="shared" si="32"/>
        <v>83503</v>
      </c>
      <c r="G98" s="63">
        <f t="shared" si="33"/>
        <v>88698</v>
      </c>
      <c r="H98" s="40">
        <f t="shared" si="34"/>
        <v>87736.6</v>
      </c>
      <c r="I98" s="40">
        <f t="shared" si="34"/>
        <v>120634</v>
      </c>
      <c r="J98" s="6">
        <f t="shared" si="35"/>
        <v>101324</v>
      </c>
      <c r="K98" s="7">
        <f t="shared" si="36"/>
        <v>135315</v>
      </c>
      <c r="L98" s="7">
        <f t="shared" si="37"/>
        <v>133827</v>
      </c>
      <c r="M98" s="7">
        <f t="shared" si="38"/>
        <v>158328</v>
      </c>
      <c r="N98" s="7">
        <f t="shared" si="39"/>
        <v>163413</v>
      </c>
      <c r="O98" s="7">
        <f t="shared" si="40"/>
        <v>135884</v>
      </c>
      <c r="P98" s="29">
        <f t="shared" si="41"/>
        <v>148924</v>
      </c>
      <c r="Q98" s="29">
        <f t="shared" si="41"/>
        <v>147464</v>
      </c>
      <c r="R98" s="6">
        <f t="shared" si="42"/>
        <v>0</v>
      </c>
      <c r="S98" s="7">
        <f t="shared" si="43"/>
        <v>0</v>
      </c>
      <c r="T98" s="7">
        <f t="shared" si="44"/>
        <v>0</v>
      </c>
      <c r="U98" s="7">
        <f t="shared" si="45"/>
        <v>0</v>
      </c>
      <c r="V98" s="7">
        <f t="shared" si="46"/>
        <v>0</v>
      </c>
      <c r="W98" s="7">
        <f t="shared" si="47"/>
        <v>0</v>
      </c>
      <c r="X98" s="40">
        <f t="shared" si="48"/>
        <v>0</v>
      </c>
      <c r="Y98" s="40">
        <f t="shared" si="48"/>
        <v>0</v>
      </c>
      <c r="Z98" s="6">
        <f t="shared" si="24"/>
        <v>216804</v>
      </c>
      <c r="AA98" s="7">
        <f t="shared" si="25"/>
        <v>228181</v>
      </c>
      <c r="AB98" s="7">
        <f t="shared" si="26"/>
        <v>227234</v>
      </c>
      <c r="AC98" s="7">
        <f t="shared" si="27"/>
        <v>231535</v>
      </c>
      <c r="AD98" s="7">
        <f t="shared" si="49"/>
        <v>246916</v>
      </c>
      <c r="AE98" s="63">
        <f t="shared" si="50"/>
        <v>224582</v>
      </c>
      <c r="AF98" s="40">
        <f t="shared" si="51"/>
        <v>236660.59999999998</v>
      </c>
      <c r="AG98" s="40">
        <f t="shared" si="51"/>
        <v>268098</v>
      </c>
    </row>
    <row r="99" spans="1:33">
      <c r="A99" s="5" t="s">
        <v>13</v>
      </c>
      <c r="B99" s="6">
        <f t="shared" si="28"/>
        <v>127932</v>
      </c>
      <c r="C99" s="7">
        <f t="shared" si="29"/>
        <v>108279</v>
      </c>
      <c r="D99" s="7">
        <f t="shared" si="30"/>
        <v>104818</v>
      </c>
      <c r="E99" s="7">
        <f t="shared" si="31"/>
        <v>86178</v>
      </c>
      <c r="F99" s="25">
        <f t="shared" si="32"/>
        <v>91377</v>
      </c>
      <c r="G99" s="63">
        <f t="shared" si="33"/>
        <v>99811</v>
      </c>
      <c r="H99" s="40">
        <f t="shared" si="34"/>
        <v>98447.6</v>
      </c>
      <c r="I99" s="40">
        <f t="shared" si="34"/>
        <v>130418</v>
      </c>
      <c r="J99" s="6">
        <f t="shared" si="35"/>
        <v>115192</v>
      </c>
      <c r="K99" s="7">
        <f t="shared" si="36"/>
        <v>147216</v>
      </c>
      <c r="L99" s="7">
        <f t="shared" si="37"/>
        <v>149309</v>
      </c>
      <c r="M99" s="7">
        <f t="shared" si="38"/>
        <v>177827</v>
      </c>
      <c r="N99" s="7">
        <f t="shared" si="39"/>
        <v>185412</v>
      </c>
      <c r="O99" s="7">
        <f t="shared" si="40"/>
        <v>150634</v>
      </c>
      <c r="P99" s="29">
        <f t="shared" si="41"/>
        <v>163412</v>
      </c>
      <c r="Q99" s="29">
        <f t="shared" si="41"/>
        <v>175704</v>
      </c>
      <c r="R99" s="6">
        <f t="shared" si="42"/>
        <v>0</v>
      </c>
      <c r="S99" s="7">
        <f t="shared" si="43"/>
        <v>0</v>
      </c>
      <c r="T99" s="7">
        <f t="shared" si="44"/>
        <v>0</v>
      </c>
      <c r="U99" s="7">
        <f t="shared" si="45"/>
        <v>0</v>
      </c>
      <c r="V99" s="7">
        <f t="shared" si="46"/>
        <v>0</v>
      </c>
      <c r="W99" s="7">
        <f t="shared" si="47"/>
        <v>0</v>
      </c>
      <c r="X99" s="40">
        <f t="shared" si="48"/>
        <v>0</v>
      </c>
      <c r="Y99" s="40">
        <f t="shared" si="48"/>
        <v>0</v>
      </c>
      <c r="Z99" s="6">
        <f t="shared" si="24"/>
        <v>243124</v>
      </c>
      <c r="AA99" s="7">
        <f t="shared" si="25"/>
        <v>255495</v>
      </c>
      <c r="AB99" s="7">
        <f t="shared" si="26"/>
        <v>254127</v>
      </c>
      <c r="AC99" s="7">
        <f t="shared" si="27"/>
        <v>264005</v>
      </c>
      <c r="AD99" s="7">
        <f t="shared" si="49"/>
        <v>276789</v>
      </c>
      <c r="AE99" s="63">
        <f t="shared" si="50"/>
        <v>250445</v>
      </c>
      <c r="AF99" s="40">
        <f t="shared" si="51"/>
        <v>261859.59999999998</v>
      </c>
      <c r="AG99" s="40">
        <f t="shared" si="51"/>
        <v>306122</v>
      </c>
    </row>
    <row r="100" spans="1:33">
      <c r="A100" s="5" t="s">
        <v>14</v>
      </c>
      <c r="B100" s="6">
        <f t="shared" si="28"/>
        <v>144435</v>
      </c>
      <c r="C100" s="7">
        <f t="shared" si="29"/>
        <v>118814</v>
      </c>
      <c r="D100" s="7">
        <f t="shared" si="30"/>
        <v>116319</v>
      </c>
      <c r="E100" s="7">
        <f t="shared" si="31"/>
        <v>95673</v>
      </c>
      <c r="F100" s="25">
        <f t="shared" si="32"/>
        <v>97526</v>
      </c>
      <c r="G100" s="63">
        <f t="shared" si="33"/>
        <v>107509</v>
      </c>
      <c r="H100" s="40">
        <f t="shared" si="34"/>
        <v>107928.6</v>
      </c>
      <c r="I100" s="40">
        <f t="shared" si="34"/>
        <v>144090</v>
      </c>
      <c r="J100" s="6">
        <f t="shared" si="35"/>
        <v>128231</v>
      </c>
      <c r="K100" s="7">
        <f t="shared" si="36"/>
        <v>164616</v>
      </c>
      <c r="L100" s="7">
        <f t="shared" si="37"/>
        <v>171796</v>
      </c>
      <c r="M100" s="7">
        <f t="shared" si="38"/>
        <v>197603</v>
      </c>
      <c r="N100" s="7">
        <f t="shared" si="39"/>
        <v>201272</v>
      </c>
      <c r="O100" s="7">
        <f t="shared" si="40"/>
        <v>164913</v>
      </c>
      <c r="P100" s="29">
        <f t="shared" si="41"/>
        <v>182251</v>
      </c>
      <c r="Q100" s="29">
        <f t="shared" si="41"/>
        <v>203350</v>
      </c>
      <c r="R100" s="6">
        <f t="shared" si="42"/>
        <v>0</v>
      </c>
      <c r="S100" s="7">
        <f t="shared" si="43"/>
        <v>0</v>
      </c>
      <c r="T100" s="7">
        <f t="shared" si="44"/>
        <v>0</v>
      </c>
      <c r="U100" s="7">
        <f t="shared" si="45"/>
        <v>0</v>
      </c>
      <c r="V100" s="7">
        <f t="shared" si="46"/>
        <v>0</v>
      </c>
      <c r="W100" s="7">
        <f t="shared" si="47"/>
        <v>0</v>
      </c>
      <c r="X100" s="40">
        <f t="shared" si="48"/>
        <v>0</v>
      </c>
      <c r="Y100" s="40">
        <f t="shared" si="48"/>
        <v>0</v>
      </c>
      <c r="Z100" s="6">
        <f t="shared" si="24"/>
        <v>272666</v>
      </c>
      <c r="AA100" s="7">
        <f t="shared" si="25"/>
        <v>283430</v>
      </c>
      <c r="AB100" s="7">
        <f t="shared" si="26"/>
        <v>288115</v>
      </c>
      <c r="AC100" s="7">
        <f t="shared" si="27"/>
        <v>293276</v>
      </c>
      <c r="AD100" s="7">
        <f t="shared" si="49"/>
        <v>298798</v>
      </c>
      <c r="AE100" s="63">
        <f t="shared" si="50"/>
        <v>272422</v>
      </c>
      <c r="AF100" s="40">
        <f t="shared" si="51"/>
        <v>290179.59999999998</v>
      </c>
      <c r="AG100" s="40">
        <f t="shared" si="51"/>
        <v>347440</v>
      </c>
    </row>
    <row r="101" spans="1:33">
      <c r="A101" s="5" t="s">
        <v>15</v>
      </c>
      <c r="B101" s="6">
        <f t="shared" si="28"/>
        <v>156119</v>
      </c>
      <c r="C101" s="7">
        <f t="shared" si="29"/>
        <v>128427</v>
      </c>
      <c r="D101" s="7">
        <f t="shared" si="30"/>
        <v>126417</v>
      </c>
      <c r="E101" s="7">
        <f t="shared" si="31"/>
        <v>106547</v>
      </c>
      <c r="F101" s="25">
        <f t="shared" si="32"/>
        <v>106790</v>
      </c>
      <c r="G101" s="63">
        <f t="shared" si="33"/>
        <v>115273</v>
      </c>
      <c r="H101" s="40">
        <f t="shared" si="34"/>
        <v>120655.6</v>
      </c>
      <c r="I101" s="40">
        <f t="shared" si="34"/>
        <v>160588</v>
      </c>
      <c r="J101" s="6">
        <f t="shared" si="35"/>
        <v>142099</v>
      </c>
      <c r="K101" s="7">
        <f t="shared" si="36"/>
        <v>177011</v>
      </c>
      <c r="L101" s="7">
        <f t="shared" si="37"/>
        <v>185673</v>
      </c>
      <c r="M101" s="7">
        <f t="shared" si="38"/>
        <v>211401</v>
      </c>
      <c r="N101" s="7">
        <f t="shared" si="39"/>
        <v>219250</v>
      </c>
      <c r="O101" s="7">
        <f t="shared" si="40"/>
        <v>184294</v>
      </c>
      <c r="P101" s="29">
        <f t="shared" si="41"/>
        <v>202414</v>
      </c>
      <c r="Q101" s="29">
        <f t="shared" si="41"/>
        <v>228086</v>
      </c>
      <c r="R101" s="6">
        <f t="shared" si="42"/>
        <v>0</v>
      </c>
      <c r="S101" s="7">
        <f t="shared" si="43"/>
        <v>0</v>
      </c>
      <c r="T101" s="7">
        <f t="shared" si="44"/>
        <v>0</v>
      </c>
      <c r="U101" s="7">
        <f t="shared" si="45"/>
        <v>0</v>
      </c>
      <c r="V101" s="7">
        <f t="shared" si="46"/>
        <v>0</v>
      </c>
      <c r="W101" s="7">
        <f t="shared" si="47"/>
        <v>0</v>
      </c>
      <c r="X101" s="40">
        <f t="shared" si="48"/>
        <v>0</v>
      </c>
      <c r="Y101" s="40">
        <f t="shared" si="48"/>
        <v>0</v>
      </c>
      <c r="Z101" s="6">
        <f t="shared" si="24"/>
        <v>298218</v>
      </c>
      <c r="AA101" s="7">
        <f t="shared" si="25"/>
        <v>305438</v>
      </c>
      <c r="AB101" s="7">
        <f t="shared" si="26"/>
        <v>312090</v>
      </c>
      <c r="AC101" s="7">
        <f t="shared" si="27"/>
        <v>317948</v>
      </c>
      <c r="AD101" s="7">
        <f t="shared" si="49"/>
        <v>326040</v>
      </c>
      <c r="AE101" s="63">
        <f t="shared" si="50"/>
        <v>299567</v>
      </c>
      <c r="AF101" s="40">
        <f t="shared" si="51"/>
        <v>323069.59999999998</v>
      </c>
      <c r="AG101" s="40">
        <f t="shared" si="51"/>
        <v>388674</v>
      </c>
    </row>
    <row r="102" spans="1:33" ht="13.5" thickBot="1">
      <c r="A102" s="20" t="s">
        <v>16</v>
      </c>
      <c r="B102" s="21">
        <f t="shared" si="28"/>
        <v>174037</v>
      </c>
      <c r="C102" s="22">
        <f t="shared" si="29"/>
        <v>142298</v>
      </c>
      <c r="D102" s="22">
        <f t="shared" si="30"/>
        <v>139530</v>
      </c>
      <c r="E102" s="22">
        <f t="shared" si="31"/>
        <v>118416</v>
      </c>
      <c r="F102" s="50">
        <f t="shared" si="32"/>
        <v>116357</v>
      </c>
      <c r="G102" s="64">
        <f t="shared" si="33"/>
        <v>125153</v>
      </c>
      <c r="H102" s="47">
        <f t="shared" si="34"/>
        <v>131871.6</v>
      </c>
      <c r="I102" s="47">
        <f t="shared" si="34"/>
        <v>173059</v>
      </c>
      <c r="J102" s="21">
        <f t="shared" si="35"/>
        <v>159192</v>
      </c>
      <c r="K102" s="22">
        <f t="shared" si="36"/>
        <v>193479</v>
      </c>
      <c r="L102" s="22">
        <f t="shared" si="37"/>
        <v>207530</v>
      </c>
      <c r="M102" s="22">
        <f t="shared" si="38"/>
        <v>233526</v>
      </c>
      <c r="N102" s="22">
        <f t="shared" si="39"/>
        <v>239082</v>
      </c>
      <c r="O102" s="22">
        <f t="shared" si="40"/>
        <v>202252</v>
      </c>
      <c r="P102" s="30">
        <f t="shared" si="41"/>
        <v>224309</v>
      </c>
      <c r="Q102" s="30">
        <f t="shared" si="41"/>
        <v>249700</v>
      </c>
      <c r="R102" s="21">
        <f t="shared" si="42"/>
        <v>0</v>
      </c>
      <c r="S102" s="22">
        <f t="shared" si="43"/>
        <v>0</v>
      </c>
      <c r="T102" s="22">
        <f t="shared" si="44"/>
        <v>0</v>
      </c>
      <c r="U102" s="22">
        <f t="shared" si="45"/>
        <v>0</v>
      </c>
      <c r="V102" s="22">
        <f t="shared" si="46"/>
        <v>0</v>
      </c>
      <c r="W102" s="22">
        <f t="shared" si="47"/>
        <v>0</v>
      </c>
      <c r="X102" s="47">
        <f t="shared" si="48"/>
        <v>0</v>
      </c>
      <c r="Y102" s="47">
        <f t="shared" si="48"/>
        <v>0</v>
      </c>
      <c r="Z102" s="21">
        <f t="shared" si="24"/>
        <v>333229</v>
      </c>
      <c r="AA102" s="22">
        <f t="shared" si="25"/>
        <v>335777</v>
      </c>
      <c r="AB102" s="22">
        <f t="shared" si="26"/>
        <v>347060</v>
      </c>
      <c r="AC102" s="22">
        <f t="shared" si="27"/>
        <v>351942</v>
      </c>
      <c r="AD102" s="22">
        <f t="shared" si="49"/>
        <v>355439</v>
      </c>
      <c r="AE102" s="64">
        <f t="shared" si="50"/>
        <v>327405</v>
      </c>
      <c r="AF102" s="47">
        <f t="shared" si="51"/>
        <v>356180.6</v>
      </c>
      <c r="AG102" s="47">
        <f t="shared" si="51"/>
        <v>422759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52">+B27</f>
        <v>0</v>
      </c>
      <c r="C110" s="7">
        <f t="shared" si="52"/>
        <v>0</v>
      </c>
      <c r="D110" s="7">
        <f t="shared" si="52"/>
        <v>0</v>
      </c>
      <c r="E110" s="7">
        <f t="shared" si="52"/>
        <v>0</v>
      </c>
      <c r="F110" s="25">
        <f t="shared" si="52"/>
        <v>0</v>
      </c>
      <c r="G110" s="63">
        <f t="shared" si="52"/>
        <v>0</v>
      </c>
      <c r="H110" s="40">
        <f t="shared" si="52"/>
        <v>0</v>
      </c>
      <c r="I110" s="40">
        <f t="shared" ref="I110" si="53">+I27</f>
        <v>0</v>
      </c>
      <c r="J110" s="6">
        <f t="shared" si="52"/>
        <v>0</v>
      </c>
      <c r="K110" s="7">
        <f t="shared" si="52"/>
        <v>0</v>
      </c>
      <c r="L110" s="7">
        <f t="shared" si="52"/>
        <v>0</v>
      </c>
      <c r="M110" s="7">
        <f t="shared" si="52"/>
        <v>0</v>
      </c>
      <c r="N110" s="7">
        <f t="shared" si="52"/>
        <v>0</v>
      </c>
      <c r="O110" s="7">
        <f t="shared" si="52"/>
        <v>0</v>
      </c>
      <c r="P110" s="29">
        <f t="shared" si="52"/>
        <v>0</v>
      </c>
      <c r="Q110" s="29">
        <f t="shared" ref="Q110" si="54">+Q27</f>
        <v>0</v>
      </c>
      <c r="R110" s="6">
        <f t="shared" si="52"/>
        <v>0</v>
      </c>
      <c r="S110" s="7">
        <f t="shared" si="52"/>
        <v>0</v>
      </c>
      <c r="T110" s="7">
        <f t="shared" si="52"/>
        <v>0</v>
      </c>
      <c r="U110" s="7">
        <f t="shared" si="52"/>
        <v>0</v>
      </c>
      <c r="V110" s="7">
        <f t="shared" si="52"/>
        <v>0</v>
      </c>
      <c r="W110" s="7">
        <f t="shared" si="52"/>
        <v>0</v>
      </c>
      <c r="X110" s="40">
        <f t="shared" si="52"/>
        <v>0</v>
      </c>
      <c r="Y110" s="40">
        <f t="shared" ref="Y110" si="55">+Y27</f>
        <v>0</v>
      </c>
      <c r="Z110" s="6">
        <f t="shared" ref="Z110:Z121" si="56">+R110+J110+B110</f>
        <v>0</v>
      </c>
      <c r="AA110" s="7">
        <f t="shared" ref="AA110:AA121" si="57">+S110+K110+C110</f>
        <v>0</v>
      </c>
      <c r="AB110" s="7">
        <f t="shared" ref="AB110:AB121" si="58">+T110+L110+D110</f>
        <v>0</v>
      </c>
      <c r="AC110" s="7">
        <f t="shared" ref="AC110:AC121" si="59">+U110+M110+E110</f>
        <v>0</v>
      </c>
      <c r="AD110" s="7">
        <f>+AD27</f>
        <v>0</v>
      </c>
      <c r="AE110" s="63">
        <f>+AE27</f>
        <v>0</v>
      </c>
      <c r="AF110" s="40">
        <f>+AF27</f>
        <v>0</v>
      </c>
      <c r="AG110" s="40">
        <f>+AG27</f>
        <v>0</v>
      </c>
    </row>
    <row r="111" spans="1:33">
      <c r="A111" s="5" t="s">
        <v>24</v>
      </c>
      <c r="B111" s="6">
        <f t="shared" ref="B111:B121" si="60">+B110+B28</f>
        <v>0</v>
      </c>
      <c r="C111" s="7">
        <f t="shared" ref="C111:C121" si="61">+C110+C28</f>
        <v>0</v>
      </c>
      <c r="D111" s="7">
        <f t="shared" ref="D111:D121" si="62">+D110+D28</f>
        <v>0</v>
      </c>
      <c r="E111" s="7">
        <f t="shared" ref="E111:E121" si="63">+E110+E28</f>
        <v>0</v>
      </c>
      <c r="F111" s="25">
        <f t="shared" ref="F111:F121" si="64">+F110+F28</f>
        <v>0</v>
      </c>
      <c r="G111" s="63">
        <f t="shared" ref="G111:G121" si="65">+G110+G28</f>
        <v>0</v>
      </c>
      <c r="H111" s="40">
        <f t="shared" ref="H111:I121" si="66">+H110+H28</f>
        <v>0</v>
      </c>
      <c r="I111" s="40">
        <f t="shared" si="66"/>
        <v>0</v>
      </c>
      <c r="J111" s="6">
        <f t="shared" ref="J111:J121" si="67">+J110+J28</f>
        <v>0</v>
      </c>
      <c r="K111" s="7">
        <f t="shared" ref="K111:K121" si="68">+K110+K28</f>
        <v>0</v>
      </c>
      <c r="L111" s="7">
        <f t="shared" ref="L111:L121" si="69">+L110+L28</f>
        <v>0</v>
      </c>
      <c r="M111" s="7">
        <f t="shared" ref="M111:M121" si="70">+M110+M28</f>
        <v>0</v>
      </c>
      <c r="N111" s="7">
        <f t="shared" ref="N111:N121" si="71">+N110+N28</f>
        <v>0</v>
      </c>
      <c r="O111" s="7">
        <f t="shared" ref="O111:O121" si="72">+O110+O28</f>
        <v>0</v>
      </c>
      <c r="P111" s="29">
        <f t="shared" ref="P111:Q121" si="73">+P110+P28</f>
        <v>0</v>
      </c>
      <c r="Q111" s="29">
        <f t="shared" si="73"/>
        <v>0</v>
      </c>
      <c r="R111" s="6">
        <f t="shared" ref="R111:R121" si="74">+R110+R28</f>
        <v>0</v>
      </c>
      <c r="S111" s="7">
        <f t="shared" ref="S111:S121" si="75">+S110+S28</f>
        <v>0</v>
      </c>
      <c r="T111" s="7">
        <f t="shared" ref="T111:T121" si="76">+T110+T28</f>
        <v>0</v>
      </c>
      <c r="U111" s="7">
        <f t="shared" ref="U111:U121" si="77">+U110+U28</f>
        <v>0</v>
      </c>
      <c r="V111" s="7">
        <f t="shared" ref="V111:V121" si="78">+V110+V28</f>
        <v>0</v>
      </c>
      <c r="W111" s="7">
        <f t="shared" ref="W111:W121" si="79">+W110+W28</f>
        <v>0</v>
      </c>
      <c r="X111" s="40">
        <f t="shared" ref="X111:Y121" si="80">+X110+X28</f>
        <v>0</v>
      </c>
      <c r="Y111" s="40">
        <f t="shared" si="80"/>
        <v>0</v>
      </c>
      <c r="Z111" s="6">
        <f t="shared" si="56"/>
        <v>0</v>
      </c>
      <c r="AA111" s="7">
        <f t="shared" si="57"/>
        <v>0</v>
      </c>
      <c r="AB111" s="7">
        <f t="shared" si="58"/>
        <v>0</v>
      </c>
      <c r="AC111" s="7">
        <f t="shared" si="59"/>
        <v>0</v>
      </c>
      <c r="AD111" s="7">
        <f t="shared" ref="AD111:AD121" si="81">+AD110+AD28</f>
        <v>0</v>
      </c>
      <c r="AE111" s="63">
        <f t="shared" ref="AE111:AE121" si="82">+AE110+AE28</f>
        <v>0</v>
      </c>
      <c r="AF111" s="40">
        <f t="shared" ref="AF111:AG121" si="83">+AF110+AF28</f>
        <v>0</v>
      </c>
      <c r="AG111" s="40">
        <f t="shared" si="83"/>
        <v>0</v>
      </c>
    </row>
    <row r="112" spans="1:33">
      <c r="A112" s="5" t="s">
        <v>7</v>
      </c>
      <c r="B112" s="6">
        <f t="shared" si="60"/>
        <v>0</v>
      </c>
      <c r="C112" s="7">
        <f t="shared" si="61"/>
        <v>0</v>
      </c>
      <c r="D112" s="7">
        <f t="shared" si="62"/>
        <v>0</v>
      </c>
      <c r="E112" s="7">
        <f t="shared" si="63"/>
        <v>0</v>
      </c>
      <c r="F112" s="25">
        <f t="shared" si="64"/>
        <v>0</v>
      </c>
      <c r="G112" s="63">
        <f t="shared" si="65"/>
        <v>0</v>
      </c>
      <c r="H112" s="40">
        <f t="shared" si="66"/>
        <v>0</v>
      </c>
      <c r="I112" s="40">
        <f t="shared" si="66"/>
        <v>0</v>
      </c>
      <c r="J112" s="6">
        <f t="shared" si="67"/>
        <v>0</v>
      </c>
      <c r="K112" s="7">
        <f t="shared" si="68"/>
        <v>0</v>
      </c>
      <c r="L112" s="7">
        <f t="shared" si="69"/>
        <v>0</v>
      </c>
      <c r="M112" s="7">
        <f t="shared" si="70"/>
        <v>0</v>
      </c>
      <c r="N112" s="7">
        <f t="shared" si="71"/>
        <v>0</v>
      </c>
      <c r="O112" s="7">
        <f t="shared" si="72"/>
        <v>0</v>
      </c>
      <c r="P112" s="29">
        <f t="shared" si="73"/>
        <v>0</v>
      </c>
      <c r="Q112" s="29">
        <f t="shared" si="73"/>
        <v>0</v>
      </c>
      <c r="R112" s="6">
        <f t="shared" si="74"/>
        <v>0</v>
      </c>
      <c r="S112" s="7">
        <f t="shared" si="75"/>
        <v>0</v>
      </c>
      <c r="T112" s="7">
        <f t="shared" si="76"/>
        <v>0</v>
      </c>
      <c r="U112" s="7">
        <f t="shared" si="77"/>
        <v>0</v>
      </c>
      <c r="V112" s="7">
        <f t="shared" si="78"/>
        <v>0</v>
      </c>
      <c r="W112" s="7">
        <f t="shared" si="79"/>
        <v>0</v>
      </c>
      <c r="X112" s="40">
        <f t="shared" si="80"/>
        <v>0</v>
      </c>
      <c r="Y112" s="40">
        <f t="shared" si="80"/>
        <v>0</v>
      </c>
      <c r="Z112" s="6">
        <f t="shared" si="56"/>
        <v>0</v>
      </c>
      <c r="AA112" s="7">
        <f t="shared" si="57"/>
        <v>0</v>
      </c>
      <c r="AB112" s="7">
        <f t="shared" si="58"/>
        <v>0</v>
      </c>
      <c r="AC112" s="7">
        <f t="shared" si="59"/>
        <v>0</v>
      </c>
      <c r="AD112" s="7">
        <f t="shared" si="81"/>
        <v>0</v>
      </c>
      <c r="AE112" s="63">
        <f t="shared" si="82"/>
        <v>0</v>
      </c>
      <c r="AF112" s="40">
        <f t="shared" si="83"/>
        <v>0</v>
      </c>
      <c r="AG112" s="40">
        <f t="shared" si="83"/>
        <v>0</v>
      </c>
    </row>
    <row r="113" spans="1:33">
      <c r="A113" s="5" t="s">
        <v>8</v>
      </c>
      <c r="B113" s="6">
        <f t="shared" si="60"/>
        <v>0</v>
      </c>
      <c r="C113" s="7">
        <f t="shared" si="61"/>
        <v>0</v>
      </c>
      <c r="D113" s="7">
        <f t="shared" si="62"/>
        <v>0</v>
      </c>
      <c r="E113" s="7">
        <f t="shared" si="63"/>
        <v>0</v>
      </c>
      <c r="F113" s="25">
        <f t="shared" si="64"/>
        <v>0</v>
      </c>
      <c r="G113" s="63">
        <f t="shared" si="65"/>
        <v>0</v>
      </c>
      <c r="H113" s="40">
        <f t="shared" si="66"/>
        <v>0</v>
      </c>
      <c r="I113" s="40">
        <f t="shared" si="66"/>
        <v>0</v>
      </c>
      <c r="J113" s="6">
        <f t="shared" si="67"/>
        <v>0</v>
      </c>
      <c r="K113" s="7">
        <f t="shared" si="68"/>
        <v>0</v>
      </c>
      <c r="L113" s="7">
        <f t="shared" si="69"/>
        <v>0</v>
      </c>
      <c r="M113" s="7">
        <f t="shared" si="70"/>
        <v>0</v>
      </c>
      <c r="N113" s="7">
        <f t="shared" si="71"/>
        <v>0</v>
      </c>
      <c r="O113" s="7">
        <f t="shared" si="72"/>
        <v>0</v>
      </c>
      <c r="P113" s="29">
        <f t="shared" si="73"/>
        <v>0</v>
      </c>
      <c r="Q113" s="29">
        <f t="shared" si="73"/>
        <v>0</v>
      </c>
      <c r="R113" s="6">
        <f t="shared" si="74"/>
        <v>0</v>
      </c>
      <c r="S113" s="7">
        <f t="shared" si="75"/>
        <v>0</v>
      </c>
      <c r="T113" s="7">
        <f t="shared" si="76"/>
        <v>0</v>
      </c>
      <c r="U113" s="7">
        <f t="shared" si="77"/>
        <v>0</v>
      </c>
      <c r="V113" s="7">
        <f t="shared" si="78"/>
        <v>0</v>
      </c>
      <c r="W113" s="7">
        <f t="shared" si="79"/>
        <v>0</v>
      </c>
      <c r="X113" s="40">
        <f t="shared" si="80"/>
        <v>0</v>
      </c>
      <c r="Y113" s="40">
        <f t="shared" si="80"/>
        <v>0</v>
      </c>
      <c r="Z113" s="6">
        <f t="shared" si="56"/>
        <v>0</v>
      </c>
      <c r="AA113" s="7">
        <f t="shared" si="57"/>
        <v>0</v>
      </c>
      <c r="AB113" s="7">
        <f t="shared" si="58"/>
        <v>0</v>
      </c>
      <c r="AC113" s="7">
        <f t="shared" si="59"/>
        <v>0</v>
      </c>
      <c r="AD113" s="7">
        <f t="shared" si="81"/>
        <v>0</v>
      </c>
      <c r="AE113" s="63">
        <f t="shared" si="82"/>
        <v>0</v>
      </c>
      <c r="AF113" s="40">
        <f t="shared" si="83"/>
        <v>0</v>
      </c>
      <c r="AG113" s="40">
        <f t="shared" si="83"/>
        <v>0</v>
      </c>
    </row>
    <row r="114" spans="1:33">
      <c r="A114" s="5" t="s">
        <v>9</v>
      </c>
      <c r="B114" s="6">
        <f t="shared" si="60"/>
        <v>0</v>
      </c>
      <c r="C114" s="7">
        <f t="shared" si="61"/>
        <v>0</v>
      </c>
      <c r="D114" s="7">
        <f t="shared" si="62"/>
        <v>0</v>
      </c>
      <c r="E114" s="7">
        <f t="shared" si="63"/>
        <v>0</v>
      </c>
      <c r="F114" s="25">
        <f t="shared" si="64"/>
        <v>0</v>
      </c>
      <c r="G114" s="63">
        <f t="shared" si="65"/>
        <v>0</v>
      </c>
      <c r="H114" s="40">
        <f t="shared" si="66"/>
        <v>0</v>
      </c>
      <c r="I114" s="40">
        <f t="shared" si="66"/>
        <v>0</v>
      </c>
      <c r="J114" s="6">
        <f t="shared" si="67"/>
        <v>0</v>
      </c>
      <c r="K114" s="7">
        <f t="shared" si="68"/>
        <v>0</v>
      </c>
      <c r="L114" s="7">
        <f t="shared" si="69"/>
        <v>0</v>
      </c>
      <c r="M114" s="7">
        <f t="shared" si="70"/>
        <v>0</v>
      </c>
      <c r="N114" s="7">
        <f t="shared" si="71"/>
        <v>0</v>
      </c>
      <c r="O114" s="7">
        <f t="shared" si="72"/>
        <v>0</v>
      </c>
      <c r="P114" s="29">
        <f t="shared" si="73"/>
        <v>0</v>
      </c>
      <c r="Q114" s="29">
        <f t="shared" si="73"/>
        <v>0</v>
      </c>
      <c r="R114" s="6">
        <f t="shared" si="74"/>
        <v>0</v>
      </c>
      <c r="S114" s="7">
        <f t="shared" si="75"/>
        <v>0</v>
      </c>
      <c r="T114" s="7">
        <f t="shared" si="76"/>
        <v>0</v>
      </c>
      <c r="U114" s="7">
        <f t="shared" si="77"/>
        <v>0</v>
      </c>
      <c r="V114" s="7">
        <f t="shared" si="78"/>
        <v>0</v>
      </c>
      <c r="W114" s="7">
        <f t="shared" si="79"/>
        <v>0</v>
      </c>
      <c r="X114" s="40">
        <f t="shared" si="80"/>
        <v>0</v>
      </c>
      <c r="Y114" s="40">
        <f t="shared" si="80"/>
        <v>0</v>
      </c>
      <c r="Z114" s="6">
        <f t="shared" si="56"/>
        <v>0</v>
      </c>
      <c r="AA114" s="7">
        <f t="shared" si="57"/>
        <v>0</v>
      </c>
      <c r="AB114" s="7">
        <f t="shared" si="58"/>
        <v>0</v>
      </c>
      <c r="AC114" s="7">
        <f t="shared" si="59"/>
        <v>0</v>
      </c>
      <c r="AD114" s="7">
        <f t="shared" si="81"/>
        <v>0</v>
      </c>
      <c r="AE114" s="63">
        <f t="shared" si="82"/>
        <v>0</v>
      </c>
      <c r="AF114" s="40">
        <f t="shared" si="83"/>
        <v>0</v>
      </c>
      <c r="AG114" s="40">
        <f t="shared" si="83"/>
        <v>0</v>
      </c>
    </row>
    <row r="115" spans="1:33">
      <c r="A115" s="5" t="s">
        <v>10</v>
      </c>
      <c r="B115" s="6">
        <f t="shared" si="60"/>
        <v>0</v>
      </c>
      <c r="C115" s="7">
        <f t="shared" si="61"/>
        <v>0</v>
      </c>
      <c r="D115" s="7">
        <f t="shared" si="62"/>
        <v>0</v>
      </c>
      <c r="E115" s="7">
        <f t="shared" si="63"/>
        <v>0</v>
      </c>
      <c r="F115" s="25">
        <f t="shared" si="64"/>
        <v>0</v>
      </c>
      <c r="G115" s="63">
        <f t="shared" si="65"/>
        <v>0</v>
      </c>
      <c r="H115" s="40">
        <f t="shared" si="66"/>
        <v>0</v>
      </c>
      <c r="I115" s="40">
        <f t="shared" si="66"/>
        <v>0</v>
      </c>
      <c r="J115" s="6">
        <f t="shared" si="67"/>
        <v>0</v>
      </c>
      <c r="K115" s="7">
        <f t="shared" si="68"/>
        <v>0</v>
      </c>
      <c r="L115" s="7">
        <f t="shared" si="69"/>
        <v>0</v>
      </c>
      <c r="M115" s="7">
        <f t="shared" si="70"/>
        <v>0</v>
      </c>
      <c r="N115" s="7">
        <f t="shared" si="71"/>
        <v>0</v>
      </c>
      <c r="O115" s="7">
        <f t="shared" si="72"/>
        <v>0</v>
      </c>
      <c r="P115" s="29">
        <f t="shared" si="73"/>
        <v>0</v>
      </c>
      <c r="Q115" s="29">
        <f t="shared" si="73"/>
        <v>0</v>
      </c>
      <c r="R115" s="6">
        <f t="shared" si="74"/>
        <v>0</v>
      </c>
      <c r="S115" s="7">
        <f t="shared" si="75"/>
        <v>0</v>
      </c>
      <c r="T115" s="7">
        <f t="shared" si="76"/>
        <v>0</v>
      </c>
      <c r="U115" s="7">
        <f t="shared" si="77"/>
        <v>0</v>
      </c>
      <c r="V115" s="7">
        <f t="shared" si="78"/>
        <v>0</v>
      </c>
      <c r="W115" s="7">
        <f t="shared" si="79"/>
        <v>0</v>
      </c>
      <c r="X115" s="40">
        <f t="shared" si="80"/>
        <v>0</v>
      </c>
      <c r="Y115" s="40">
        <f t="shared" si="80"/>
        <v>0</v>
      </c>
      <c r="Z115" s="6">
        <f t="shared" si="56"/>
        <v>0</v>
      </c>
      <c r="AA115" s="7">
        <f t="shared" si="57"/>
        <v>0</v>
      </c>
      <c r="AB115" s="7">
        <f t="shared" si="58"/>
        <v>0</v>
      </c>
      <c r="AC115" s="7">
        <f t="shared" si="59"/>
        <v>0</v>
      </c>
      <c r="AD115" s="7">
        <f t="shared" si="81"/>
        <v>0</v>
      </c>
      <c r="AE115" s="63">
        <f t="shared" si="82"/>
        <v>0</v>
      </c>
      <c r="AF115" s="40">
        <f t="shared" si="83"/>
        <v>0</v>
      </c>
      <c r="AG115" s="40">
        <f t="shared" si="83"/>
        <v>0</v>
      </c>
    </row>
    <row r="116" spans="1:33">
      <c r="A116" s="5" t="s">
        <v>11</v>
      </c>
      <c r="B116" s="6">
        <f t="shared" si="60"/>
        <v>0</v>
      </c>
      <c r="C116" s="7">
        <f t="shared" si="61"/>
        <v>0</v>
      </c>
      <c r="D116" s="7">
        <f t="shared" si="62"/>
        <v>0</v>
      </c>
      <c r="E116" s="7">
        <f t="shared" si="63"/>
        <v>0</v>
      </c>
      <c r="F116" s="25">
        <f t="shared" si="64"/>
        <v>0</v>
      </c>
      <c r="G116" s="63">
        <f t="shared" si="65"/>
        <v>0</v>
      </c>
      <c r="H116" s="40">
        <f t="shared" si="66"/>
        <v>0</v>
      </c>
      <c r="I116" s="40">
        <f t="shared" si="66"/>
        <v>0</v>
      </c>
      <c r="J116" s="6">
        <f t="shared" si="67"/>
        <v>0</v>
      </c>
      <c r="K116" s="7">
        <f t="shared" si="68"/>
        <v>0</v>
      </c>
      <c r="L116" s="7">
        <f t="shared" si="69"/>
        <v>0</v>
      </c>
      <c r="M116" s="7">
        <f t="shared" si="70"/>
        <v>0</v>
      </c>
      <c r="N116" s="7">
        <f t="shared" si="71"/>
        <v>0</v>
      </c>
      <c r="O116" s="7">
        <f t="shared" si="72"/>
        <v>0</v>
      </c>
      <c r="P116" s="29">
        <f t="shared" si="73"/>
        <v>0</v>
      </c>
      <c r="Q116" s="29">
        <f t="shared" si="73"/>
        <v>0</v>
      </c>
      <c r="R116" s="6">
        <f t="shared" si="74"/>
        <v>0</v>
      </c>
      <c r="S116" s="7">
        <f t="shared" si="75"/>
        <v>0</v>
      </c>
      <c r="T116" s="7">
        <f t="shared" si="76"/>
        <v>0</v>
      </c>
      <c r="U116" s="7">
        <f t="shared" si="77"/>
        <v>0</v>
      </c>
      <c r="V116" s="7">
        <f t="shared" si="78"/>
        <v>0</v>
      </c>
      <c r="W116" s="7">
        <f t="shared" si="79"/>
        <v>0</v>
      </c>
      <c r="X116" s="40">
        <f t="shared" si="80"/>
        <v>0</v>
      </c>
      <c r="Y116" s="40">
        <f t="shared" si="80"/>
        <v>0</v>
      </c>
      <c r="Z116" s="6">
        <f t="shared" si="56"/>
        <v>0</v>
      </c>
      <c r="AA116" s="7">
        <f t="shared" si="57"/>
        <v>0</v>
      </c>
      <c r="AB116" s="7">
        <f t="shared" si="58"/>
        <v>0</v>
      </c>
      <c r="AC116" s="7">
        <f t="shared" si="59"/>
        <v>0</v>
      </c>
      <c r="AD116" s="7">
        <f t="shared" si="81"/>
        <v>0</v>
      </c>
      <c r="AE116" s="63">
        <f t="shared" si="82"/>
        <v>0</v>
      </c>
      <c r="AF116" s="40">
        <f t="shared" si="83"/>
        <v>0</v>
      </c>
      <c r="AG116" s="40">
        <f t="shared" si="83"/>
        <v>0</v>
      </c>
    </row>
    <row r="117" spans="1:33">
      <c r="A117" s="5" t="s">
        <v>12</v>
      </c>
      <c r="B117" s="6">
        <f t="shared" si="60"/>
        <v>0</v>
      </c>
      <c r="C117" s="7">
        <f t="shared" si="61"/>
        <v>0</v>
      </c>
      <c r="D117" s="7">
        <f t="shared" si="62"/>
        <v>0</v>
      </c>
      <c r="E117" s="7">
        <f t="shared" si="63"/>
        <v>0</v>
      </c>
      <c r="F117" s="25">
        <f t="shared" si="64"/>
        <v>0</v>
      </c>
      <c r="G117" s="63">
        <f t="shared" si="65"/>
        <v>0</v>
      </c>
      <c r="H117" s="40">
        <f t="shared" si="66"/>
        <v>0</v>
      </c>
      <c r="I117" s="40">
        <f t="shared" si="66"/>
        <v>0</v>
      </c>
      <c r="J117" s="6">
        <f t="shared" si="67"/>
        <v>0</v>
      </c>
      <c r="K117" s="7">
        <f t="shared" si="68"/>
        <v>0</v>
      </c>
      <c r="L117" s="7">
        <f t="shared" si="69"/>
        <v>0</v>
      </c>
      <c r="M117" s="7">
        <f t="shared" si="70"/>
        <v>0</v>
      </c>
      <c r="N117" s="7">
        <f t="shared" si="71"/>
        <v>0</v>
      </c>
      <c r="O117" s="7">
        <f t="shared" si="72"/>
        <v>0</v>
      </c>
      <c r="P117" s="29">
        <f t="shared" si="73"/>
        <v>0</v>
      </c>
      <c r="Q117" s="29">
        <f t="shared" si="73"/>
        <v>0</v>
      </c>
      <c r="R117" s="6">
        <f t="shared" si="74"/>
        <v>0</v>
      </c>
      <c r="S117" s="7">
        <f t="shared" si="75"/>
        <v>0</v>
      </c>
      <c r="T117" s="7">
        <f t="shared" si="76"/>
        <v>0</v>
      </c>
      <c r="U117" s="7">
        <f t="shared" si="77"/>
        <v>0</v>
      </c>
      <c r="V117" s="7">
        <f t="shared" si="78"/>
        <v>0</v>
      </c>
      <c r="W117" s="7">
        <f t="shared" si="79"/>
        <v>0</v>
      </c>
      <c r="X117" s="40">
        <f t="shared" si="80"/>
        <v>0</v>
      </c>
      <c r="Y117" s="40">
        <f t="shared" si="80"/>
        <v>0</v>
      </c>
      <c r="Z117" s="6">
        <f t="shared" si="56"/>
        <v>0</v>
      </c>
      <c r="AA117" s="7">
        <f t="shared" si="57"/>
        <v>0</v>
      </c>
      <c r="AB117" s="7">
        <f t="shared" si="58"/>
        <v>0</v>
      </c>
      <c r="AC117" s="7">
        <f t="shared" si="59"/>
        <v>0</v>
      </c>
      <c r="AD117" s="7">
        <f t="shared" si="81"/>
        <v>0</v>
      </c>
      <c r="AE117" s="63">
        <f t="shared" si="82"/>
        <v>0</v>
      </c>
      <c r="AF117" s="40">
        <f t="shared" si="83"/>
        <v>0</v>
      </c>
      <c r="AG117" s="40">
        <f t="shared" si="83"/>
        <v>0</v>
      </c>
    </row>
    <row r="118" spans="1:33">
      <c r="A118" s="5" t="s">
        <v>13</v>
      </c>
      <c r="B118" s="6">
        <f t="shared" si="60"/>
        <v>0</v>
      </c>
      <c r="C118" s="7">
        <f t="shared" si="61"/>
        <v>0</v>
      </c>
      <c r="D118" s="7">
        <f t="shared" si="62"/>
        <v>0</v>
      </c>
      <c r="E118" s="7">
        <f t="shared" si="63"/>
        <v>0</v>
      </c>
      <c r="F118" s="25">
        <f t="shared" si="64"/>
        <v>0</v>
      </c>
      <c r="G118" s="63">
        <f t="shared" si="65"/>
        <v>0</v>
      </c>
      <c r="H118" s="40">
        <f t="shared" si="66"/>
        <v>0</v>
      </c>
      <c r="I118" s="40">
        <f t="shared" si="66"/>
        <v>0</v>
      </c>
      <c r="J118" s="6">
        <f t="shared" si="67"/>
        <v>0</v>
      </c>
      <c r="K118" s="7">
        <f t="shared" si="68"/>
        <v>0</v>
      </c>
      <c r="L118" s="7">
        <f t="shared" si="69"/>
        <v>0</v>
      </c>
      <c r="M118" s="7">
        <f t="shared" si="70"/>
        <v>0</v>
      </c>
      <c r="N118" s="7">
        <f t="shared" si="71"/>
        <v>0</v>
      </c>
      <c r="O118" s="7">
        <f t="shared" si="72"/>
        <v>0</v>
      </c>
      <c r="P118" s="29">
        <f t="shared" si="73"/>
        <v>0</v>
      </c>
      <c r="Q118" s="29">
        <f t="shared" si="73"/>
        <v>0</v>
      </c>
      <c r="R118" s="6">
        <f t="shared" si="74"/>
        <v>0</v>
      </c>
      <c r="S118" s="7">
        <f t="shared" si="75"/>
        <v>0</v>
      </c>
      <c r="T118" s="7">
        <f t="shared" si="76"/>
        <v>0</v>
      </c>
      <c r="U118" s="7">
        <f t="shared" si="77"/>
        <v>0</v>
      </c>
      <c r="V118" s="7">
        <f t="shared" si="78"/>
        <v>0</v>
      </c>
      <c r="W118" s="7">
        <f t="shared" si="79"/>
        <v>0</v>
      </c>
      <c r="X118" s="40">
        <f t="shared" si="80"/>
        <v>0</v>
      </c>
      <c r="Y118" s="40">
        <f t="shared" si="80"/>
        <v>0</v>
      </c>
      <c r="Z118" s="6">
        <f t="shared" si="56"/>
        <v>0</v>
      </c>
      <c r="AA118" s="7">
        <f t="shared" si="57"/>
        <v>0</v>
      </c>
      <c r="AB118" s="7">
        <f t="shared" si="58"/>
        <v>0</v>
      </c>
      <c r="AC118" s="7">
        <f t="shared" si="59"/>
        <v>0</v>
      </c>
      <c r="AD118" s="7">
        <f t="shared" si="81"/>
        <v>0</v>
      </c>
      <c r="AE118" s="63">
        <f t="shared" si="82"/>
        <v>0</v>
      </c>
      <c r="AF118" s="40">
        <f t="shared" si="83"/>
        <v>0</v>
      </c>
      <c r="AG118" s="40">
        <f t="shared" si="83"/>
        <v>0</v>
      </c>
    </row>
    <row r="119" spans="1:33">
      <c r="A119" s="5" t="s">
        <v>14</v>
      </c>
      <c r="B119" s="6">
        <f t="shared" si="60"/>
        <v>0</v>
      </c>
      <c r="C119" s="7">
        <f t="shared" si="61"/>
        <v>0</v>
      </c>
      <c r="D119" s="7">
        <f t="shared" si="62"/>
        <v>0</v>
      </c>
      <c r="E119" s="7">
        <f t="shared" si="63"/>
        <v>0</v>
      </c>
      <c r="F119" s="25">
        <f t="shared" si="64"/>
        <v>0</v>
      </c>
      <c r="G119" s="63">
        <f t="shared" si="65"/>
        <v>0</v>
      </c>
      <c r="H119" s="40">
        <f t="shared" si="66"/>
        <v>0</v>
      </c>
      <c r="I119" s="40">
        <f t="shared" si="66"/>
        <v>0</v>
      </c>
      <c r="J119" s="6">
        <f t="shared" si="67"/>
        <v>0</v>
      </c>
      <c r="K119" s="7">
        <f t="shared" si="68"/>
        <v>0</v>
      </c>
      <c r="L119" s="7">
        <f t="shared" si="69"/>
        <v>0</v>
      </c>
      <c r="M119" s="7">
        <f t="shared" si="70"/>
        <v>0</v>
      </c>
      <c r="N119" s="7">
        <f t="shared" si="71"/>
        <v>0</v>
      </c>
      <c r="O119" s="7">
        <f t="shared" si="72"/>
        <v>0</v>
      </c>
      <c r="P119" s="29">
        <f t="shared" si="73"/>
        <v>0</v>
      </c>
      <c r="Q119" s="29">
        <f t="shared" si="73"/>
        <v>0</v>
      </c>
      <c r="R119" s="6">
        <f t="shared" si="74"/>
        <v>0</v>
      </c>
      <c r="S119" s="7">
        <f t="shared" si="75"/>
        <v>0</v>
      </c>
      <c r="T119" s="7">
        <f t="shared" si="76"/>
        <v>0</v>
      </c>
      <c r="U119" s="7">
        <f t="shared" si="77"/>
        <v>0</v>
      </c>
      <c r="V119" s="7">
        <f t="shared" si="78"/>
        <v>0</v>
      </c>
      <c r="W119" s="7">
        <f t="shared" si="79"/>
        <v>0</v>
      </c>
      <c r="X119" s="40">
        <f t="shared" si="80"/>
        <v>0</v>
      </c>
      <c r="Y119" s="40">
        <f t="shared" si="80"/>
        <v>0</v>
      </c>
      <c r="Z119" s="6">
        <f t="shared" si="56"/>
        <v>0</v>
      </c>
      <c r="AA119" s="7">
        <f t="shared" si="57"/>
        <v>0</v>
      </c>
      <c r="AB119" s="7">
        <f t="shared" si="58"/>
        <v>0</v>
      </c>
      <c r="AC119" s="7">
        <f t="shared" si="59"/>
        <v>0</v>
      </c>
      <c r="AD119" s="7">
        <f t="shared" si="81"/>
        <v>0</v>
      </c>
      <c r="AE119" s="63">
        <f t="shared" si="82"/>
        <v>0</v>
      </c>
      <c r="AF119" s="40">
        <f t="shared" si="83"/>
        <v>0</v>
      </c>
      <c r="AG119" s="40">
        <f t="shared" si="83"/>
        <v>0</v>
      </c>
    </row>
    <row r="120" spans="1:33">
      <c r="A120" s="5" t="s">
        <v>15</v>
      </c>
      <c r="B120" s="6">
        <f t="shared" si="60"/>
        <v>0</v>
      </c>
      <c r="C120" s="7">
        <f t="shared" si="61"/>
        <v>0</v>
      </c>
      <c r="D120" s="7">
        <f t="shared" si="62"/>
        <v>0</v>
      </c>
      <c r="E120" s="7">
        <f t="shared" si="63"/>
        <v>0</v>
      </c>
      <c r="F120" s="25">
        <f t="shared" si="64"/>
        <v>0</v>
      </c>
      <c r="G120" s="63">
        <f t="shared" si="65"/>
        <v>0</v>
      </c>
      <c r="H120" s="40">
        <f t="shared" si="66"/>
        <v>0</v>
      </c>
      <c r="I120" s="40">
        <f t="shared" si="66"/>
        <v>0</v>
      </c>
      <c r="J120" s="6">
        <f t="shared" si="67"/>
        <v>0</v>
      </c>
      <c r="K120" s="7">
        <f t="shared" si="68"/>
        <v>0</v>
      </c>
      <c r="L120" s="7">
        <f t="shared" si="69"/>
        <v>0</v>
      </c>
      <c r="M120" s="7">
        <f t="shared" si="70"/>
        <v>0</v>
      </c>
      <c r="N120" s="7">
        <f t="shared" si="71"/>
        <v>0</v>
      </c>
      <c r="O120" s="7">
        <f t="shared" si="72"/>
        <v>0</v>
      </c>
      <c r="P120" s="29">
        <f t="shared" si="73"/>
        <v>0</v>
      </c>
      <c r="Q120" s="29">
        <f t="shared" si="73"/>
        <v>0</v>
      </c>
      <c r="R120" s="6">
        <f t="shared" si="74"/>
        <v>0</v>
      </c>
      <c r="S120" s="7">
        <f t="shared" si="75"/>
        <v>0</v>
      </c>
      <c r="T120" s="7">
        <f t="shared" si="76"/>
        <v>0</v>
      </c>
      <c r="U120" s="7">
        <f t="shared" si="77"/>
        <v>0</v>
      </c>
      <c r="V120" s="7">
        <f t="shared" si="78"/>
        <v>0</v>
      </c>
      <c r="W120" s="7">
        <f t="shared" si="79"/>
        <v>0</v>
      </c>
      <c r="X120" s="40">
        <f t="shared" si="80"/>
        <v>0</v>
      </c>
      <c r="Y120" s="40">
        <f t="shared" si="80"/>
        <v>0</v>
      </c>
      <c r="Z120" s="6">
        <f t="shared" si="56"/>
        <v>0</v>
      </c>
      <c r="AA120" s="7">
        <f t="shared" si="57"/>
        <v>0</v>
      </c>
      <c r="AB120" s="7">
        <f t="shared" si="58"/>
        <v>0</v>
      </c>
      <c r="AC120" s="7">
        <f t="shared" si="59"/>
        <v>0</v>
      </c>
      <c r="AD120" s="7">
        <f t="shared" si="81"/>
        <v>0</v>
      </c>
      <c r="AE120" s="63">
        <f t="shared" si="82"/>
        <v>0</v>
      </c>
      <c r="AF120" s="40">
        <f t="shared" si="83"/>
        <v>0</v>
      </c>
      <c r="AG120" s="40">
        <f t="shared" si="83"/>
        <v>0</v>
      </c>
    </row>
    <row r="121" spans="1:33" ht="13.5" thickBot="1">
      <c r="A121" s="20" t="s">
        <v>16</v>
      </c>
      <c r="B121" s="21">
        <f t="shared" si="60"/>
        <v>0</v>
      </c>
      <c r="C121" s="22">
        <f t="shared" si="61"/>
        <v>0</v>
      </c>
      <c r="D121" s="22">
        <f t="shared" si="62"/>
        <v>0</v>
      </c>
      <c r="E121" s="22">
        <f t="shared" si="63"/>
        <v>0</v>
      </c>
      <c r="F121" s="50">
        <f t="shared" si="64"/>
        <v>0</v>
      </c>
      <c r="G121" s="64">
        <f t="shared" si="65"/>
        <v>0</v>
      </c>
      <c r="H121" s="47">
        <f t="shared" si="66"/>
        <v>0</v>
      </c>
      <c r="I121" s="47">
        <f t="shared" si="66"/>
        <v>0</v>
      </c>
      <c r="J121" s="21">
        <f t="shared" si="67"/>
        <v>0</v>
      </c>
      <c r="K121" s="22">
        <f t="shared" si="68"/>
        <v>0</v>
      </c>
      <c r="L121" s="22">
        <f t="shared" si="69"/>
        <v>0</v>
      </c>
      <c r="M121" s="22">
        <f t="shared" si="70"/>
        <v>0</v>
      </c>
      <c r="N121" s="22">
        <f t="shared" si="71"/>
        <v>0</v>
      </c>
      <c r="O121" s="22">
        <f t="shared" si="72"/>
        <v>0</v>
      </c>
      <c r="P121" s="30">
        <f t="shared" si="73"/>
        <v>0</v>
      </c>
      <c r="Q121" s="30">
        <f t="shared" si="73"/>
        <v>0</v>
      </c>
      <c r="R121" s="21">
        <f t="shared" si="74"/>
        <v>0</v>
      </c>
      <c r="S121" s="22">
        <f t="shared" si="75"/>
        <v>0</v>
      </c>
      <c r="T121" s="22">
        <f t="shared" si="76"/>
        <v>0</v>
      </c>
      <c r="U121" s="22">
        <f t="shared" si="77"/>
        <v>0</v>
      </c>
      <c r="V121" s="22">
        <f t="shared" si="78"/>
        <v>0</v>
      </c>
      <c r="W121" s="22">
        <f t="shared" si="79"/>
        <v>0</v>
      </c>
      <c r="X121" s="47">
        <f t="shared" si="80"/>
        <v>0</v>
      </c>
      <c r="Y121" s="47">
        <f t="shared" si="80"/>
        <v>0</v>
      </c>
      <c r="Z121" s="21">
        <f t="shared" si="56"/>
        <v>0</v>
      </c>
      <c r="AA121" s="22">
        <f t="shared" si="57"/>
        <v>0</v>
      </c>
      <c r="AB121" s="22">
        <f t="shared" si="58"/>
        <v>0</v>
      </c>
      <c r="AC121" s="22">
        <f t="shared" si="59"/>
        <v>0</v>
      </c>
      <c r="AD121" s="22">
        <f t="shared" si="81"/>
        <v>0</v>
      </c>
      <c r="AE121" s="64">
        <f t="shared" si="82"/>
        <v>0</v>
      </c>
      <c r="AF121" s="47">
        <f t="shared" si="83"/>
        <v>0</v>
      </c>
      <c r="AG121" s="47">
        <f t="shared" si="83"/>
        <v>0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07"/>
      <c r="Z125" s="121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08"/>
      <c r="Z126" s="121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05"/>
      <c r="Z127" s="121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8">
        <v>2011</v>
      </c>
      <c r="Z128" s="104"/>
    </row>
    <row r="129" spans="1:26">
      <c r="A129" s="11" t="s">
        <v>6</v>
      </c>
      <c r="B129" s="6">
        <f t="shared" ref="B129:U129" si="84">+B47</f>
        <v>290.14999999999998</v>
      </c>
      <c r="C129" s="7">
        <f t="shared" si="84"/>
        <v>208.7</v>
      </c>
      <c r="D129" s="7">
        <f t="shared" si="84"/>
        <v>272</v>
      </c>
      <c r="E129" s="7">
        <f t="shared" si="84"/>
        <v>320</v>
      </c>
      <c r="F129" s="25">
        <f t="shared" si="84"/>
        <v>313</v>
      </c>
      <c r="G129" s="67">
        <f t="shared" si="84"/>
        <v>362</v>
      </c>
      <c r="H129" s="51">
        <f t="shared" si="84"/>
        <v>344.49999999959255</v>
      </c>
      <c r="I129" s="51">
        <f t="shared" ref="I129" si="85">+I47</f>
        <v>320</v>
      </c>
      <c r="J129" s="6">
        <f t="shared" si="84"/>
        <v>111</v>
      </c>
      <c r="K129" s="7">
        <f t="shared" si="84"/>
        <v>99</v>
      </c>
      <c r="L129" s="7">
        <f t="shared" si="84"/>
        <v>119</v>
      </c>
      <c r="M129" s="7">
        <f t="shared" si="84"/>
        <v>111</v>
      </c>
      <c r="N129" s="25">
        <f t="shared" si="84"/>
        <v>113</v>
      </c>
      <c r="O129" s="7">
        <f t="shared" si="84"/>
        <v>96</v>
      </c>
      <c r="P129" s="69">
        <f t="shared" si="84"/>
        <v>83</v>
      </c>
      <c r="Q129" s="69">
        <f t="shared" ref="Q129" si="86">+Q47</f>
        <v>98</v>
      </c>
      <c r="R129" s="6">
        <f t="shared" si="84"/>
        <v>0</v>
      </c>
      <c r="S129" s="7">
        <f t="shared" si="84"/>
        <v>0</v>
      </c>
      <c r="T129" s="7">
        <f t="shared" si="84"/>
        <v>22.05</v>
      </c>
      <c r="U129" s="7">
        <f t="shared" si="84"/>
        <v>66.05</v>
      </c>
      <c r="V129" s="25">
        <v>0</v>
      </c>
      <c r="W129" s="7">
        <f>+W47</f>
        <v>51.4</v>
      </c>
      <c r="X129" s="69">
        <f>+X47</f>
        <v>0</v>
      </c>
      <c r="Y129" s="69">
        <f>+Y47</f>
        <v>0</v>
      </c>
    </row>
    <row r="130" spans="1:26">
      <c r="A130" s="5" t="s">
        <v>24</v>
      </c>
      <c r="B130" s="6">
        <f t="shared" ref="B130:B140" si="87">+B129+B48</f>
        <v>506.84999999999997</v>
      </c>
      <c r="C130" s="7">
        <f t="shared" ref="C130:C140" si="88">+C129+C48</f>
        <v>436.79999999999995</v>
      </c>
      <c r="D130" s="7">
        <f t="shared" ref="D130:D140" si="89">+D129+D48</f>
        <v>666</v>
      </c>
      <c r="E130" s="7">
        <f t="shared" ref="E130:E140" si="90">+E129+E48</f>
        <v>756</v>
      </c>
      <c r="F130" s="25">
        <f t="shared" ref="F130:F140" si="91">+F129+F48</f>
        <v>710</v>
      </c>
      <c r="G130" s="63">
        <f t="shared" ref="G130:G140" si="92">+G129+G48</f>
        <v>820</v>
      </c>
      <c r="H130" s="40">
        <f t="shared" ref="H130:I140" si="93">+H129+H48</f>
        <v>655.47499999956926</v>
      </c>
      <c r="I130" s="40">
        <f t="shared" si="93"/>
        <v>956</v>
      </c>
      <c r="J130" s="6">
        <f t="shared" ref="J130:J140" si="94">+J129+J48</f>
        <v>186</v>
      </c>
      <c r="K130" s="7">
        <f t="shared" ref="K130:K140" si="95">+K129+K48</f>
        <v>172</v>
      </c>
      <c r="L130" s="7">
        <f t="shared" ref="L130:L140" si="96">+L129+L48</f>
        <v>228</v>
      </c>
      <c r="M130" s="7">
        <f t="shared" ref="M130:M140" si="97">+M129+M48</f>
        <v>221</v>
      </c>
      <c r="N130" s="25">
        <f t="shared" ref="N130:N140" si="98">+N129+N48</f>
        <v>219</v>
      </c>
      <c r="O130" s="7">
        <f t="shared" ref="O130:O140" si="99">+O129+O48</f>
        <v>175</v>
      </c>
      <c r="P130" s="29">
        <f t="shared" ref="P130:Q140" si="100">+P129+P48</f>
        <v>183</v>
      </c>
      <c r="Q130" s="29">
        <f t="shared" si="100"/>
        <v>180</v>
      </c>
      <c r="R130" s="6">
        <f t="shared" ref="R130:R140" si="101">+R129+R48</f>
        <v>0</v>
      </c>
      <c r="S130" s="7">
        <f t="shared" ref="S130:S140" si="102">+S129+S48</f>
        <v>0</v>
      </c>
      <c r="T130" s="7">
        <f t="shared" ref="T130:T140" si="103">+T129+T48</f>
        <v>66.2</v>
      </c>
      <c r="U130" s="7">
        <f t="shared" ref="U130:U140" si="104">+U129+U48</f>
        <v>94.5</v>
      </c>
      <c r="V130" s="25">
        <v>0</v>
      </c>
      <c r="W130" s="7">
        <f t="shared" ref="W130:W140" si="105">+W129+W48</f>
        <v>51.4</v>
      </c>
      <c r="X130" s="29">
        <f t="shared" ref="X130:Y140" si="106">+X129+X48</f>
        <v>0</v>
      </c>
      <c r="Y130" s="29">
        <f t="shared" si="106"/>
        <v>0</v>
      </c>
    </row>
    <row r="131" spans="1:26">
      <c r="A131" s="11" t="s">
        <v>7</v>
      </c>
      <c r="B131" s="6">
        <f t="shared" si="87"/>
        <v>901.57999999999993</v>
      </c>
      <c r="C131" s="7">
        <f t="shared" si="88"/>
        <v>742.4</v>
      </c>
      <c r="D131" s="7">
        <f t="shared" si="89"/>
        <v>1082.3</v>
      </c>
      <c r="E131" s="7">
        <f t="shared" si="90"/>
        <v>1197</v>
      </c>
      <c r="F131" s="25">
        <f t="shared" si="91"/>
        <v>981</v>
      </c>
      <c r="G131" s="63">
        <f t="shared" si="92"/>
        <v>1799</v>
      </c>
      <c r="H131" s="40">
        <f t="shared" si="93"/>
        <v>1023.7027777775656</v>
      </c>
      <c r="I131" s="40">
        <f t="shared" si="93"/>
        <v>1238</v>
      </c>
      <c r="J131" s="6">
        <f t="shared" si="94"/>
        <v>266</v>
      </c>
      <c r="K131" s="7">
        <f t="shared" si="95"/>
        <v>252</v>
      </c>
      <c r="L131" s="7">
        <f t="shared" si="96"/>
        <v>329</v>
      </c>
      <c r="M131" s="7">
        <f t="shared" si="97"/>
        <v>317</v>
      </c>
      <c r="N131" s="25">
        <f t="shared" si="98"/>
        <v>301</v>
      </c>
      <c r="O131" s="7">
        <f t="shared" si="99"/>
        <v>251</v>
      </c>
      <c r="P131" s="29">
        <f t="shared" si="100"/>
        <v>269</v>
      </c>
      <c r="Q131" s="29">
        <f t="shared" si="100"/>
        <v>264</v>
      </c>
      <c r="R131" s="6">
        <f t="shared" si="101"/>
        <v>0</v>
      </c>
      <c r="S131" s="7">
        <f t="shared" si="102"/>
        <v>0</v>
      </c>
      <c r="T131" s="7">
        <f t="shared" si="103"/>
        <v>66.2</v>
      </c>
      <c r="U131" s="7">
        <f t="shared" si="104"/>
        <v>94.5</v>
      </c>
      <c r="V131" s="25">
        <v>0</v>
      </c>
      <c r="W131" s="7">
        <f t="shared" si="105"/>
        <v>51.4</v>
      </c>
      <c r="X131" s="29">
        <f t="shared" si="106"/>
        <v>3.45</v>
      </c>
      <c r="Y131" s="29">
        <f t="shared" si="106"/>
        <v>0</v>
      </c>
    </row>
    <row r="132" spans="1:26">
      <c r="A132" s="11" t="s">
        <v>8</v>
      </c>
      <c r="B132" s="6">
        <f t="shared" si="87"/>
        <v>1672.58</v>
      </c>
      <c r="C132" s="7">
        <f t="shared" si="88"/>
        <v>1015.3</v>
      </c>
      <c r="D132" s="7">
        <f t="shared" si="89"/>
        <v>1403.3</v>
      </c>
      <c r="E132" s="7">
        <f t="shared" si="90"/>
        <v>1713</v>
      </c>
      <c r="F132" s="25">
        <f t="shared" si="91"/>
        <v>1423</v>
      </c>
      <c r="G132" s="63">
        <f t="shared" si="92"/>
        <v>2694</v>
      </c>
      <c r="H132" s="40">
        <f t="shared" si="93"/>
        <v>1365.1611111115781</v>
      </c>
      <c r="I132" s="40">
        <f t="shared" si="93"/>
        <v>1659</v>
      </c>
      <c r="J132" s="6">
        <f t="shared" si="94"/>
        <v>380</v>
      </c>
      <c r="K132" s="7">
        <f t="shared" si="95"/>
        <v>341</v>
      </c>
      <c r="L132" s="7">
        <f t="shared" si="96"/>
        <v>425</v>
      </c>
      <c r="M132" s="7">
        <f t="shared" si="97"/>
        <v>408</v>
      </c>
      <c r="N132" s="25">
        <f t="shared" si="98"/>
        <v>362</v>
      </c>
      <c r="O132" s="7">
        <f t="shared" si="99"/>
        <v>321</v>
      </c>
      <c r="P132" s="29">
        <f t="shared" si="100"/>
        <v>345</v>
      </c>
      <c r="Q132" s="29">
        <f t="shared" si="100"/>
        <v>345</v>
      </c>
      <c r="R132" s="6">
        <f t="shared" si="101"/>
        <v>0</v>
      </c>
      <c r="S132" s="7">
        <f t="shared" si="102"/>
        <v>0</v>
      </c>
      <c r="T132" s="7">
        <f t="shared" si="103"/>
        <v>66.2</v>
      </c>
      <c r="U132" s="7">
        <f t="shared" si="104"/>
        <v>135.5</v>
      </c>
      <c r="V132" s="25">
        <v>0</v>
      </c>
      <c r="W132" s="7">
        <f t="shared" si="105"/>
        <v>51.4</v>
      </c>
      <c r="X132" s="29">
        <f t="shared" si="106"/>
        <v>3.45</v>
      </c>
      <c r="Y132" s="29">
        <f t="shared" si="106"/>
        <v>0</v>
      </c>
    </row>
    <row r="133" spans="1:26">
      <c r="A133" s="11" t="s">
        <v>9</v>
      </c>
      <c r="B133" s="6">
        <f t="shared" si="87"/>
        <v>2013.6799999999998</v>
      </c>
      <c r="C133" s="7">
        <f t="shared" si="88"/>
        <v>1247.3</v>
      </c>
      <c r="D133" s="7">
        <f t="shared" si="89"/>
        <v>1719.3</v>
      </c>
      <c r="E133" s="7">
        <f t="shared" si="90"/>
        <v>2096</v>
      </c>
      <c r="F133" s="25">
        <f t="shared" si="91"/>
        <v>1915</v>
      </c>
      <c r="G133" s="63">
        <f t="shared" si="92"/>
        <v>3274</v>
      </c>
      <c r="H133" s="40">
        <f t="shared" si="93"/>
        <v>1747.6583333341987</v>
      </c>
      <c r="I133" s="40">
        <f t="shared" si="93"/>
        <v>2285</v>
      </c>
      <c r="J133" s="6">
        <f t="shared" si="94"/>
        <v>462</v>
      </c>
      <c r="K133" s="7">
        <f t="shared" si="95"/>
        <v>436</v>
      </c>
      <c r="L133" s="7">
        <f t="shared" si="96"/>
        <v>518</v>
      </c>
      <c r="M133" s="7">
        <f t="shared" si="97"/>
        <v>498</v>
      </c>
      <c r="N133" s="25">
        <f t="shared" si="98"/>
        <v>413</v>
      </c>
      <c r="O133" s="7">
        <f t="shared" si="99"/>
        <v>385</v>
      </c>
      <c r="P133" s="29">
        <f t="shared" si="100"/>
        <v>421</v>
      </c>
      <c r="Q133" s="29">
        <f t="shared" si="100"/>
        <v>440</v>
      </c>
      <c r="R133" s="6">
        <f t="shared" si="101"/>
        <v>0</v>
      </c>
      <c r="S133" s="7">
        <f t="shared" si="102"/>
        <v>0</v>
      </c>
      <c r="T133" s="7">
        <f t="shared" si="103"/>
        <v>66.2</v>
      </c>
      <c r="U133" s="7">
        <f t="shared" si="104"/>
        <v>135.5</v>
      </c>
      <c r="V133" s="25">
        <v>0</v>
      </c>
      <c r="W133" s="7">
        <f t="shared" si="105"/>
        <v>51.4</v>
      </c>
      <c r="X133" s="29">
        <f t="shared" si="106"/>
        <v>3.45</v>
      </c>
      <c r="Y133" s="29">
        <f t="shared" si="106"/>
        <v>0</v>
      </c>
    </row>
    <row r="134" spans="1:26">
      <c r="A134" s="11" t="s">
        <v>10</v>
      </c>
      <c r="B134" s="6">
        <f t="shared" si="87"/>
        <v>2211.6799999999998</v>
      </c>
      <c r="C134" s="7">
        <f t="shared" si="88"/>
        <v>1656.3</v>
      </c>
      <c r="D134" s="7">
        <f t="shared" si="89"/>
        <v>2279.3000000000002</v>
      </c>
      <c r="E134" s="7">
        <f t="shared" si="90"/>
        <v>2673</v>
      </c>
      <c r="F134" s="25">
        <f t="shared" si="91"/>
        <v>2285</v>
      </c>
      <c r="G134" s="63">
        <f t="shared" si="92"/>
        <v>3682</v>
      </c>
      <c r="H134" s="40">
        <f t="shared" si="93"/>
        <v>2407.2055555570987</v>
      </c>
      <c r="I134" s="40">
        <f t="shared" si="93"/>
        <v>2679</v>
      </c>
      <c r="J134" s="6">
        <f t="shared" si="94"/>
        <v>533</v>
      </c>
      <c r="K134" s="7">
        <f t="shared" si="95"/>
        <v>500</v>
      </c>
      <c r="L134" s="7">
        <f t="shared" si="96"/>
        <v>604</v>
      </c>
      <c r="M134" s="7">
        <f t="shared" si="97"/>
        <v>565</v>
      </c>
      <c r="N134" s="25">
        <f t="shared" si="98"/>
        <v>471</v>
      </c>
      <c r="O134" s="7">
        <f t="shared" si="99"/>
        <v>465</v>
      </c>
      <c r="P134" s="29">
        <f t="shared" si="100"/>
        <v>512</v>
      </c>
      <c r="Q134" s="29">
        <f t="shared" si="100"/>
        <v>532</v>
      </c>
      <c r="R134" s="6">
        <f t="shared" si="101"/>
        <v>0</v>
      </c>
      <c r="S134" s="7">
        <f t="shared" si="102"/>
        <v>15.4</v>
      </c>
      <c r="T134" s="7">
        <f t="shared" si="103"/>
        <v>136.44999999999999</v>
      </c>
      <c r="U134" s="7">
        <f t="shared" si="104"/>
        <v>139.5</v>
      </c>
      <c r="V134" s="25">
        <v>0</v>
      </c>
      <c r="W134" s="7">
        <f t="shared" si="105"/>
        <v>51.4</v>
      </c>
      <c r="X134" s="29">
        <f t="shared" si="106"/>
        <v>3.45</v>
      </c>
      <c r="Y134" s="29">
        <f t="shared" si="106"/>
        <v>0</v>
      </c>
    </row>
    <row r="135" spans="1:26">
      <c r="A135" s="11" t="s">
        <v>11</v>
      </c>
      <c r="B135" s="6">
        <f t="shared" si="87"/>
        <v>2787.68</v>
      </c>
      <c r="C135" s="7">
        <f t="shared" si="88"/>
        <v>1956.3</v>
      </c>
      <c r="D135" s="7">
        <f t="shared" si="89"/>
        <v>2506.3000000000002</v>
      </c>
      <c r="E135" s="7">
        <f t="shared" si="90"/>
        <v>3171</v>
      </c>
      <c r="F135" s="25">
        <f t="shared" si="91"/>
        <v>2565</v>
      </c>
      <c r="G135" s="63">
        <f t="shared" si="92"/>
        <v>4055</v>
      </c>
      <c r="H135" s="40">
        <f t="shared" si="93"/>
        <v>2868.3833333349321</v>
      </c>
      <c r="I135" s="40">
        <f t="shared" si="93"/>
        <v>3444</v>
      </c>
      <c r="J135" s="6">
        <f t="shared" si="94"/>
        <v>612</v>
      </c>
      <c r="K135" s="7">
        <f t="shared" si="95"/>
        <v>569</v>
      </c>
      <c r="L135" s="7">
        <f t="shared" si="96"/>
        <v>692</v>
      </c>
      <c r="M135" s="7">
        <f t="shared" si="97"/>
        <v>622</v>
      </c>
      <c r="N135" s="25">
        <f t="shared" si="98"/>
        <v>531</v>
      </c>
      <c r="O135" s="7">
        <f t="shared" si="99"/>
        <v>512</v>
      </c>
      <c r="P135" s="29">
        <f t="shared" si="100"/>
        <v>581</v>
      </c>
      <c r="Q135" s="29">
        <f t="shared" si="100"/>
        <v>611</v>
      </c>
      <c r="R135" s="6">
        <f t="shared" si="101"/>
        <v>0</v>
      </c>
      <c r="S135" s="7">
        <f t="shared" si="102"/>
        <v>15.4</v>
      </c>
      <c r="T135" s="7">
        <f t="shared" si="103"/>
        <v>136.44999999999999</v>
      </c>
      <c r="U135" s="7">
        <f t="shared" si="104"/>
        <v>139.5</v>
      </c>
      <c r="V135" s="25">
        <v>0</v>
      </c>
      <c r="W135" s="7">
        <f t="shared" si="105"/>
        <v>51.4</v>
      </c>
      <c r="X135" s="29">
        <f t="shared" si="106"/>
        <v>3.45</v>
      </c>
      <c r="Y135" s="29">
        <f t="shared" si="106"/>
        <v>0</v>
      </c>
    </row>
    <row r="136" spans="1:26">
      <c r="A136" s="11" t="s">
        <v>12</v>
      </c>
      <c r="B136" s="6">
        <f t="shared" si="87"/>
        <v>3283.8799999999997</v>
      </c>
      <c r="C136" s="7">
        <f t="shared" si="88"/>
        <v>2241.3000000000002</v>
      </c>
      <c r="D136" s="7">
        <f t="shared" si="89"/>
        <v>2750.3</v>
      </c>
      <c r="E136" s="7">
        <f t="shared" si="90"/>
        <v>3529</v>
      </c>
      <c r="F136" s="25">
        <f t="shared" si="91"/>
        <v>3199</v>
      </c>
      <c r="G136" s="63">
        <f t="shared" si="92"/>
        <v>5417</v>
      </c>
      <c r="H136" s="40">
        <f t="shared" si="93"/>
        <v>3494.8097222241922</v>
      </c>
      <c r="I136" s="40">
        <f t="shared" si="93"/>
        <v>4384</v>
      </c>
      <c r="J136" s="6">
        <f t="shared" si="94"/>
        <v>696</v>
      </c>
      <c r="K136" s="7">
        <f t="shared" si="95"/>
        <v>636</v>
      </c>
      <c r="L136" s="7">
        <f t="shared" si="96"/>
        <v>770</v>
      </c>
      <c r="M136" s="7">
        <f t="shared" si="97"/>
        <v>692</v>
      </c>
      <c r="N136" s="25">
        <f t="shared" si="98"/>
        <v>590</v>
      </c>
      <c r="O136" s="7">
        <f t="shared" si="99"/>
        <v>573</v>
      </c>
      <c r="P136" s="29">
        <f t="shared" si="100"/>
        <v>664</v>
      </c>
      <c r="Q136" s="29">
        <f t="shared" si="100"/>
        <v>707</v>
      </c>
      <c r="R136" s="6">
        <f t="shared" si="101"/>
        <v>0</v>
      </c>
      <c r="S136" s="7">
        <f t="shared" si="102"/>
        <v>15.4</v>
      </c>
      <c r="T136" s="7">
        <f t="shared" si="103"/>
        <v>136.44999999999999</v>
      </c>
      <c r="U136" s="7">
        <f t="shared" si="104"/>
        <v>139.5</v>
      </c>
      <c r="V136" s="25">
        <v>0</v>
      </c>
      <c r="W136" s="7">
        <f t="shared" si="105"/>
        <v>51.4</v>
      </c>
      <c r="X136" s="29">
        <f t="shared" si="106"/>
        <v>3.45</v>
      </c>
      <c r="Y136" s="29">
        <f t="shared" si="106"/>
        <v>0</v>
      </c>
    </row>
    <row r="137" spans="1:26">
      <c r="A137" s="11" t="s">
        <v>13</v>
      </c>
      <c r="B137" s="6">
        <f t="shared" si="87"/>
        <v>3851.1799999999994</v>
      </c>
      <c r="C137" s="7">
        <f t="shared" si="88"/>
        <v>2617.3000000000002</v>
      </c>
      <c r="D137" s="7">
        <f t="shared" si="89"/>
        <v>2984.3</v>
      </c>
      <c r="E137" s="7">
        <f t="shared" si="90"/>
        <v>4253</v>
      </c>
      <c r="F137" s="25">
        <f t="shared" si="91"/>
        <v>3609</v>
      </c>
      <c r="G137" s="63">
        <f t="shared" si="92"/>
        <v>5752</v>
      </c>
      <c r="H137" s="40">
        <f t="shared" si="93"/>
        <v>3926.3197222241924</v>
      </c>
      <c r="I137" s="40">
        <f t="shared" si="93"/>
        <v>5223</v>
      </c>
      <c r="J137" s="6">
        <f t="shared" si="94"/>
        <v>781</v>
      </c>
      <c r="K137" s="7">
        <f t="shared" si="95"/>
        <v>711</v>
      </c>
      <c r="L137" s="7">
        <f t="shared" si="96"/>
        <v>855</v>
      </c>
      <c r="M137" s="7">
        <f t="shared" si="97"/>
        <v>760</v>
      </c>
      <c r="N137" s="25">
        <f t="shared" si="98"/>
        <v>664</v>
      </c>
      <c r="O137" s="7">
        <f t="shared" si="99"/>
        <v>635</v>
      </c>
      <c r="P137" s="29">
        <f t="shared" si="100"/>
        <v>764</v>
      </c>
      <c r="Q137" s="29">
        <f t="shared" si="100"/>
        <v>825</v>
      </c>
      <c r="R137" s="6">
        <f t="shared" si="101"/>
        <v>11</v>
      </c>
      <c r="S137" s="7">
        <f t="shared" si="102"/>
        <v>15.4</v>
      </c>
      <c r="T137" s="7">
        <f t="shared" si="103"/>
        <v>136.44999999999999</v>
      </c>
      <c r="U137" s="7">
        <f t="shared" si="104"/>
        <v>139.5</v>
      </c>
      <c r="V137" s="25">
        <v>0</v>
      </c>
      <c r="W137" s="7">
        <f t="shared" si="105"/>
        <v>51.4</v>
      </c>
      <c r="X137" s="29">
        <f t="shared" si="106"/>
        <v>3.45</v>
      </c>
      <c r="Y137" s="29">
        <f t="shared" si="106"/>
        <v>0</v>
      </c>
    </row>
    <row r="138" spans="1:26">
      <c r="A138" s="11" t="s">
        <v>14</v>
      </c>
      <c r="B138" s="6">
        <f t="shared" si="87"/>
        <v>4187.28</v>
      </c>
      <c r="C138" s="7">
        <f t="shared" si="88"/>
        <v>2917.3</v>
      </c>
      <c r="D138" s="7">
        <f t="shared" si="89"/>
        <v>3434.3</v>
      </c>
      <c r="E138" s="7">
        <f t="shared" si="90"/>
        <v>4690</v>
      </c>
      <c r="F138" s="25">
        <f t="shared" si="91"/>
        <v>4389</v>
      </c>
      <c r="G138" s="63">
        <f t="shared" si="92"/>
        <v>6185</v>
      </c>
      <c r="H138" s="40">
        <f t="shared" si="93"/>
        <v>4732.3197222241924</v>
      </c>
      <c r="I138" s="40">
        <f t="shared" si="93"/>
        <v>5799.7500000003492</v>
      </c>
      <c r="J138" s="6">
        <f t="shared" si="94"/>
        <v>862</v>
      </c>
      <c r="K138" s="7">
        <f t="shared" si="95"/>
        <v>795</v>
      </c>
      <c r="L138" s="7">
        <f t="shared" si="96"/>
        <v>941</v>
      </c>
      <c r="M138" s="7">
        <f t="shared" si="97"/>
        <v>865</v>
      </c>
      <c r="N138" s="25">
        <f t="shared" si="98"/>
        <v>739</v>
      </c>
      <c r="O138" s="7">
        <f t="shared" si="99"/>
        <v>726</v>
      </c>
      <c r="P138" s="29">
        <f t="shared" si="100"/>
        <v>868</v>
      </c>
      <c r="Q138" s="29">
        <f t="shared" si="100"/>
        <v>916</v>
      </c>
      <c r="R138" s="6">
        <f t="shared" si="101"/>
        <v>11</v>
      </c>
      <c r="S138" s="7">
        <f t="shared" si="102"/>
        <v>41.58</v>
      </c>
      <c r="T138" s="7">
        <f t="shared" si="103"/>
        <v>136.44999999999999</v>
      </c>
      <c r="U138" s="7">
        <f t="shared" si="104"/>
        <v>139.5</v>
      </c>
      <c r="V138" s="25">
        <v>0</v>
      </c>
      <c r="W138" s="7">
        <f t="shared" si="105"/>
        <v>51.4</v>
      </c>
      <c r="X138" s="29">
        <f t="shared" si="106"/>
        <v>3.45</v>
      </c>
      <c r="Y138" s="29">
        <f t="shared" si="106"/>
        <v>0</v>
      </c>
    </row>
    <row r="139" spans="1:26">
      <c r="A139" s="11" t="s">
        <v>15</v>
      </c>
      <c r="B139" s="6">
        <f t="shared" si="87"/>
        <v>4369.28</v>
      </c>
      <c r="C139" s="7">
        <f t="shared" si="88"/>
        <v>3150.3</v>
      </c>
      <c r="D139" s="7">
        <f t="shared" si="89"/>
        <v>3863.3</v>
      </c>
      <c r="E139" s="7">
        <f t="shared" si="90"/>
        <v>4922</v>
      </c>
      <c r="F139" s="25">
        <f t="shared" si="91"/>
        <v>4752</v>
      </c>
      <c r="G139" s="63">
        <f t="shared" si="92"/>
        <v>6645</v>
      </c>
      <c r="H139" s="40">
        <f t="shared" si="93"/>
        <v>5162.3197222241924</v>
      </c>
      <c r="I139" s="40">
        <f t="shared" si="93"/>
        <v>6734.7500000003492</v>
      </c>
      <c r="J139" s="6">
        <f t="shared" si="94"/>
        <v>946</v>
      </c>
      <c r="K139" s="7">
        <f t="shared" si="95"/>
        <v>871</v>
      </c>
      <c r="L139" s="7">
        <f t="shared" si="96"/>
        <v>1027</v>
      </c>
      <c r="M139" s="7">
        <f t="shared" si="97"/>
        <v>958</v>
      </c>
      <c r="N139" s="25">
        <f t="shared" si="98"/>
        <v>810</v>
      </c>
      <c r="O139" s="7">
        <f t="shared" si="99"/>
        <v>807</v>
      </c>
      <c r="P139" s="29">
        <f t="shared" si="100"/>
        <v>977</v>
      </c>
      <c r="Q139" s="29">
        <f t="shared" si="100"/>
        <v>1044</v>
      </c>
      <c r="R139" s="6">
        <f t="shared" si="101"/>
        <v>38</v>
      </c>
      <c r="S139" s="7">
        <f t="shared" si="102"/>
        <v>41.58</v>
      </c>
      <c r="T139" s="7">
        <f t="shared" si="103"/>
        <v>136.44999999999999</v>
      </c>
      <c r="U139" s="7">
        <f t="shared" si="104"/>
        <v>172.8</v>
      </c>
      <c r="V139" s="25">
        <v>0</v>
      </c>
      <c r="W139" s="7">
        <f t="shared" si="105"/>
        <v>51.4</v>
      </c>
      <c r="X139" s="29">
        <f t="shared" si="106"/>
        <v>3.45</v>
      </c>
      <c r="Y139" s="29">
        <f t="shared" si="106"/>
        <v>0</v>
      </c>
    </row>
    <row r="140" spans="1:26" ht="13.5" thickBot="1">
      <c r="A140" s="23" t="s">
        <v>16</v>
      </c>
      <c r="B140" s="21">
        <f t="shared" si="87"/>
        <v>4729.28</v>
      </c>
      <c r="C140" s="22">
        <f t="shared" si="88"/>
        <v>3585.3</v>
      </c>
      <c r="D140" s="22">
        <f t="shared" si="89"/>
        <v>4100.3</v>
      </c>
      <c r="E140" s="22">
        <f t="shared" si="90"/>
        <v>5251</v>
      </c>
      <c r="F140" s="50">
        <f t="shared" si="91"/>
        <v>5336</v>
      </c>
      <c r="G140" s="64">
        <f t="shared" si="92"/>
        <v>6987</v>
      </c>
      <c r="H140" s="47">
        <f t="shared" si="93"/>
        <v>5641.3197222241924</v>
      </c>
      <c r="I140" s="47">
        <f t="shared" si="93"/>
        <v>7761.2500000003492</v>
      </c>
      <c r="J140" s="21">
        <f t="shared" si="94"/>
        <v>1025</v>
      </c>
      <c r="K140" s="22">
        <f t="shared" si="95"/>
        <v>978</v>
      </c>
      <c r="L140" s="22">
        <f t="shared" si="96"/>
        <v>1116</v>
      </c>
      <c r="M140" s="22">
        <f t="shared" si="97"/>
        <v>1054</v>
      </c>
      <c r="N140" s="50">
        <f t="shared" si="98"/>
        <v>895</v>
      </c>
      <c r="O140" s="22">
        <f t="shared" si="99"/>
        <v>896</v>
      </c>
      <c r="P140" s="30">
        <f t="shared" si="100"/>
        <v>1085</v>
      </c>
      <c r="Q140" s="30">
        <f t="shared" si="100"/>
        <v>1161</v>
      </c>
      <c r="R140" s="21">
        <f t="shared" si="101"/>
        <v>53</v>
      </c>
      <c r="S140" s="22">
        <f t="shared" si="102"/>
        <v>41.58</v>
      </c>
      <c r="T140" s="22">
        <f t="shared" si="103"/>
        <v>153.44999999999999</v>
      </c>
      <c r="U140" s="22">
        <f t="shared" si="104"/>
        <v>172.8</v>
      </c>
      <c r="V140" s="50">
        <v>0</v>
      </c>
      <c r="W140" s="22">
        <f t="shared" si="105"/>
        <v>75.400000000000006</v>
      </c>
      <c r="X140" s="30">
        <f t="shared" si="106"/>
        <v>3.45</v>
      </c>
      <c r="Y140" s="30">
        <f t="shared" si="106"/>
        <v>0</v>
      </c>
    </row>
    <row r="143" spans="1:26" ht="13.5" thickBot="1"/>
    <row r="144" spans="1:26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0"/>
      <c r="Z144" s="121"/>
    </row>
    <row r="145" spans="1:26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1"/>
      <c r="Z145" s="121"/>
    </row>
    <row r="146" spans="1:26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06"/>
      <c r="Z146" s="121"/>
    </row>
    <row r="147" spans="1:26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8">
        <v>2011</v>
      </c>
      <c r="Z147" s="104"/>
    </row>
    <row r="148" spans="1:26">
      <c r="A148" s="11" t="s">
        <v>6</v>
      </c>
      <c r="B148" s="6">
        <f t="shared" ref="B148:X148" si="107">+B67</f>
        <v>0</v>
      </c>
      <c r="C148" s="7">
        <f t="shared" si="107"/>
        <v>0</v>
      </c>
      <c r="D148" s="7">
        <f t="shared" si="107"/>
        <v>0</v>
      </c>
      <c r="E148" s="7">
        <f t="shared" si="107"/>
        <v>0</v>
      </c>
      <c r="F148" s="25">
        <f t="shared" si="107"/>
        <v>0</v>
      </c>
      <c r="G148" s="67">
        <f t="shared" si="107"/>
        <v>0</v>
      </c>
      <c r="H148" s="51">
        <f t="shared" si="107"/>
        <v>0</v>
      </c>
      <c r="I148" s="51">
        <f t="shared" ref="I148" si="108">+I67</f>
        <v>0</v>
      </c>
      <c r="J148" s="6">
        <f t="shared" si="107"/>
        <v>0</v>
      </c>
      <c r="K148" s="7">
        <f t="shared" si="107"/>
        <v>0</v>
      </c>
      <c r="L148" s="7">
        <f t="shared" si="107"/>
        <v>0</v>
      </c>
      <c r="M148" s="7">
        <f t="shared" si="107"/>
        <v>0</v>
      </c>
      <c r="N148" s="25">
        <f t="shared" si="107"/>
        <v>0</v>
      </c>
      <c r="O148" s="7">
        <f t="shared" si="107"/>
        <v>0</v>
      </c>
      <c r="P148" s="69">
        <f t="shared" si="107"/>
        <v>0</v>
      </c>
      <c r="Q148" s="69">
        <f t="shared" ref="Q148" si="109">+Q67</f>
        <v>0</v>
      </c>
      <c r="R148" s="6">
        <f t="shared" si="107"/>
        <v>0</v>
      </c>
      <c r="S148" s="7">
        <f t="shared" si="107"/>
        <v>0</v>
      </c>
      <c r="T148" s="7">
        <f t="shared" si="107"/>
        <v>0</v>
      </c>
      <c r="U148" s="7">
        <f t="shared" si="107"/>
        <v>0</v>
      </c>
      <c r="V148" s="25">
        <f t="shared" si="107"/>
        <v>0</v>
      </c>
      <c r="W148" s="7">
        <f t="shared" si="107"/>
        <v>0</v>
      </c>
      <c r="X148" s="69">
        <f t="shared" si="107"/>
        <v>0</v>
      </c>
      <c r="Y148" s="69">
        <f t="shared" ref="Y148" si="110">+Y67</f>
        <v>0</v>
      </c>
    </row>
    <row r="149" spans="1:26">
      <c r="A149" s="5" t="s">
        <v>24</v>
      </c>
      <c r="B149" s="6">
        <f t="shared" ref="B149:B159" si="111">+B148+B68</f>
        <v>0</v>
      </c>
      <c r="C149" s="7">
        <f t="shared" ref="C149:C159" si="112">+C148+C68</f>
        <v>0</v>
      </c>
      <c r="D149" s="7">
        <f t="shared" ref="D149:D159" si="113">+D148+D68</f>
        <v>0</v>
      </c>
      <c r="E149" s="7">
        <f t="shared" ref="E149:E159" si="114">+E148+E68</f>
        <v>0</v>
      </c>
      <c r="F149" s="25">
        <f t="shared" ref="F149:F159" si="115">+F148+F68</f>
        <v>0</v>
      </c>
      <c r="G149" s="63">
        <f t="shared" ref="G149:G159" si="116">+G148+G68</f>
        <v>0</v>
      </c>
      <c r="H149" s="40">
        <f t="shared" ref="H149:I159" si="117">+H148+H68</f>
        <v>0</v>
      </c>
      <c r="I149" s="40">
        <f t="shared" si="117"/>
        <v>0</v>
      </c>
      <c r="J149" s="6">
        <f t="shared" ref="J149:J159" si="118">+J148+J68</f>
        <v>0</v>
      </c>
      <c r="K149" s="7">
        <f t="shared" ref="K149:K159" si="119">+K148+K68</f>
        <v>0</v>
      </c>
      <c r="L149" s="7">
        <f t="shared" ref="L149:L159" si="120">+L148+L68</f>
        <v>0</v>
      </c>
      <c r="M149" s="7">
        <f t="shared" ref="M149:M159" si="121">+M148+M68</f>
        <v>0</v>
      </c>
      <c r="N149" s="25">
        <f t="shared" ref="N149:N159" si="122">+N148+N68</f>
        <v>0</v>
      </c>
      <c r="O149" s="7">
        <f t="shared" ref="O149:O159" si="123">+O148+O68</f>
        <v>0</v>
      </c>
      <c r="P149" s="29">
        <f t="shared" ref="P149:Q159" si="124">+P148+P68</f>
        <v>0</v>
      </c>
      <c r="Q149" s="29">
        <f t="shared" si="124"/>
        <v>0</v>
      </c>
      <c r="R149" s="6">
        <f t="shared" ref="R149:R159" si="125">+R148+R68</f>
        <v>0</v>
      </c>
      <c r="S149" s="7">
        <f t="shared" ref="S149:S159" si="126">+S148+S68</f>
        <v>0</v>
      </c>
      <c r="T149" s="7">
        <f t="shared" ref="T149:T159" si="127">+T148+T68</f>
        <v>0</v>
      </c>
      <c r="U149" s="7">
        <f t="shared" ref="U149:U159" si="128">+U148+U68</f>
        <v>0</v>
      </c>
      <c r="V149" s="25">
        <f t="shared" ref="V149:V159" si="129">+V148+V68</f>
        <v>0</v>
      </c>
      <c r="W149" s="7">
        <f t="shared" ref="W149:W159" si="130">+W148+W68</f>
        <v>0</v>
      </c>
      <c r="X149" s="29">
        <f t="shared" ref="X149:Y159" si="131">+X148+X68</f>
        <v>0</v>
      </c>
      <c r="Y149" s="29">
        <f t="shared" si="131"/>
        <v>0</v>
      </c>
    </row>
    <row r="150" spans="1:26">
      <c r="A150" s="11" t="s">
        <v>7</v>
      </c>
      <c r="B150" s="6">
        <f t="shared" si="111"/>
        <v>0</v>
      </c>
      <c r="C150" s="7">
        <f t="shared" si="112"/>
        <v>0</v>
      </c>
      <c r="D150" s="7">
        <f t="shared" si="113"/>
        <v>0</v>
      </c>
      <c r="E150" s="7">
        <f t="shared" si="114"/>
        <v>0</v>
      </c>
      <c r="F150" s="25">
        <f t="shared" si="115"/>
        <v>0</v>
      </c>
      <c r="G150" s="63">
        <f t="shared" si="116"/>
        <v>0</v>
      </c>
      <c r="H150" s="40">
        <f t="shared" si="117"/>
        <v>0</v>
      </c>
      <c r="I150" s="40">
        <f t="shared" si="117"/>
        <v>0</v>
      </c>
      <c r="J150" s="6">
        <f t="shared" si="118"/>
        <v>0</v>
      </c>
      <c r="K150" s="7">
        <f t="shared" si="119"/>
        <v>0</v>
      </c>
      <c r="L150" s="7">
        <f t="shared" si="120"/>
        <v>0</v>
      </c>
      <c r="M150" s="7">
        <f t="shared" si="121"/>
        <v>0</v>
      </c>
      <c r="N150" s="25">
        <f t="shared" si="122"/>
        <v>0</v>
      </c>
      <c r="O150" s="7">
        <f t="shared" si="123"/>
        <v>0</v>
      </c>
      <c r="P150" s="29">
        <f t="shared" si="124"/>
        <v>0</v>
      </c>
      <c r="Q150" s="29">
        <f t="shared" si="124"/>
        <v>0</v>
      </c>
      <c r="R150" s="6">
        <f t="shared" si="125"/>
        <v>0</v>
      </c>
      <c r="S150" s="7">
        <f t="shared" si="126"/>
        <v>0</v>
      </c>
      <c r="T150" s="7">
        <f t="shared" si="127"/>
        <v>0</v>
      </c>
      <c r="U150" s="7">
        <f t="shared" si="128"/>
        <v>0</v>
      </c>
      <c r="V150" s="25">
        <f t="shared" si="129"/>
        <v>0</v>
      </c>
      <c r="W150" s="7">
        <f t="shared" si="130"/>
        <v>0</v>
      </c>
      <c r="X150" s="29">
        <f t="shared" si="131"/>
        <v>0</v>
      </c>
      <c r="Y150" s="29">
        <f t="shared" si="131"/>
        <v>0</v>
      </c>
    </row>
    <row r="151" spans="1:26">
      <c r="A151" s="11" t="s">
        <v>8</v>
      </c>
      <c r="B151" s="6">
        <f t="shared" si="111"/>
        <v>0</v>
      </c>
      <c r="C151" s="7">
        <f t="shared" si="112"/>
        <v>0</v>
      </c>
      <c r="D151" s="7">
        <f t="shared" si="113"/>
        <v>0</v>
      </c>
      <c r="E151" s="7">
        <f t="shared" si="114"/>
        <v>0</v>
      </c>
      <c r="F151" s="25">
        <f t="shared" si="115"/>
        <v>0</v>
      </c>
      <c r="G151" s="63">
        <f t="shared" si="116"/>
        <v>0</v>
      </c>
      <c r="H151" s="40">
        <f t="shared" si="117"/>
        <v>0</v>
      </c>
      <c r="I151" s="40">
        <f t="shared" si="117"/>
        <v>0</v>
      </c>
      <c r="J151" s="6">
        <f t="shared" si="118"/>
        <v>0</v>
      </c>
      <c r="K151" s="7">
        <f t="shared" si="119"/>
        <v>0</v>
      </c>
      <c r="L151" s="7">
        <f t="shared" si="120"/>
        <v>0</v>
      </c>
      <c r="M151" s="7">
        <f t="shared" si="121"/>
        <v>0</v>
      </c>
      <c r="N151" s="25">
        <f t="shared" si="122"/>
        <v>0</v>
      </c>
      <c r="O151" s="7">
        <f t="shared" si="123"/>
        <v>0</v>
      </c>
      <c r="P151" s="29">
        <f t="shared" si="124"/>
        <v>0</v>
      </c>
      <c r="Q151" s="29">
        <f t="shared" si="124"/>
        <v>0</v>
      </c>
      <c r="R151" s="6">
        <f t="shared" si="125"/>
        <v>0</v>
      </c>
      <c r="S151" s="7">
        <f t="shared" si="126"/>
        <v>0</v>
      </c>
      <c r="T151" s="7">
        <f t="shared" si="127"/>
        <v>0</v>
      </c>
      <c r="U151" s="7">
        <f t="shared" si="128"/>
        <v>0</v>
      </c>
      <c r="V151" s="25">
        <f t="shared" si="129"/>
        <v>0</v>
      </c>
      <c r="W151" s="7">
        <f t="shared" si="130"/>
        <v>0</v>
      </c>
      <c r="X151" s="29">
        <f t="shared" si="131"/>
        <v>0</v>
      </c>
      <c r="Y151" s="29">
        <f t="shared" si="131"/>
        <v>0</v>
      </c>
    </row>
    <row r="152" spans="1:26">
      <c r="A152" s="11" t="s">
        <v>9</v>
      </c>
      <c r="B152" s="6">
        <f t="shared" si="111"/>
        <v>0</v>
      </c>
      <c r="C152" s="7">
        <f t="shared" si="112"/>
        <v>0</v>
      </c>
      <c r="D152" s="7">
        <f t="shared" si="113"/>
        <v>0</v>
      </c>
      <c r="E152" s="7">
        <f t="shared" si="114"/>
        <v>0</v>
      </c>
      <c r="F152" s="25">
        <f t="shared" si="115"/>
        <v>0</v>
      </c>
      <c r="G152" s="63">
        <f t="shared" si="116"/>
        <v>0</v>
      </c>
      <c r="H152" s="40">
        <f t="shared" si="117"/>
        <v>0</v>
      </c>
      <c r="I152" s="40">
        <f t="shared" si="117"/>
        <v>0</v>
      </c>
      <c r="J152" s="6">
        <f t="shared" si="118"/>
        <v>0</v>
      </c>
      <c r="K152" s="7">
        <f t="shared" si="119"/>
        <v>0</v>
      </c>
      <c r="L152" s="7">
        <f t="shared" si="120"/>
        <v>0</v>
      </c>
      <c r="M152" s="7">
        <f t="shared" si="121"/>
        <v>0</v>
      </c>
      <c r="N152" s="25">
        <f t="shared" si="122"/>
        <v>0</v>
      </c>
      <c r="O152" s="7">
        <f t="shared" si="123"/>
        <v>0</v>
      </c>
      <c r="P152" s="29">
        <f t="shared" si="124"/>
        <v>0</v>
      </c>
      <c r="Q152" s="29">
        <f t="shared" si="124"/>
        <v>0</v>
      </c>
      <c r="R152" s="6">
        <f t="shared" si="125"/>
        <v>0</v>
      </c>
      <c r="S152" s="7">
        <f t="shared" si="126"/>
        <v>0</v>
      </c>
      <c r="T152" s="7">
        <f t="shared" si="127"/>
        <v>0</v>
      </c>
      <c r="U152" s="7">
        <f t="shared" si="128"/>
        <v>0</v>
      </c>
      <c r="V152" s="25">
        <f t="shared" si="129"/>
        <v>0</v>
      </c>
      <c r="W152" s="7">
        <f t="shared" si="130"/>
        <v>0</v>
      </c>
      <c r="X152" s="29">
        <f t="shared" si="131"/>
        <v>0</v>
      </c>
      <c r="Y152" s="29">
        <f t="shared" si="131"/>
        <v>0</v>
      </c>
    </row>
    <row r="153" spans="1:26">
      <c r="A153" s="11" t="s">
        <v>10</v>
      </c>
      <c r="B153" s="6">
        <f t="shared" si="111"/>
        <v>0</v>
      </c>
      <c r="C153" s="7">
        <f t="shared" si="112"/>
        <v>0</v>
      </c>
      <c r="D153" s="7">
        <f t="shared" si="113"/>
        <v>0</v>
      </c>
      <c r="E153" s="7">
        <f t="shared" si="114"/>
        <v>0</v>
      </c>
      <c r="F153" s="25">
        <f t="shared" si="115"/>
        <v>0</v>
      </c>
      <c r="G153" s="63">
        <f t="shared" si="116"/>
        <v>0</v>
      </c>
      <c r="H153" s="40">
        <f t="shared" si="117"/>
        <v>0</v>
      </c>
      <c r="I153" s="40">
        <f t="shared" si="117"/>
        <v>0</v>
      </c>
      <c r="J153" s="6">
        <f t="shared" si="118"/>
        <v>0</v>
      </c>
      <c r="K153" s="7">
        <f t="shared" si="119"/>
        <v>0</v>
      </c>
      <c r="L153" s="7">
        <f t="shared" si="120"/>
        <v>0</v>
      </c>
      <c r="M153" s="7">
        <f t="shared" si="121"/>
        <v>0</v>
      </c>
      <c r="N153" s="25">
        <f t="shared" si="122"/>
        <v>0</v>
      </c>
      <c r="O153" s="7">
        <f t="shared" si="123"/>
        <v>0</v>
      </c>
      <c r="P153" s="29">
        <f t="shared" si="124"/>
        <v>0</v>
      </c>
      <c r="Q153" s="29">
        <f t="shared" si="124"/>
        <v>0</v>
      </c>
      <c r="R153" s="6">
        <f t="shared" si="125"/>
        <v>0</v>
      </c>
      <c r="S153" s="7">
        <f t="shared" si="126"/>
        <v>0</v>
      </c>
      <c r="T153" s="7">
        <f t="shared" si="127"/>
        <v>0</v>
      </c>
      <c r="U153" s="7">
        <f t="shared" si="128"/>
        <v>0</v>
      </c>
      <c r="V153" s="25">
        <f t="shared" si="129"/>
        <v>0</v>
      </c>
      <c r="W153" s="7">
        <f t="shared" si="130"/>
        <v>0</v>
      </c>
      <c r="X153" s="29">
        <f t="shared" si="131"/>
        <v>0</v>
      </c>
      <c r="Y153" s="29">
        <f t="shared" si="131"/>
        <v>0</v>
      </c>
    </row>
    <row r="154" spans="1:26">
      <c r="A154" s="11" t="s">
        <v>11</v>
      </c>
      <c r="B154" s="6">
        <f t="shared" si="111"/>
        <v>0</v>
      </c>
      <c r="C154" s="7">
        <f t="shared" si="112"/>
        <v>0</v>
      </c>
      <c r="D154" s="7">
        <f t="shared" si="113"/>
        <v>0</v>
      </c>
      <c r="E154" s="7">
        <f t="shared" si="114"/>
        <v>0</v>
      </c>
      <c r="F154" s="25">
        <f t="shared" si="115"/>
        <v>0</v>
      </c>
      <c r="G154" s="63">
        <f t="shared" si="116"/>
        <v>0</v>
      </c>
      <c r="H154" s="40">
        <f t="shared" si="117"/>
        <v>0</v>
      </c>
      <c r="I154" s="40">
        <f t="shared" si="117"/>
        <v>0</v>
      </c>
      <c r="J154" s="6">
        <f t="shared" si="118"/>
        <v>0</v>
      </c>
      <c r="K154" s="7">
        <f t="shared" si="119"/>
        <v>0</v>
      </c>
      <c r="L154" s="7">
        <f t="shared" si="120"/>
        <v>0</v>
      </c>
      <c r="M154" s="7">
        <f t="shared" si="121"/>
        <v>0</v>
      </c>
      <c r="N154" s="25">
        <f t="shared" si="122"/>
        <v>0</v>
      </c>
      <c r="O154" s="7">
        <f t="shared" si="123"/>
        <v>0</v>
      </c>
      <c r="P154" s="29">
        <f t="shared" si="124"/>
        <v>0</v>
      </c>
      <c r="Q154" s="29">
        <f t="shared" si="124"/>
        <v>0</v>
      </c>
      <c r="R154" s="6">
        <f t="shared" si="125"/>
        <v>0</v>
      </c>
      <c r="S154" s="7">
        <f t="shared" si="126"/>
        <v>0</v>
      </c>
      <c r="T154" s="7">
        <f t="shared" si="127"/>
        <v>0</v>
      </c>
      <c r="U154" s="7">
        <f t="shared" si="128"/>
        <v>0</v>
      </c>
      <c r="V154" s="25">
        <f t="shared" si="129"/>
        <v>0</v>
      </c>
      <c r="W154" s="7">
        <f t="shared" si="130"/>
        <v>0</v>
      </c>
      <c r="X154" s="29">
        <f t="shared" si="131"/>
        <v>0</v>
      </c>
      <c r="Y154" s="29">
        <f t="shared" si="131"/>
        <v>0</v>
      </c>
    </row>
    <row r="155" spans="1:26">
      <c r="A155" s="11" t="s">
        <v>12</v>
      </c>
      <c r="B155" s="6">
        <f t="shared" si="111"/>
        <v>0</v>
      </c>
      <c r="C155" s="7">
        <f t="shared" si="112"/>
        <v>0</v>
      </c>
      <c r="D155" s="7">
        <f t="shared" si="113"/>
        <v>0</v>
      </c>
      <c r="E155" s="7">
        <f t="shared" si="114"/>
        <v>0</v>
      </c>
      <c r="F155" s="25">
        <f t="shared" si="115"/>
        <v>0</v>
      </c>
      <c r="G155" s="63">
        <f t="shared" si="116"/>
        <v>0</v>
      </c>
      <c r="H155" s="40">
        <f t="shared" si="117"/>
        <v>0</v>
      </c>
      <c r="I155" s="40">
        <f t="shared" si="117"/>
        <v>0</v>
      </c>
      <c r="J155" s="6">
        <f t="shared" si="118"/>
        <v>0</v>
      </c>
      <c r="K155" s="7">
        <f t="shared" si="119"/>
        <v>0</v>
      </c>
      <c r="L155" s="7">
        <f t="shared" si="120"/>
        <v>0</v>
      </c>
      <c r="M155" s="7">
        <f t="shared" si="121"/>
        <v>0</v>
      </c>
      <c r="N155" s="25">
        <f t="shared" si="122"/>
        <v>0</v>
      </c>
      <c r="O155" s="7">
        <f t="shared" si="123"/>
        <v>0</v>
      </c>
      <c r="P155" s="29">
        <f t="shared" si="124"/>
        <v>0</v>
      </c>
      <c r="Q155" s="29">
        <f t="shared" si="124"/>
        <v>0</v>
      </c>
      <c r="R155" s="6">
        <f t="shared" si="125"/>
        <v>0</v>
      </c>
      <c r="S155" s="7">
        <f t="shared" si="126"/>
        <v>0</v>
      </c>
      <c r="T155" s="7">
        <f t="shared" si="127"/>
        <v>0</v>
      </c>
      <c r="U155" s="7">
        <f t="shared" si="128"/>
        <v>0</v>
      </c>
      <c r="V155" s="25">
        <f t="shared" si="129"/>
        <v>0</v>
      </c>
      <c r="W155" s="7">
        <f t="shared" si="130"/>
        <v>0</v>
      </c>
      <c r="X155" s="29">
        <f t="shared" si="131"/>
        <v>0</v>
      </c>
      <c r="Y155" s="29">
        <f t="shared" si="131"/>
        <v>0</v>
      </c>
    </row>
    <row r="156" spans="1:26">
      <c r="A156" s="11" t="s">
        <v>13</v>
      </c>
      <c r="B156" s="6">
        <f t="shared" si="111"/>
        <v>0</v>
      </c>
      <c r="C156" s="7">
        <f t="shared" si="112"/>
        <v>0</v>
      </c>
      <c r="D156" s="7">
        <f t="shared" si="113"/>
        <v>0</v>
      </c>
      <c r="E156" s="7">
        <f t="shared" si="114"/>
        <v>0</v>
      </c>
      <c r="F156" s="25">
        <f t="shared" si="115"/>
        <v>0</v>
      </c>
      <c r="G156" s="63">
        <f t="shared" si="116"/>
        <v>0</v>
      </c>
      <c r="H156" s="40">
        <f t="shared" si="117"/>
        <v>0</v>
      </c>
      <c r="I156" s="40">
        <f t="shared" si="117"/>
        <v>0</v>
      </c>
      <c r="J156" s="6">
        <f t="shared" si="118"/>
        <v>0</v>
      </c>
      <c r="K156" s="7">
        <f t="shared" si="119"/>
        <v>0</v>
      </c>
      <c r="L156" s="7">
        <f t="shared" si="120"/>
        <v>0</v>
      </c>
      <c r="M156" s="7">
        <f t="shared" si="121"/>
        <v>0</v>
      </c>
      <c r="N156" s="25">
        <f t="shared" si="122"/>
        <v>0</v>
      </c>
      <c r="O156" s="7">
        <f t="shared" si="123"/>
        <v>0</v>
      </c>
      <c r="P156" s="29">
        <f t="shared" si="124"/>
        <v>0</v>
      </c>
      <c r="Q156" s="29">
        <f t="shared" si="124"/>
        <v>0</v>
      </c>
      <c r="R156" s="6">
        <f t="shared" si="125"/>
        <v>0</v>
      </c>
      <c r="S156" s="7">
        <f t="shared" si="126"/>
        <v>0</v>
      </c>
      <c r="T156" s="7">
        <f t="shared" si="127"/>
        <v>0</v>
      </c>
      <c r="U156" s="7">
        <f t="shared" si="128"/>
        <v>0</v>
      </c>
      <c r="V156" s="25">
        <f t="shared" si="129"/>
        <v>0</v>
      </c>
      <c r="W156" s="7">
        <f t="shared" si="130"/>
        <v>0</v>
      </c>
      <c r="X156" s="29">
        <f t="shared" si="131"/>
        <v>0</v>
      </c>
      <c r="Y156" s="29">
        <f t="shared" si="131"/>
        <v>0</v>
      </c>
    </row>
    <row r="157" spans="1:26">
      <c r="A157" s="11" t="s">
        <v>14</v>
      </c>
      <c r="B157" s="6">
        <f t="shared" si="111"/>
        <v>0</v>
      </c>
      <c r="C157" s="7">
        <f t="shared" si="112"/>
        <v>0</v>
      </c>
      <c r="D157" s="7">
        <f t="shared" si="113"/>
        <v>0</v>
      </c>
      <c r="E157" s="7">
        <f t="shared" si="114"/>
        <v>0</v>
      </c>
      <c r="F157" s="25">
        <f t="shared" si="115"/>
        <v>0</v>
      </c>
      <c r="G157" s="63">
        <f t="shared" si="116"/>
        <v>0</v>
      </c>
      <c r="H157" s="40">
        <f t="shared" si="117"/>
        <v>0</v>
      </c>
      <c r="I157" s="40">
        <f t="shared" si="117"/>
        <v>0</v>
      </c>
      <c r="J157" s="6">
        <f t="shared" si="118"/>
        <v>0</v>
      </c>
      <c r="K157" s="7">
        <f t="shared" si="119"/>
        <v>0</v>
      </c>
      <c r="L157" s="7">
        <f t="shared" si="120"/>
        <v>0</v>
      </c>
      <c r="M157" s="7">
        <f t="shared" si="121"/>
        <v>0</v>
      </c>
      <c r="N157" s="25">
        <f t="shared" si="122"/>
        <v>0</v>
      </c>
      <c r="O157" s="7">
        <f t="shared" si="123"/>
        <v>0</v>
      </c>
      <c r="P157" s="29">
        <f t="shared" si="124"/>
        <v>0</v>
      </c>
      <c r="Q157" s="29">
        <f t="shared" si="124"/>
        <v>0</v>
      </c>
      <c r="R157" s="6">
        <f t="shared" si="125"/>
        <v>0</v>
      </c>
      <c r="S157" s="7">
        <f t="shared" si="126"/>
        <v>0</v>
      </c>
      <c r="T157" s="7">
        <f t="shared" si="127"/>
        <v>0</v>
      </c>
      <c r="U157" s="7">
        <f t="shared" si="128"/>
        <v>0</v>
      </c>
      <c r="V157" s="25">
        <f t="shared" si="129"/>
        <v>0</v>
      </c>
      <c r="W157" s="7">
        <f t="shared" si="130"/>
        <v>0</v>
      </c>
      <c r="X157" s="29">
        <f t="shared" si="131"/>
        <v>0</v>
      </c>
      <c r="Y157" s="29">
        <f t="shared" si="131"/>
        <v>0</v>
      </c>
    </row>
    <row r="158" spans="1:26">
      <c r="A158" s="11" t="s">
        <v>15</v>
      </c>
      <c r="B158" s="6">
        <f t="shared" si="111"/>
        <v>0</v>
      </c>
      <c r="C158" s="7">
        <f t="shared" si="112"/>
        <v>0</v>
      </c>
      <c r="D158" s="7">
        <f t="shared" si="113"/>
        <v>0</v>
      </c>
      <c r="E158" s="7">
        <f t="shared" si="114"/>
        <v>0</v>
      </c>
      <c r="F158" s="25">
        <f t="shared" si="115"/>
        <v>0</v>
      </c>
      <c r="G158" s="63">
        <f t="shared" si="116"/>
        <v>0</v>
      </c>
      <c r="H158" s="40">
        <f t="shared" si="117"/>
        <v>0</v>
      </c>
      <c r="I158" s="40">
        <f t="shared" si="117"/>
        <v>0</v>
      </c>
      <c r="J158" s="6">
        <f t="shared" si="118"/>
        <v>0</v>
      </c>
      <c r="K158" s="7">
        <f t="shared" si="119"/>
        <v>0</v>
      </c>
      <c r="L158" s="7">
        <f t="shared" si="120"/>
        <v>0</v>
      </c>
      <c r="M158" s="7">
        <f t="shared" si="121"/>
        <v>0</v>
      </c>
      <c r="N158" s="25">
        <f t="shared" si="122"/>
        <v>0</v>
      </c>
      <c r="O158" s="7">
        <f t="shared" si="123"/>
        <v>0</v>
      </c>
      <c r="P158" s="29">
        <f t="shared" si="124"/>
        <v>0</v>
      </c>
      <c r="Q158" s="29">
        <f t="shared" si="124"/>
        <v>0</v>
      </c>
      <c r="R158" s="6">
        <f t="shared" si="125"/>
        <v>0</v>
      </c>
      <c r="S158" s="7">
        <f t="shared" si="126"/>
        <v>0</v>
      </c>
      <c r="T158" s="7">
        <f t="shared" si="127"/>
        <v>0</v>
      </c>
      <c r="U158" s="7">
        <f t="shared" si="128"/>
        <v>0</v>
      </c>
      <c r="V158" s="25">
        <f t="shared" si="129"/>
        <v>0</v>
      </c>
      <c r="W158" s="7">
        <f t="shared" si="130"/>
        <v>0</v>
      </c>
      <c r="X158" s="29">
        <f t="shared" si="131"/>
        <v>0</v>
      </c>
      <c r="Y158" s="29">
        <f t="shared" si="131"/>
        <v>0</v>
      </c>
    </row>
    <row r="159" spans="1:26" ht="13.5" thickBot="1">
      <c r="A159" s="23" t="s">
        <v>16</v>
      </c>
      <c r="B159" s="21">
        <f t="shared" si="111"/>
        <v>0</v>
      </c>
      <c r="C159" s="22">
        <f t="shared" si="112"/>
        <v>0</v>
      </c>
      <c r="D159" s="22">
        <f t="shared" si="113"/>
        <v>0</v>
      </c>
      <c r="E159" s="22">
        <f t="shared" si="114"/>
        <v>0</v>
      </c>
      <c r="F159" s="50">
        <f t="shared" si="115"/>
        <v>0</v>
      </c>
      <c r="G159" s="64">
        <f t="shared" si="116"/>
        <v>0</v>
      </c>
      <c r="H159" s="47">
        <f t="shared" si="117"/>
        <v>0</v>
      </c>
      <c r="I159" s="47">
        <f t="shared" si="117"/>
        <v>0</v>
      </c>
      <c r="J159" s="21">
        <f t="shared" si="118"/>
        <v>0</v>
      </c>
      <c r="K159" s="22">
        <f t="shared" si="119"/>
        <v>0</v>
      </c>
      <c r="L159" s="22">
        <f t="shared" si="120"/>
        <v>0</v>
      </c>
      <c r="M159" s="22">
        <f t="shared" si="121"/>
        <v>0</v>
      </c>
      <c r="N159" s="50">
        <f t="shared" si="122"/>
        <v>0</v>
      </c>
      <c r="O159" s="22">
        <f t="shared" si="123"/>
        <v>0</v>
      </c>
      <c r="P159" s="30">
        <f t="shared" si="124"/>
        <v>0</v>
      </c>
      <c r="Q159" s="30">
        <f t="shared" si="124"/>
        <v>0</v>
      </c>
      <c r="R159" s="21">
        <f t="shared" si="125"/>
        <v>0</v>
      </c>
      <c r="S159" s="22">
        <f t="shared" si="126"/>
        <v>0</v>
      </c>
      <c r="T159" s="22">
        <f t="shared" si="127"/>
        <v>0</v>
      </c>
      <c r="U159" s="22">
        <f t="shared" si="128"/>
        <v>0</v>
      </c>
      <c r="V159" s="50">
        <f t="shared" si="129"/>
        <v>0</v>
      </c>
      <c r="W159" s="22">
        <f t="shared" si="130"/>
        <v>0</v>
      </c>
      <c r="X159" s="30">
        <f t="shared" si="131"/>
        <v>0</v>
      </c>
      <c r="Y159" s="30">
        <f t="shared" si="131"/>
        <v>0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3">
      <c r="A167" s="5" t="s">
        <v>6</v>
      </c>
      <c r="B167" s="6">
        <f t="shared" ref="B167:X167" si="132">+B7+B27</f>
        <v>15607</v>
      </c>
      <c r="C167" s="7">
        <f t="shared" si="132"/>
        <v>7987</v>
      </c>
      <c r="D167" s="7">
        <f t="shared" si="132"/>
        <v>10241</v>
      </c>
      <c r="E167" s="7">
        <f t="shared" si="132"/>
        <v>6980</v>
      </c>
      <c r="F167" s="25">
        <f t="shared" si="132"/>
        <v>13213</v>
      </c>
      <c r="G167" s="67">
        <f t="shared" si="132"/>
        <v>6741</v>
      </c>
      <c r="H167" s="40">
        <f t="shared" si="132"/>
        <v>9596.6</v>
      </c>
      <c r="I167" s="40">
        <f t="shared" ref="I167" si="133">+I7+I27</f>
        <v>7253</v>
      </c>
      <c r="J167" s="6">
        <f t="shared" si="132"/>
        <v>11493</v>
      </c>
      <c r="K167" s="7">
        <f t="shared" si="132"/>
        <v>15781</v>
      </c>
      <c r="L167" s="7">
        <f t="shared" si="132"/>
        <v>16526</v>
      </c>
      <c r="M167" s="7">
        <f t="shared" si="132"/>
        <v>13461</v>
      </c>
      <c r="N167" s="25">
        <f t="shared" si="132"/>
        <v>15940</v>
      </c>
      <c r="O167" s="67">
        <f t="shared" si="132"/>
        <v>19756</v>
      </c>
      <c r="P167" s="40">
        <f t="shared" si="132"/>
        <v>14749</v>
      </c>
      <c r="Q167" s="40">
        <f t="shared" ref="Q167" si="134">+Q7+Q27</f>
        <v>18379</v>
      </c>
      <c r="R167" s="6">
        <f t="shared" si="132"/>
        <v>0</v>
      </c>
      <c r="S167" s="7">
        <f t="shared" si="132"/>
        <v>0</v>
      </c>
      <c r="T167" s="7">
        <f t="shared" si="132"/>
        <v>0</v>
      </c>
      <c r="U167" s="7">
        <f t="shared" si="132"/>
        <v>0</v>
      </c>
      <c r="V167" s="25">
        <f t="shared" si="132"/>
        <v>0</v>
      </c>
      <c r="W167" s="67">
        <f t="shared" si="132"/>
        <v>0</v>
      </c>
      <c r="X167" s="40">
        <f t="shared" si="132"/>
        <v>0</v>
      </c>
      <c r="Y167" s="40">
        <f t="shared" ref="Y167" si="135">+Y7+Y27</f>
        <v>0</v>
      </c>
      <c r="Z167" s="6">
        <f t="shared" ref="Z167:Z178" si="136">+R167+J167+B167</f>
        <v>27100</v>
      </c>
      <c r="AA167" s="7">
        <f t="shared" ref="AA167:AA178" si="137">+S167+K167+C167</f>
        <v>23768</v>
      </c>
      <c r="AB167" s="7">
        <f t="shared" ref="AB167:AB178" si="138">+T167+L167+D167</f>
        <v>26767</v>
      </c>
      <c r="AC167" s="7">
        <f t="shared" ref="AC167:AC178" si="139">+U167+M167+E167</f>
        <v>20441</v>
      </c>
      <c r="AD167" s="25">
        <f t="shared" ref="AD167:AD178" si="140">+V167+N167+F167</f>
        <v>29153</v>
      </c>
      <c r="AE167" s="67">
        <f t="shared" ref="AE167:AE178" si="141">+W167+O167+G167</f>
        <v>26497</v>
      </c>
      <c r="AF167" s="40">
        <f t="shared" ref="AF167:AG178" si="142">+X167+P167+H167</f>
        <v>24345.599999999999</v>
      </c>
      <c r="AG167" s="40">
        <f t="shared" si="142"/>
        <v>25632</v>
      </c>
    </row>
    <row r="168" spans="1:33">
      <c r="A168" s="5" t="s">
        <v>24</v>
      </c>
      <c r="B168" s="6">
        <f t="shared" ref="B168:X168" si="143">+B8+B28</f>
        <v>13650</v>
      </c>
      <c r="C168" s="7">
        <f t="shared" si="143"/>
        <v>11727</v>
      </c>
      <c r="D168" s="7">
        <f t="shared" si="143"/>
        <v>16922</v>
      </c>
      <c r="E168" s="7">
        <f t="shared" si="143"/>
        <v>10419</v>
      </c>
      <c r="F168" s="25">
        <f t="shared" si="143"/>
        <v>11553</v>
      </c>
      <c r="G168" s="63">
        <f t="shared" si="143"/>
        <v>11879</v>
      </c>
      <c r="H168" s="40">
        <f t="shared" si="143"/>
        <v>9681.1</v>
      </c>
      <c r="I168" s="40">
        <f t="shared" ref="I168" si="144">+I8+I28</f>
        <v>10793</v>
      </c>
      <c r="J168" s="6">
        <f t="shared" si="143"/>
        <v>11554</v>
      </c>
      <c r="K168" s="7">
        <f t="shared" si="143"/>
        <v>19031</v>
      </c>
      <c r="L168" s="7">
        <f t="shared" si="143"/>
        <v>9960</v>
      </c>
      <c r="M168" s="7">
        <f t="shared" si="143"/>
        <v>17501</v>
      </c>
      <c r="N168" s="25">
        <f t="shared" si="143"/>
        <v>17520</v>
      </c>
      <c r="O168" s="63">
        <f t="shared" si="143"/>
        <v>12541</v>
      </c>
      <c r="P168" s="40">
        <f t="shared" si="143"/>
        <v>17120</v>
      </c>
      <c r="Q168" s="40">
        <f t="shared" ref="Q168" si="145">+Q8+Q28</f>
        <v>18747</v>
      </c>
      <c r="R168" s="6">
        <f t="shared" si="143"/>
        <v>0</v>
      </c>
      <c r="S168" s="7">
        <f t="shared" si="143"/>
        <v>0</v>
      </c>
      <c r="T168" s="7">
        <f t="shared" si="143"/>
        <v>0</v>
      </c>
      <c r="U168" s="7">
        <f t="shared" si="143"/>
        <v>0</v>
      </c>
      <c r="V168" s="25">
        <f t="shared" si="143"/>
        <v>0</v>
      </c>
      <c r="W168" s="63">
        <f t="shared" si="143"/>
        <v>0</v>
      </c>
      <c r="X168" s="40">
        <f t="shared" si="143"/>
        <v>0</v>
      </c>
      <c r="Y168" s="40">
        <f t="shared" ref="Y168" si="146">+Y8+Y28</f>
        <v>0</v>
      </c>
      <c r="Z168" s="6">
        <f t="shared" si="136"/>
        <v>25204</v>
      </c>
      <c r="AA168" s="7">
        <f t="shared" si="137"/>
        <v>30758</v>
      </c>
      <c r="AB168" s="7">
        <f t="shared" si="138"/>
        <v>26882</v>
      </c>
      <c r="AC168" s="7">
        <f t="shared" si="139"/>
        <v>27920</v>
      </c>
      <c r="AD168" s="25">
        <f t="shared" si="140"/>
        <v>29073</v>
      </c>
      <c r="AE168" s="63">
        <f t="shared" si="141"/>
        <v>24420</v>
      </c>
      <c r="AF168" s="40">
        <f t="shared" si="142"/>
        <v>26801.1</v>
      </c>
      <c r="AG168" s="40">
        <f t="shared" si="142"/>
        <v>29540</v>
      </c>
    </row>
    <row r="169" spans="1:33">
      <c r="A169" s="5" t="s">
        <v>7</v>
      </c>
      <c r="B169" s="6">
        <f t="shared" ref="B169:X169" si="147">+B9+B29</f>
        <v>15736</v>
      </c>
      <c r="C169" s="7">
        <f t="shared" si="147"/>
        <v>12084</v>
      </c>
      <c r="D169" s="7">
        <f t="shared" si="147"/>
        <v>13513</v>
      </c>
      <c r="E169" s="7">
        <f t="shared" si="147"/>
        <v>7683</v>
      </c>
      <c r="F169" s="25">
        <f t="shared" si="147"/>
        <v>10494</v>
      </c>
      <c r="G169" s="63">
        <f t="shared" si="147"/>
        <v>13359</v>
      </c>
      <c r="H169" s="40">
        <f t="shared" si="147"/>
        <v>11565.9</v>
      </c>
      <c r="I169" s="40">
        <f t="shared" ref="I169" si="148">+I9+I29</f>
        <v>12506</v>
      </c>
      <c r="J169" s="6">
        <f t="shared" si="147"/>
        <v>12702</v>
      </c>
      <c r="K169" s="7">
        <f t="shared" si="147"/>
        <v>14265</v>
      </c>
      <c r="L169" s="7">
        <f t="shared" si="147"/>
        <v>14204</v>
      </c>
      <c r="M169" s="7">
        <f t="shared" si="147"/>
        <v>18835</v>
      </c>
      <c r="N169" s="25">
        <f t="shared" si="147"/>
        <v>19772</v>
      </c>
      <c r="O169" s="63">
        <f t="shared" si="147"/>
        <v>15468</v>
      </c>
      <c r="P169" s="40">
        <f t="shared" si="147"/>
        <v>18036</v>
      </c>
      <c r="Q169" s="40">
        <f t="shared" ref="Q169" si="149">+Q9+Q29</f>
        <v>12161</v>
      </c>
      <c r="R169" s="6">
        <f t="shared" si="147"/>
        <v>0</v>
      </c>
      <c r="S169" s="7">
        <f t="shared" si="147"/>
        <v>0</v>
      </c>
      <c r="T169" s="7">
        <f t="shared" si="147"/>
        <v>0</v>
      </c>
      <c r="U169" s="7">
        <f t="shared" si="147"/>
        <v>0</v>
      </c>
      <c r="V169" s="25">
        <f t="shared" si="147"/>
        <v>0</v>
      </c>
      <c r="W169" s="63">
        <f t="shared" si="147"/>
        <v>0</v>
      </c>
      <c r="X169" s="40">
        <f t="shared" si="147"/>
        <v>0</v>
      </c>
      <c r="Y169" s="40">
        <f t="shared" ref="Y169" si="150">+Y9+Y29</f>
        <v>0</v>
      </c>
      <c r="Z169" s="6">
        <f t="shared" si="136"/>
        <v>28438</v>
      </c>
      <c r="AA169" s="7">
        <f t="shared" si="137"/>
        <v>26349</v>
      </c>
      <c r="AB169" s="7">
        <f t="shared" si="138"/>
        <v>27717</v>
      </c>
      <c r="AC169" s="7">
        <f t="shared" si="139"/>
        <v>26518</v>
      </c>
      <c r="AD169" s="25">
        <f t="shared" si="140"/>
        <v>30266</v>
      </c>
      <c r="AE169" s="63">
        <f t="shared" si="141"/>
        <v>28827</v>
      </c>
      <c r="AF169" s="40">
        <f t="shared" si="142"/>
        <v>29601.9</v>
      </c>
      <c r="AG169" s="40">
        <f t="shared" si="142"/>
        <v>24667</v>
      </c>
    </row>
    <row r="170" spans="1:33">
      <c r="A170" s="5" t="s">
        <v>8</v>
      </c>
      <c r="B170" s="6">
        <f t="shared" ref="B170:X170" si="151">+B10+B30</f>
        <v>14534</v>
      </c>
      <c r="C170" s="7">
        <f t="shared" si="151"/>
        <v>13982</v>
      </c>
      <c r="D170" s="7">
        <f t="shared" si="151"/>
        <v>11565</v>
      </c>
      <c r="E170" s="7">
        <f t="shared" si="151"/>
        <v>6165</v>
      </c>
      <c r="F170" s="25">
        <f t="shared" si="151"/>
        <v>10154</v>
      </c>
      <c r="G170" s="63">
        <f t="shared" si="151"/>
        <v>11923</v>
      </c>
      <c r="H170" s="40">
        <f t="shared" si="151"/>
        <v>12741.9</v>
      </c>
      <c r="I170" s="40">
        <f t="shared" ref="I170" si="152">+I10+I30</f>
        <v>12030</v>
      </c>
      <c r="J170" s="6">
        <f t="shared" si="151"/>
        <v>12162</v>
      </c>
      <c r="K170" s="7">
        <f t="shared" si="151"/>
        <v>15394</v>
      </c>
      <c r="L170" s="7">
        <f t="shared" si="151"/>
        <v>17737</v>
      </c>
      <c r="M170" s="7">
        <f t="shared" si="151"/>
        <v>25609</v>
      </c>
      <c r="N170" s="25">
        <f t="shared" si="151"/>
        <v>24495</v>
      </c>
      <c r="O170" s="63">
        <f t="shared" si="151"/>
        <v>13111</v>
      </c>
      <c r="P170" s="40">
        <f t="shared" si="151"/>
        <v>16453</v>
      </c>
      <c r="Q170" s="40">
        <f t="shared" ref="Q170" si="153">+Q10+Q30</f>
        <v>22940</v>
      </c>
      <c r="R170" s="6">
        <f t="shared" si="151"/>
        <v>0</v>
      </c>
      <c r="S170" s="7">
        <f t="shared" si="151"/>
        <v>0</v>
      </c>
      <c r="T170" s="7">
        <f t="shared" si="151"/>
        <v>0</v>
      </c>
      <c r="U170" s="7">
        <f t="shared" si="151"/>
        <v>0</v>
      </c>
      <c r="V170" s="25">
        <f t="shared" si="151"/>
        <v>0</v>
      </c>
      <c r="W170" s="63">
        <f t="shared" si="151"/>
        <v>0</v>
      </c>
      <c r="X170" s="40">
        <f t="shared" si="151"/>
        <v>0</v>
      </c>
      <c r="Y170" s="40">
        <f t="shared" ref="Y170" si="154">+Y10+Y30</f>
        <v>0</v>
      </c>
      <c r="Z170" s="6">
        <f t="shared" si="136"/>
        <v>26696</v>
      </c>
      <c r="AA170" s="7">
        <f t="shared" si="137"/>
        <v>29376</v>
      </c>
      <c r="AB170" s="7">
        <f t="shared" si="138"/>
        <v>29302</v>
      </c>
      <c r="AC170" s="7">
        <f t="shared" si="139"/>
        <v>31774</v>
      </c>
      <c r="AD170" s="25">
        <f t="shared" si="140"/>
        <v>34649</v>
      </c>
      <c r="AE170" s="63">
        <f t="shared" si="141"/>
        <v>25034</v>
      </c>
      <c r="AF170" s="40">
        <f t="shared" si="142"/>
        <v>29194.9</v>
      </c>
      <c r="AG170" s="40">
        <f t="shared" si="142"/>
        <v>34970</v>
      </c>
    </row>
    <row r="171" spans="1:33">
      <c r="A171" s="5" t="s">
        <v>9</v>
      </c>
      <c r="B171" s="6">
        <f t="shared" ref="B171:X171" si="155">+B11+B31</f>
        <v>11962</v>
      </c>
      <c r="C171" s="7">
        <f t="shared" si="155"/>
        <v>7727</v>
      </c>
      <c r="D171" s="7">
        <f t="shared" si="155"/>
        <v>9646</v>
      </c>
      <c r="E171" s="7">
        <f t="shared" si="155"/>
        <v>10164</v>
      </c>
      <c r="F171" s="25">
        <f t="shared" si="155"/>
        <v>10395</v>
      </c>
      <c r="G171" s="63">
        <f t="shared" si="155"/>
        <v>10086</v>
      </c>
      <c r="H171" s="40">
        <f t="shared" si="155"/>
        <v>12806.9</v>
      </c>
      <c r="I171" s="40">
        <f t="shared" ref="I171" si="156">+I11+I31</f>
        <v>23535</v>
      </c>
      <c r="J171" s="6">
        <f t="shared" si="155"/>
        <v>11199</v>
      </c>
      <c r="K171" s="7">
        <f t="shared" si="155"/>
        <v>15553</v>
      </c>
      <c r="L171" s="7">
        <f t="shared" si="155"/>
        <v>18073</v>
      </c>
      <c r="M171" s="7">
        <f t="shared" si="155"/>
        <v>16073</v>
      </c>
      <c r="N171" s="25">
        <f t="shared" si="155"/>
        <v>22447</v>
      </c>
      <c r="O171" s="63">
        <f t="shared" si="155"/>
        <v>18789</v>
      </c>
      <c r="P171" s="40">
        <f t="shared" si="155"/>
        <v>17563</v>
      </c>
      <c r="Q171" s="40">
        <f t="shared" ref="Q171" si="157">+Q11+Q31</f>
        <v>19118</v>
      </c>
      <c r="R171" s="6">
        <f t="shared" si="155"/>
        <v>0</v>
      </c>
      <c r="S171" s="7">
        <f t="shared" si="155"/>
        <v>0</v>
      </c>
      <c r="T171" s="7">
        <f t="shared" si="155"/>
        <v>0</v>
      </c>
      <c r="U171" s="7">
        <f t="shared" si="155"/>
        <v>0</v>
      </c>
      <c r="V171" s="25">
        <f t="shared" si="155"/>
        <v>0</v>
      </c>
      <c r="W171" s="63">
        <f t="shared" si="155"/>
        <v>0</v>
      </c>
      <c r="X171" s="40">
        <f t="shared" si="155"/>
        <v>0</v>
      </c>
      <c r="Y171" s="40">
        <f t="shared" ref="Y171" si="158">+Y11+Y31</f>
        <v>0</v>
      </c>
      <c r="Z171" s="6">
        <f t="shared" si="136"/>
        <v>23161</v>
      </c>
      <c r="AA171" s="7">
        <f t="shared" si="137"/>
        <v>23280</v>
      </c>
      <c r="AB171" s="7">
        <f t="shared" si="138"/>
        <v>27719</v>
      </c>
      <c r="AC171" s="7">
        <f t="shared" si="139"/>
        <v>26237</v>
      </c>
      <c r="AD171" s="25">
        <f t="shared" si="140"/>
        <v>32842</v>
      </c>
      <c r="AE171" s="63">
        <f t="shared" si="141"/>
        <v>28875</v>
      </c>
      <c r="AF171" s="40">
        <f t="shared" si="142"/>
        <v>30369.9</v>
      </c>
      <c r="AG171" s="40">
        <f t="shared" si="142"/>
        <v>42653</v>
      </c>
    </row>
    <row r="172" spans="1:33">
      <c r="A172" s="5" t="s">
        <v>10</v>
      </c>
      <c r="B172" s="6">
        <f t="shared" ref="B172:X172" si="159">+B12+B32</f>
        <v>11627</v>
      </c>
      <c r="C172" s="7">
        <f t="shared" si="159"/>
        <v>12804</v>
      </c>
      <c r="D172" s="7">
        <f t="shared" si="159"/>
        <v>13346</v>
      </c>
      <c r="E172" s="7">
        <f t="shared" si="159"/>
        <v>11348</v>
      </c>
      <c r="F172" s="25">
        <f t="shared" si="159"/>
        <v>10027</v>
      </c>
      <c r="G172" s="63">
        <f t="shared" si="159"/>
        <v>12695</v>
      </c>
      <c r="H172" s="40">
        <f t="shared" si="159"/>
        <v>14203.2</v>
      </c>
      <c r="I172" s="40">
        <f t="shared" ref="I172" si="160">+I12+I32</f>
        <v>13338</v>
      </c>
      <c r="J172" s="6">
        <f t="shared" si="159"/>
        <v>9851</v>
      </c>
      <c r="K172" s="7">
        <f t="shared" si="159"/>
        <v>18147</v>
      </c>
      <c r="L172" s="7">
        <f t="shared" si="159"/>
        <v>20129</v>
      </c>
      <c r="M172" s="7">
        <f t="shared" si="159"/>
        <v>21281</v>
      </c>
      <c r="N172" s="25">
        <f t="shared" si="159"/>
        <v>22205</v>
      </c>
      <c r="O172" s="63">
        <f t="shared" si="159"/>
        <v>19143</v>
      </c>
      <c r="P172" s="40">
        <f t="shared" si="159"/>
        <v>20879</v>
      </c>
      <c r="Q172" s="40">
        <f t="shared" ref="Q172" si="161">+Q12+Q32</f>
        <v>16125</v>
      </c>
      <c r="R172" s="6">
        <f t="shared" si="159"/>
        <v>0</v>
      </c>
      <c r="S172" s="7">
        <f t="shared" si="159"/>
        <v>0</v>
      </c>
      <c r="T172" s="7">
        <f t="shared" si="159"/>
        <v>0</v>
      </c>
      <c r="U172" s="7">
        <f t="shared" si="159"/>
        <v>0</v>
      </c>
      <c r="V172" s="25">
        <f t="shared" si="159"/>
        <v>0</v>
      </c>
      <c r="W172" s="63">
        <f t="shared" si="159"/>
        <v>0</v>
      </c>
      <c r="X172" s="40">
        <f t="shared" si="159"/>
        <v>0</v>
      </c>
      <c r="Y172" s="40">
        <f t="shared" ref="Y172" si="162">+Y12+Y32</f>
        <v>0</v>
      </c>
      <c r="Z172" s="6">
        <f t="shared" si="136"/>
        <v>21478</v>
      </c>
      <c r="AA172" s="7">
        <f t="shared" si="137"/>
        <v>30951</v>
      </c>
      <c r="AB172" s="7">
        <f t="shared" si="138"/>
        <v>33475</v>
      </c>
      <c r="AC172" s="7">
        <f t="shared" si="139"/>
        <v>32629</v>
      </c>
      <c r="AD172" s="25">
        <f t="shared" si="140"/>
        <v>32232</v>
      </c>
      <c r="AE172" s="63">
        <f t="shared" si="141"/>
        <v>31838</v>
      </c>
      <c r="AF172" s="40">
        <f t="shared" si="142"/>
        <v>35082.199999999997</v>
      </c>
      <c r="AG172" s="40">
        <f t="shared" si="142"/>
        <v>29463</v>
      </c>
    </row>
    <row r="173" spans="1:33">
      <c r="A173" s="5" t="s">
        <v>11</v>
      </c>
      <c r="B173" s="6">
        <f t="shared" ref="B173:X173" si="163">+B13+B33</f>
        <v>15545</v>
      </c>
      <c r="C173" s="7">
        <f t="shared" si="163"/>
        <v>15504</v>
      </c>
      <c r="D173" s="7">
        <f t="shared" si="163"/>
        <v>9218</v>
      </c>
      <c r="E173" s="7">
        <f t="shared" si="163"/>
        <v>12339</v>
      </c>
      <c r="F173" s="25">
        <f t="shared" si="163"/>
        <v>9265</v>
      </c>
      <c r="G173" s="63">
        <f t="shared" si="163"/>
        <v>14453</v>
      </c>
      <c r="H173" s="40">
        <f t="shared" si="163"/>
        <v>9100</v>
      </c>
      <c r="I173" s="40">
        <f t="shared" ref="I173" si="164">+I13+I33</f>
        <v>20823</v>
      </c>
      <c r="J173" s="6">
        <f t="shared" si="163"/>
        <v>15801</v>
      </c>
      <c r="K173" s="7">
        <f t="shared" si="163"/>
        <v>17743</v>
      </c>
      <c r="L173" s="7">
        <f t="shared" si="163"/>
        <v>16863</v>
      </c>
      <c r="M173" s="7">
        <f t="shared" si="163"/>
        <v>22892</v>
      </c>
      <c r="N173" s="25">
        <f t="shared" si="163"/>
        <v>16309</v>
      </c>
      <c r="O173" s="63">
        <f t="shared" si="163"/>
        <v>22216</v>
      </c>
      <c r="P173" s="40">
        <f t="shared" si="163"/>
        <v>21253</v>
      </c>
      <c r="Q173" s="40">
        <f t="shared" ref="Q173" si="165">+Q13+Q33</f>
        <v>22728</v>
      </c>
      <c r="R173" s="6">
        <f t="shared" si="163"/>
        <v>0</v>
      </c>
      <c r="S173" s="7">
        <f t="shared" si="163"/>
        <v>0</v>
      </c>
      <c r="T173" s="7">
        <f t="shared" si="163"/>
        <v>0</v>
      </c>
      <c r="U173" s="7">
        <f t="shared" si="163"/>
        <v>0</v>
      </c>
      <c r="V173" s="25">
        <f t="shared" si="163"/>
        <v>0</v>
      </c>
      <c r="W173" s="63">
        <f t="shared" si="163"/>
        <v>0</v>
      </c>
      <c r="X173" s="40">
        <f t="shared" si="163"/>
        <v>0</v>
      </c>
      <c r="Y173" s="40">
        <f t="shared" ref="Y173" si="166">+Y13+Y33</f>
        <v>0</v>
      </c>
      <c r="Z173" s="6">
        <f t="shared" si="136"/>
        <v>31346</v>
      </c>
      <c r="AA173" s="7">
        <f t="shared" si="137"/>
        <v>33247</v>
      </c>
      <c r="AB173" s="7">
        <f t="shared" si="138"/>
        <v>26081</v>
      </c>
      <c r="AC173" s="7">
        <f t="shared" si="139"/>
        <v>35231</v>
      </c>
      <c r="AD173" s="25">
        <f t="shared" si="140"/>
        <v>25574</v>
      </c>
      <c r="AE173" s="63">
        <f t="shared" si="141"/>
        <v>36669</v>
      </c>
      <c r="AF173" s="40">
        <f t="shared" si="142"/>
        <v>30353</v>
      </c>
      <c r="AG173" s="40">
        <f t="shared" si="142"/>
        <v>43551</v>
      </c>
    </row>
    <row r="174" spans="1:33">
      <c r="A174" s="5" t="s">
        <v>12</v>
      </c>
      <c r="B174" s="6">
        <f t="shared" ref="B174:X174" si="167">+B14+B34</f>
        <v>16819</v>
      </c>
      <c r="C174" s="7">
        <f t="shared" si="167"/>
        <v>11051</v>
      </c>
      <c r="D174" s="7">
        <f t="shared" si="167"/>
        <v>8956</v>
      </c>
      <c r="E174" s="7">
        <f t="shared" si="167"/>
        <v>8109</v>
      </c>
      <c r="F174" s="25">
        <f t="shared" si="167"/>
        <v>8402</v>
      </c>
      <c r="G174" s="63">
        <f t="shared" si="167"/>
        <v>7562</v>
      </c>
      <c r="H174" s="40">
        <f t="shared" si="167"/>
        <v>8041</v>
      </c>
      <c r="I174" s="40">
        <f t="shared" ref="I174" si="168">+I14+I34</f>
        <v>20356</v>
      </c>
      <c r="J174" s="6">
        <f t="shared" si="167"/>
        <v>16562</v>
      </c>
      <c r="K174" s="7">
        <f t="shared" si="167"/>
        <v>19401</v>
      </c>
      <c r="L174" s="7">
        <f t="shared" si="167"/>
        <v>20335</v>
      </c>
      <c r="M174" s="7">
        <f t="shared" si="167"/>
        <v>22676</v>
      </c>
      <c r="N174" s="25">
        <f t="shared" si="167"/>
        <v>24725</v>
      </c>
      <c r="O174" s="63">
        <f t="shared" si="167"/>
        <v>14860</v>
      </c>
      <c r="P174" s="40">
        <f t="shared" si="167"/>
        <v>22871</v>
      </c>
      <c r="Q174" s="40">
        <f t="shared" ref="Q174" si="169">+Q14+Q34</f>
        <v>17266</v>
      </c>
      <c r="R174" s="6">
        <f t="shared" si="167"/>
        <v>0</v>
      </c>
      <c r="S174" s="7">
        <f t="shared" si="167"/>
        <v>0</v>
      </c>
      <c r="T174" s="7">
        <f t="shared" si="167"/>
        <v>0</v>
      </c>
      <c r="U174" s="7">
        <f t="shared" si="167"/>
        <v>0</v>
      </c>
      <c r="V174" s="25">
        <f t="shared" si="167"/>
        <v>0</v>
      </c>
      <c r="W174" s="63">
        <f t="shared" si="167"/>
        <v>0</v>
      </c>
      <c r="X174" s="40">
        <f t="shared" si="167"/>
        <v>0</v>
      </c>
      <c r="Y174" s="40">
        <f t="shared" ref="Y174" si="170">+Y14+Y34</f>
        <v>0</v>
      </c>
      <c r="Z174" s="6">
        <f t="shared" si="136"/>
        <v>33381</v>
      </c>
      <c r="AA174" s="7">
        <f t="shared" si="137"/>
        <v>30452</v>
      </c>
      <c r="AB174" s="7">
        <f t="shared" si="138"/>
        <v>29291</v>
      </c>
      <c r="AC174" s="7">
        <f t="shared" si="139"/>
        <v>30785</v>
      </c>
      <c r="AD174" s="25">
        <f t="shared" si="140"/>
        <v>33127</v>
      </c>
      <c r="AE174" s="63">
        <f t="shared" si="141"/>
        <v>22422</v>
      </c>
      <c r="AF174" s="40">
        <f t="shared" si="142"/>
        <v>30912</v>
      </c>
      <c r="AG174" s="40">
        <f t="shared" si="142"/>
        <v>37622</v>
      </c>
    </row>
    <row r="175" spans="1:33">
      <c r="A175" s="5" t="s">
        <v>13</v>
      </c>
      <c r="B175" s="6">
        <f t="shared" ref="B175:X175" si="171">+B15+B35</f>
        <v>12452</v>
      </c>
      <c r="C175" s="7">
        <f t="shared" si="171"/>
        <v>15413</v>
      </c>
      <c r="D175" s="7">
        <f t="shared" si="171"/>
        <v>11411</v>
      </c>
      <c r="E175" s="7">
        <f t="shared" si="171"/>
        <v>12971</v>
      </c>
      <c r="F175" s="25">
        <f t="shared" si="171"/>
        <v>7874</v>
      </c>
      <c r="G175" s="63">
        <f t="shared" si="171"/>
        <v>11113</v>
      </c>
      <c r="H175" s="40">
        <f t="shared" si="171"/>
        <v>10711</v>
      </c>
      <c r="I175" s="40">
        <f t="shared" ref="I175" si="172">+I15+I35</f>
        <v>9784</v>
      </c>
      <c r="J175" s="6">
        <f t="shared" si="171"/>
        <v>13868</v>
      </c>
      <c r="K175" s="7">
        <f t="shared" si="171"/>
        <v>11901</v>
      </c>
      <c r="L175" s="7">
        <f t="shared" si="171"/>
        <v>15482</v>
      </c>
      <c r="M175" s="7">
        <f t="shared" si="171"/>
        <v>19499</v>
      </c>
      <c r="N175" s="25">
        <f t="shared" si="171"/>
        <v>21999</v>
      </c>
      <c r="O175" s="63">
        <f t="shared" si="171"/>
        <v>14750</v>
      </c>
      <c r="P175" s="40">
        <f t="shared" si="171"/>
        <v>14488</v>
      </c>
      <c r="Q175" s="40">
        <f t="shared" ref="Q175" si="173">+Q15+Q35</f>
        <v>28240</v>
      </c>
      <c r="R175" s="6">
        <f t="shared" si="171"/>
        <v>0</v>
      </c>
      <c r="S175" s="7">
        <f t="shared" si="171"/>
        <v>0</v>
      </c>
      <c r="T175" s="7">
        <f t="shared" si="171"/>
        <v>0</v>
      </c>
      <c r="U175" s="7">
        <f t="shared" si="171"/>
        <v>0</v>
      </c>
      <c r="V175" s="25">
        <f t="shared" si="171"/>
        <v>0</v>
      </c>
      <c r="W175" s="63">
        <f t="shared" si="171"/>
        <v>0</v>
      </c>
      <c r="X175" s="40">
        <f t="shared" si="171"/>
        <v>0</v>
      </c>
      <c r="Y175" s="40">
        <f t="shared" ref="Y175" si="174">+Y15+Y35</f>
        <v>0</v>
      </c>
      <c r="Z175" s="6">
        <f t="shared" si="136"/>
        <v>26320</v>
      </c>
      <c r="AA175" s="7">
        <f t="shared" si="137"/>
        <v>27314</v>
      </c>
      <c r="AB175" s="7">
        <f t="shared" si="138"/>
        <v>26893</v>
      </c>
      <c r="AC175" s="7">
        <f t="shared" si="139"/>
        <v>32470</v>
      </c>
      <c r="AD175" s="25">
        <f t="shared" si="140"/>
        <v>29873</v>
      </c>
      <c r="AE175" s="63">
        <f t="shared" si="141"/>
        <v>25863</v>
      </c>
      <c r="AF175" s="40">
        <f t="shared" si="142"/>
        <v>25199</v>
      </c>
      <c r="AG175" s="40">
        <f t="shared" si="142"/>
        <v>38024</v>
      </c>
    </row>
    <row r="176" spans="1:33">
      <c r="A176" s="5" t="s">
        <v>14</v>
      </c>
      <c r="B176" s="6">
        <f t="shared" ref="B176:X176" si="175">+B16+B36</f>
        <v>16503</v>
      </c>
      <c r="C176" s="7">
        <f t="shared" si="175"/>
        <v>10535</v>
      </c>
      <c r="D176" s="7">
        <f t="shared" si="175"/>
        <v>11501</v>
      </c>
      <c r="E176" s="7">
        <f t="shared" si="175"/>
        <v>9495</v>
      </c>
      <c r="F176" s="25">
        <f t="shared" si="175"/>
        <v>6149</v>
      </c>
      <c r="G176" s="63">
        <f t="shared" si="175"/>
        <v>7698</v>
      </c>
      <c r="H176" s="40">
        <f t="shared" si="175"/>
        <v>9481</v>
      </c>
      <c r="I176" s="40">
        <f t="shared" ref="I176" si="176">+I16+I36</f>
        <v>13672</v>
      </c>
      <c r="J176" s="6">
        <f t="shared" si="175"/>
        <v>13039</v>
      </c>
      <c r="K176" s="7">
        <f t="shared" si="175"/>
        <v>17400</v>
      </c>
      <c r="L176" s="7">
        <f t="shared" si="175"/>
        <v>22487</v>
      </c>
      <c r="M176" s="7">
        <f t="shared" si="175"/>
        <v>19776</v>
      </c>
      <c r="N176" s="25">
        <f t="shared" si="175"/>
        <v>15860</v>
      </c>
      <c r="O176" s="63">
        <f t="shared" si="175"/>
        <v>14279</v>
      </c>
      <c r="P176" s="40">
        <f t="shared" si="175"/>
        <v>18839</v>
      </c>
      <c r="Q176" s="40">
        <f t="shared" ref="Q176" si="177">+Q16+Q36</f>
        <v>27646</v>
      </c>
      <c r="R176" s="6">
        <f t="shared" si="175"/>
        <v>0</v>
      </c>
      <c r="S176" s="7">
        <f t="shared" si="175"/>
        <v>0</v>
      </c>
      <c r="T176" s="7">
        <f t="shared" si="175"/>
        <v>0</v>
      </c>
      <c r="U176" s="7">
        <f t="shared" si="175"/>
        <v>0</v>
      </c>
      <c r="V176" s="25">
        <f t="shared" si="175"/>
        <v>0</v>
      </c>
      <c r="W176" s="63">
        <f t="shared" si="175"/>
        <v>0</v>
      </c>
      <c r="X176" s="40">
        <f t="shared" si="175"/>
        <v>0</v>
      </c>
      <c r="Y176" s="40">
        <f t="shared" ref="Y176" si="178">+Y16+Y36</f>
        <v>0</v>
      </c>
      <c r="Z176" s="6">
        <f t="shared" si="136"/>
        <v>29542</v>
      </c>
      <c r="AA176" s="7">
        <f t="shared" si="137"/>
        <v>27935</v>
      </c>
      <c r="AB176" s="7">
        <f t="shared" si="138"/>
        <v>33988</v>
      </c>
      <c r="AC176" s="7">
        <f t="shared" si="139"/>
        <v>29271</v>
      </c>
      <c r="AD176" s="25">
        <f t="shared" si="140"/>
        <v>22009</v>
      </c>
      <c r="AE176" s="63">
        <f t="shared" si="141"/>
        <v>21977</v>
      </c>
      <c r="AF176" s="40">
        <f t="shared" si="142"/>
        <v>28320</v>
      </c>
      <c r="AG176" s="40">
        <f t="shared" si="142"/>
        <v>41318</v>
      </c>
    </row>
    <row r="177" spans="1:33">
      <c r="A177" s="5" t="s">
        <v>15</v>
      </c>
      <c r="B177" s="6">
        <f t="shared" ref="B177:X177" si="179">+B17+B37</f>
        <v>11684</v>
      </c>
      <c r="C177" s="7">
        <f t="shared" si="179"/>
        <v>9613</v>
      </c>
      <c r="D177" s="7">
        <f t="shared" si="179"/>
        <v>10098</v>
      </c>
      <c r="E177" s="7">
        <f t="shared" si="179"/>
        <v>10874</v>
      </c>
      <c r="F177" s="25">
        <f t="shared" si="179"/>
        <v>9264</v>
      </c>
      <c r="G177" s="63">
        <f t="shared" si="179"/>
        <v>7764</v>
      </c>
      <c r="H177" s="40">
        <f t="shared" si="179"/>
        <v>12727</v>
      </c>
      <c r="I177" s="40">
        <f t="shared" ref="I177" si="180">+I17+I37</f>
        <v>16498</v>
      </c>
      <c r="J177" s="6">
        <f t="shared" si="179"/>
        <v>13868</v>
      </c>
      <c r="K177" s="7">
        <f t="shared" si="179"/>
        <v>12395</v>
      </c>
      <c r="L177" s="7">
        <f t="shared" si="179"/>
        <v>13877</v>
      </c>
      <c r="M177" s="7">
        <f t="shared" si="179"/>
        <v>13798</v>
      </c>
      <c r="N177" s="25">
        <f t="shared" si="179"/>
        <v>17978</v>
      </c>
      <c r="O177" s="63">
        <f t="shared" si="179"/>
        <v>19381</v>
      </c>
      <c r="P177" s="40">
        <f t="shared" si="179"/>
        <v>20163</v>
      </c>
      <c r="Q177" s="40">
        <f t="shared" ref="Q177" si="181">+Q17+Q37</f>
        <v>24736</v>
      </c>
      <c r="R177" s="6">
        <f t="shared" si="179"/>
        <v>0</v>
      </c>
      <c r="S177" s="7">
        <f t="shared" si="179"/>
        <v>0</v>
      </c>
      <c r="T177" s="7">
        <f t="shared" si="179"/>
        <v>0</v>
      </c>
      <c r="U177" s="7">
        <f t="shared" si="179"/>
        <v>0</v>
      </c>
      <c r="V177" s="25">
        <f t="shared" si="179"/>
        <v>0</v>
      </c>
      <c r="W177" s="63">
        <f t="shared" si="179"/>
        <v>0</v>
      </c>
      <c r="X177" s="40">
        <f t="shared" si="179"/>
        <v>0</v>
      </c>
      <c r="Y177" s="40">
        <f t="shared" ref="Y177" si="182">+Y17+Y37</f>
        <v>0</v>
      </c>
      <c r="Z177" s="6">
        <f t="shared" si="136"/>
        <v>25552</v>
      </c>
      <c r="AA177" s="7">
        <f t="shared" si="137"/>
        <v>22008</v>
      </c>
      <c r="AB177" s="7">
        <f t="shared" si="138"/>
        <v>23975</v>
      </c>
      <c r="AC177" s="7">
        <f t="shared" si="139"/>
        <v>24672</v>
      </c>
      <c r="AD177" s="25">
        <f t="shared" si="140"/>
        <v>27242</v>
      </c>
      <c r="AE177" s="63">
        <f t="shared" si="141"/>
        <v>27145</v>
      </c>
      <c r="AF177" s="40">
        <f t="shared" si="142"/>
        <v>32890</v>
      </c>
      <c r="AG177" s="40">
        <f t="shared" si="142"/>
        <v>41234</v>
      </c>
    </row>
    <row r="178" spans="1:33">
      <c r="A178" s="5" t="s">
        <v>16</v>
      </c>
      <c r="B178" s="6">
        <f t="shared" ref="B178:X178" si="183">+B18+B38</f>
        <v>17918</v>
      </c>
      <c r="C178" s="7">
        <f t="shared" si="183"/>
        <v>13871</v>
      </c>
      <c r="D178" s="7">
        <f t="shared" si="183"/>
        <v>13113</v>
      </c>
      <c r="E178" s="7">
        <f t="shared" si="183"/>
        <v>11869</v>
      </c>
      <c r="F178" s="25">
        <f t="shared" si="183"/>
        <v>9567</v>
      </c>
      <c r="G178" s="63">
        <f t="shared" si="183"/>
        <v>9880</v>
      </c>
      <c r="H178" s="40">
        <f t="shared" si="183"/>
        <v>11216</v>
      </c>
      <c r="I178" s="40">
        <f t="shared" ref="I178" si="184">+I18+I38</f>
        <v>12471</v>
      </c>
      <c r="J178" s="6">
        <f t="shared" si="183"/>
        <v>17093</v>
      </c>
      <c r="K178" s="7">
        <f t="shared" si="183"/>
        <v>16468</v>
      </c>
      <c r="L178" s="7">
        <f t="shared" si="183"/>
        <v>21857</v>
      </c>
      <c r="M178" s="7">
        <f t="shared" si="183"/>
        <v>22125</v>
      </c>
      <c r="N178" s="25">
        <f t="shared" si="183"/>
        <v>19832</v>
      </c>
      <c r="O178" s="63">
        <f t="shared" si="183"/>
        <v>17958</v>
      </c>
      <c r="P178" s="40">
        <f t="shared" si="183"/>
        <v>21895</v>
      </c>
      <c r="Q178" s="40">
        <f t="shared" ref="Q178" si="185">+Q18+Q38</f>
        <v>21614</v>
      </c>
      <c r="R178" s="6">
        <f t="shared" si="183"/>
        <v>0</v>
      </c>
      <c r="S178" s="7">
        <f t="shared" si="183"/>
        <v>0</v>
      </c>
      <c r="T178" s="7">
        <f t="shared" si="183"/>
        <v>0</v>
      </c>
      <c r="U178" s="7">
        <f t="shared" si="183"/>
        <v>0</v>
      </c>
      <c r="V178" s="25">
        <f t="shared" si="183"/>
        <v>0</v>
      </c>
      <c r="W178" s="63">
        <f t="shared" si="183"/>
        <v>0</v>
      </c>
      <c r="X178" s="40">
        <f t="shared" si="183"/>
        <v>0</v>
      </c>
      <c r="Y178" s="40">
        <f t="shared" ref="Y178" si="186">+Y18+Y38</f>
        <v>0</v>
      </c>
      <c r="Z178" s="6">
        <f t="shared" si="136"/>
        <v>35011</v>
      </c>
      <c r="AA178" s="7">
        <f t="shared" si="137"/>
        <v>30339</v>
      </c>
      <c r="AB178" s="7">
        <f t="shared" si="138"/>
        <v>34970</v>
      </c>
      <c r="AC178" s="7">
        <f t="shared" si="139"/>
        <v>33994</v>
      </c>
      <c r="AD178" s="25">
        <f t="shared" si="140"/>
        <v>29399</v>
      </c>
      <c r="AE178" s="63">
        <f t="shared" si="141"/>
        <v>27838</v>
      </c>
      <c r="AF178" s="40">
        <f t="shared" si="142"/>
        <v>33111</v>
      </c>
      <c r="AG178" s="40">
        <f t="shared" si="142"/>
        <v>34085</v>
      </c>
    </row>
    <row r="179" spans="1:33" ht="13.5" thickBot="1">
      <c r="A179" s="8" t="s">
        <v>17</v>
      </c>
      <c r="B179" s="9">
        <f t="shared" ref="B179:AF179" si="187">SUM(B167:B178)</f>
        <v>174037</v>
      </c>
      <c r="C179" s="10">
        <f t="shared" si="187"/>
        <v>142298</v>
      </c>
      <c r="D179" s="10">
        <f t="shared" si="187"/>
        <v>139530</v>
      </c>
      <c r="E179" s="10">
        <f t="shared" si="187"/>
        <v>118416</v>
      </c>
      <c r="F179" s="49">
        <f t="shared" si="187"/>
        <v>116357</v>
      </c>
      <c r="G179" s="68">
        <f t="shared" si="187"/>
        <v>125153</v>
      </c>
      <c r="H179" s="52">
        <f t="shared" si="187"/>
        <v>131871.6</v>
      </c>
      <c r="I179" s="52">
        <f t="shared" ref="I179" si="188">SUM(I167:I178)</f>
        <v>173059</v>
      </c>
      <c r="J179" s="9">
        <f t="shared" si="187"/>
        <v>159192</v>
      </c>
      <c r="K179" s="10">
        <f t="shared" si="187"/>
        <v>193479</v>
      </c>
      <c r="L179" s="10">
        <f t="shared" si="187"/>
        <v>207530</v>
      </c>
      <c r="M179" s="10">
        <f t="shared" si="187"/>
        <v>233526</v>
      </c>
      <c r="N179" s="49">
        <f t="shared" si="187"/>
        <v>239082</v>
      </c>
      <c r="O179" s="68">
        <f t="shared" si="187"/>
        <v>202252</v>
      </c>
      <c r="P179" s="52">
        <f t="shared" si="187"/>
        <v>224309</v>
      </c>
      <c r="Q179" s="52">
        <f t="shared" ref="Q179" si="189">SUM(Q167:Q178)</f>
        <v>249700</v>
      </c>
      <c r="R179" s="9">
        <f t="shared" si="187"/>
        <v>0</v>
      </c>
      <c r="S179" s="10">
        <f t="shared" si="187"/>
        <v>0</v>
      </c>
      <c r="T179" s="10">
        <f t="shared" si="187"/>
        <v>0</v>
      </c>
      <c r="U179" s="10">
        <f t="shared" si="187"/>
        <v>0</v>
      </c>
      <c r="V179" s="49">
        <f t="shared" si="187"/>
        <v>0</v>
      </c>
      <c r="W179" s="68">
        <f t="shared" si="187"/>
        <v>0</v>
      </c>
      <c r="X179" s="52">
        <f t="shared" si="187"/>
        <v>0</v>
      </c>
      <c r="Y179" s="52">
        <f t="shared" ref="Y179" si="190">SUM(Y167:Y178)</f>
        <v>0</v>
      </c>
      <c r="Z179" s="9">
        <f t="shared" si="187"/>
        <v>333229</v>
      </c>
      <c r="AA179" s="10">
        <f t="shared" si="187"/>
        <v>335777</v>
      </c>
      <c r="AB179" s="10">
        <f t="shared" si="187"/>
        <v>347060</v>
      </c>
      <c r="AC179" s="10">
        <f t="shared" si="187"/>
        <v>351942</v>
      </c>
      <c r="AD179" s="49">
        <f t="shared" si="187"/>
        <v>355439</v>
      </c>
      <c r="AE179" s="68">
        <f t="shared" si="187"/>
        <v>327405</v>
      </c>
      <c r="AF179" s="52">
        <f t="shared" si="187"/>
        <v>356180.6</v>
      </c>
      <c r="AG179" s="52">
        <f t="shared" ref="AG179" si="191">SUM(AG167:AG178)</f>
        <v>422759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0"/>
      <c r="Z183" s="12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1"/>
      <c r="Z184" s="121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06"/>
      <c r="Z185" s="12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8">
        <v>2011</v>
      </c>
      <c r="Z186" s="104"/>
    </row>
    <row r="187" spans="1:33">
      <c r="A187" s="11" t="s">
        <v>6</v>
      </c>
      <c r="B187" s="6">
        <f t="shared" ref="B187:X187" si="192">+B47+B67</f>
        <v>290.14999999999998</v>
      </c>
      <c r="C187" s="7">
        <f t="shared" si="192"/>
        <v>208.7</v>
      </c>
      <c r="D187" s="7">
        <f t="shared" si="192"/>
        <v>272</v>
      </c>
      <c r="E187" s="7">
        <f t="shared" si="192"/>
        <v>320</v>
      </c>
      <c r="F187" s="25">
        <f t="shared" si="192"/>
        <v>313</v>
      </c>
      <c r="G187" s="67">
        <f t="shared" si="192"/>
        <v>362</v>
      </c>
      <c r="H187" s="51">
        <f t="shared" si="192"/>
        <v>344.49999999959255</v>
      </c>
      <c r="I187" s="51">
        <f t="shared" ref="I187" si="193">+I47+I67</f>
        <v>320</v>
      </c>
      <c r="J187" s="6">
        <f t="shared" si="192"/>
        <v>111</v>
      </c>
      <c r="K187" s="7">
        <f t="shared" si="192"/>
        <v>99</v>
      </c>
      <c r="L187" s="7">
        <f t="shared" si="192"/>
        <v>119</v>
      </c>
      <c r="M187" s="7">
        <f t="shared" si="192"/>
        <v>111</v>
      </c>
      <c r="N187" s="25">
        <f t="shared" si="192"/>
        <v>113</v>
      </c>
      <c r="O187" s="7">
        <f t="shared" si="192"/>
        <v>96</v>
      </c>
      <c r="P187" s="69">
        <f t="shared" si="192"/>
        <v>83</v>
      </c>
      <c r="Q187" s="69">
        <f t="shared" ref="Q187" si="194">+Q47+Q67</f>
        <v>98</v>
      </c>
      <c r="R187" s="6">
        <f t="shared" si="192"/>
        <v>0</v>
      </c>
      <c r="S187" s="7">
        <f t="shared" si="192"/>
        <v>0</v>
      </c>
      <c r="T187" s="7">
        <f t="shared" si="192"/>
        <v>22.05</v>
      </c>
      <c r="U187" s="7">
        <f t="shared" si="192"/>
        <v>66.05</v>
      </c>
      <c r="V187" s="25">
        <f t="shared" si="192"/>
        <v>0</v>
      </c>
      <c r="W187" s="7">
        <f t="shared" si="192"/>
        <v>51.4</v>
      </c>
      <c r="X187" s="69">
        <f t="shared" si="192"/>
        <v>0</v>
      </c>
      <c r="Y187" s="69">
        <f t="shared" ref="Y187" si="195">+Y47+Y67</f>
        <v>0</v>
      </c>
    </row>
    <row r="188" spans="1:33">
      <c r="A188" s="5" t="s">
        <v>24</v>
      </c>
      <c r="B188" s="6">
        <f t="shared" ref="B188:X188" si="196">+B48+B68</f>
        <v>216.7</v>
      </c>
      <c r="C188" s="7">
        <f t="shared" si="196"/>
        <v>228.1</v>
      </c>
      <c r="D188" s="7">
        <f t="shared" si="196"/>
        <v>394</v>
      </c>
      <c r="E188" s="7">
        <f t="shared" si="196"/>
        <v>436</v>
      </c>
      <c r="F188" s="25">
        <f t="shared" si="196"/>
        <v>397</v>
      </c>
      <c r="G188" s="63">
        <f t="shared" si="196"/>
        <v>458</v>
      </c>
      <c r="H188" s="40">
        <f t="shared" si="196"/>
        <v>310.97499999997672</v>
      </c>
      <c r="I188" s="40">
        <f t="shared" ref="I188" si="197">+I48+I68</f>
        <v>636</v>
      </c>
      <c r="J188" s="6">
        <f t="shared" si="196"/>
        <v>75</v>
      </c>
      <c r="K188" s="7">
        <f t="shared" si="196"/>
        <v>73</v>
      </c>
      <c r="L188" s="7">
        <f t="shared" si="196"/>
        <v>109</v>
      </c>
      <c r="M188" s="7">
        <f t="shared" si="196"/>
        <v>110</v>
      </c>
      <c r="N188" s="25">
        <f t="shared" si="196"/>
        <v>106</v>
      </c>
      <c r="O188" s="7">
        <f t="shared" si="196"/>
        <v>79</v>
      </c>
      <c r="P188" s="29">
        <f t="shared" si="196"/>
        <v>100</v>
      </c>
      <c r="Q188" s="29">
        <f t="shared" ref="Q188" si="198">+Q48+Q68</f>
        <v>82</v>
      </c>
      <c r="R188" s="6">
        <f t="shared" si="196"/>
        <v>0</v>
      </c>
      <c r="S188" s="7">
        <f t="shared" si="196"/>
        <v>0</v>
      </c>
      <c r="T188" s="7">
        <f t="shared" si="196"/>
        <v>44.15</v>
      </c>
      <c r="U188" s="7">
        <f t="shared" si="196"/>
        <v>28.45</v>
      </c>
      <c r="V188" s="25">
        <f t="shared" si="196"/>
        <v>11</v>
      </c>
      <c r="W188" s="7">
        <f t="shared" si="196"/>
        <v>0</v>
      </c>
      <c r="X188" s="29">
        <f t="shared" si="196"/>
        <v>0</v>
      </c>
      <c r="Y188" s="29">
        <f t="shared" ref="Y188" si="199">+Y48+Y68</f>
        <v>0</v>
      </c>
    </row>
    <row r="189" spans="1:33">
      <c r="A189" s="11" t="s">
        <v>7</v>
      </c>
      <c r="B189" s="6">
        <f t="shared" ref="B189:X189" si="200">+B49+B69</f>
        <v>394.73</v>
      </c>
      <c r="C189" s="7">
        <f t="shared" si="200"/>
        <v>305.60000000000002</v>
      </c>
      <c r="D189" s="7">
        <f t="shared" si="200"/>
        <v>416.3</v>
      </c>
      <c r="E189" s="7">
        <f t="shared" si="200"/>
        <v>441</v>
      </c>
      <c r="F189" s="25">
        <f t="shared" si="200"/>
        <v>271</v>
      </c>
      <c r="G189" s="63">
        <f t="shared" si="200"/>
        <v>979</v>
      </c>
      <c r="H189" s="40">
        <f t="shared" si="200"/>
        <v>368.22777777799638</v>
      </c>
      <c r="I189" s="40">
        <f t="shared" ref="I189" si="201">+I49+I69</f>
        <v>282</v>
      </c>
      <c r="J189" s="6">
        <f t="shared" si="200"/>
        <v>80</v>
      </c>
      <c r="K189" s="7">
        <f t="shared" si="200"/>
        <v>80</v>
      </c>
      <c r="L189" s="7">
        <f t="shared" si="200"/>
        <v>101</v>
      </c>
      <c r="M189" s="7">
        <f t="shared" si="200"/>
        <v>96</v>
      </c>
      <c r="N189" s="25">
        <f t="shared" si="200"/>
        <v>82</v>
      </c>
      <c r="O189" s="7">
        <f t="shared" si="200"/>
        <v>76</v>
      </c>
      <c r="P189" s="29">
        <f t="shared" si="200"/>
        <v>86</v>
      </c>
      <c r="Q189" s="29">
        <f t="shared" ref="Q189" si="202">+Q49+Q69</f>
        <v>84</v>
      </c>
      <c r="R189" s="6">
        <f t="shared" si="200"/>
        <v>0</v>
      </c>
      <c r="S189" s="7">
        <f t="shared" si="200"/>
        <v>0</v>
      </c>
      <c r="T189" s="7">
        <f t="shared" si="200"/>
        <v>0</v>
      </c>
      <c r="U189" s="7">
        <f t="shared" si="200"/>
        <v>0</v>
      </c>
      <c r="V189" s="25">
        <f t="shared" si="200"/>
        <v>0</v>
      </c>
      <c r="W189" s="7">
        <f t="shared" si="200"/>
        <v>0</v>
      </c>
      <c r="X189" s="29">
        <f t="shared" si="200"/>
        <v>3.45</v>
      </c>
      <c r="Y189" s="29">
        <f t="shared" ref="Y189" si="203">+Y49+Y69</f>
        <v>0</v>
      </c>
    </row>
    <row r="190" spans="1:33">
      <c r="A190" s="11" t="s">
        <v>8</v>
      </c>
      <c r="B190" s="6">
        <f t="shared" ref="B190:X190" si="204">+B50+B70</f>
        <v>771</v>
      </c>
      <c r="C190" s="7">
        <f t="shared" si="204"/>
        <v>272.89999999999998</v>
      </c>
      <c r="D190" s="7">
        <f t="shared" si="204"/>
        <v>321</v>
      </c>
      <c r="E190" s="7">
        <f t="shared" si="204"/>
        <v>516</v>
      </c>
      <c r="F190" s="25">
        <f t="shared" si="204"/>
        <v>442</v>
      </c>
      <c r="G190" s="63">
        <f t="shared" si="204"/>
        <v>895</v>
      </c>
      <c r="H190" s="40">
        <f t="shared" si="204"/>
        <v>341.45833333401242</v>
      </c>
      <c r="I190" s="40">
        <f t="shared" ref="I190" si="205">+I50+I70</f>
        <v>421</v>
      </c>
      <c r="J190" s="6">
        <f t="shared" si="204"/>
        <v>114</v>
      </c>
      <c r="K190" s="7">
        <f t="shared" si="204"/>
        <v>89</v>
      </c>
      <c r="L190" s="7">
        <f t="shared" si="204"/>
        <v>96</v>
      </c>
      <c r="M190" s="7">
        <f t="shared" si="204"/>
        <v>91</v>
      </c>
      <c r="N190" s="25">
        <f t="shared" si="204"/>
        <v>61</v>
      </c>
      <c r="O190" s="7">
        <f t="shared" si="204"/>
        <v>70</v>
      </c>
      <c r="P190" s="29">
        <f t="shared" si="204"/>
        <v>76</v>
      </c>
      <c r="Q190" s="29">
        <f t="shared" ref="Q190" si="206">+Q50+Q70</f>
        <v>81</v>
      </c>
      <c r="R190" s="6">
        <f t="shared" si="204"/>
        <v>0</v>
      </c>
      <c r="S190" s="7">
        <f t="shared" si="204"/>
        <v>0</v>
      </c>
      <c r="T190" s="7">
        <f t="shared" si="204"/>
        <v>0</v>
      </c>
      <c r="U190" s="7">
        <f t="shared" si="204"/>
        <v>41</v>
      </c>
      <c r="V190" s="25">
        <f t="shared" si="204"/>
        <v>0</v>
      </c>
      <c r="W190" s="7">
        <f t="shared" si="204"/>
        <v>0</v>
      </c>
      <c r="X190" s="29">
        <f t="shared" si="204"/>
        <v>0</v>
      </c>
      <c r="Y190" s="29">
        <f t="shared" ref="Y190" si="207">+Y50+Y70</f>
        <v>0</v>
      </c>
    </row>
    <row r="191" spans="1:33">
      <c r="A191" s="11" t="s">
        <v>9</v>
      </c>
      <c r="B191" s="6">
        <f t="shared" ref="B191:X191" si="208">+B51+B71</f>
        <v>341.1</v>
      </c>
      <c r="C191" s="7">
        <f t="shared" si="208"/>
        <v>232</v>
      </c>
      <c r="D191" s="7">
        <f t="shared" si="208"/>
        <v>316</v>
      </c>
      <c r="E191" s="7">
        <f t="shared" si="208"/>
        <v>383</v>
      </c>
      <c r="F191" s="25">
        <f t="shared" si="208"/>
        <v>492</v>
      </c>
      <c r="G191" s="63">
        <f t="shared" si="208"/>
        <v>580</v>
      </c>
      <c r="H191" s="40">
        <f t="shared" si="208"/>
        <v>382.49722222262062</v>
      </c>
      <c r="I191" s="40">
        <f t="shared" ref="I191" si="209">+I51+I71</f>
        <v>626</v>
      </c>
      <c r="J191" s="6">
        <f t="shared" si="208"/>
        <v>82</v>
      </c>
      <c r="K191" s="7">
        <f t="shared" si="208"/>
        <v>95</v>
      </c>
      <c r="L191" s="7">
        <f t="shared" si="208"/>
        <v>93</v>
      </c>
      <c r="M191" s="7">
        <f t="shared" si="208"/>
        <v>90</v>
      </c>
      <c r="N191" s="25">
        <f t="shared" si="208"/>
        <v>51</v>
      </c>
      <c r="O191" s="7">
        <f t="shared" si="208"/>
        <v>64</v>
      </c>
      <c r="P191" s="29">
        <f t="shared" si="208"/>
        <v>76</v>
      </c>
      <c r="Q191" s="29">
        <f t="shared" ref="Q191" si="210">+Q51+Q71</f>
        <v>95</v>
      </c>
      <c r="R191" s="6">
        <f t="shared" si="208"/>
        <v>0</v>
      </c>
      <c r="S191" s="7">
        <f t="shared" si="208"/>
        <v>0</v>
      </c>
      <c r="T191" s="7">
        <f t="shared" si="208"/>
        <v>0</v>
      </c>
      <c r="U191" s="7">
        <f t="shared" si="208"/>
        <v>0</v>
      </c>
      <c r="V191" s="25">
        <f t="shared" si="208"/>
        <v>0</v>
      </c>
      <c r="W191" s="7">
        <f t="shared" si="208"/>
        <v>0</v>
      </c>
      <c r="X191" s="29">
        <f t="shared" si="208"/>
        <v>0</v>
      </c>
      <c r="Y191" s="29">
        <f t="shared" ref="Y191" si="211">+Y51+Y71</f>
        <v>0</v>
      </c>
    </row>
    <row r="192" spans="1:33">
      <c r="A192" s="11" t="s">
        <v>10</v>
      </c>
      <c r="B192" s="6">
        <f t="shared" ref="B192:X192" si="212">+B52+B72</f>
        <v>198</v>
      </c>
      <c r="C192" s="7">
        <f t="shared" si="212"/>
        <v>409</v>
      </c>
      <c r="D192" s="7">
        <f t="shared" si="212"/>
        <v>560</v>
      </c>
      <c r="E192" s="7">
        <f t="shared" si="212"/>
        <v>577</v>
      </c>
      <c r="F192" s="25">
        <f t="shared" si="212"/>
        <v>370</v>
      </c>
      <c r="G192" s="63">
        <f t="shared" si="212"/>
        <v>408</v>
      </c>
      <c r="H192" s="40">
        <f t="shared" si="212"/>
        <v>659.54722222290002</v>
      </c>
      <c r="I192" s="40">
        <f t="shared" ref="I192" si="213">+I52+I72</f>
        <v>394</v>
      </c>
      <c r="J192" s="6">
        <f t="shared" si="212"/>
        <v>71</v>
      </c>
      <c r="K192" s="7">
        <f t="shared" si="212"/>
        <v>64</v>
      </c>
      <c r="L192" s="7">
        <f t="shared" si="212"/>
        <v>86</v>
      </c>
      <c r="M192" s="7">
        <f t="shared" si="212"/>
        <v>67</v>
      </c>
      <c r="N192" s="25">
        <f t="shared" si="212"/>
        <v>58</v>
      </c>
      <c r="O192" s="7">
        <f t="shared" si="212"/>
        <v>80</v>
      </c>
      <c r="P192" s="29">
        <f t="shared" si="212"/>
        <v>91</v>
      </c>
      <c r="Q192" s="29">
        <f t="shared" ref="Q192" si="214">+Q52+Q72</f>
        <v>92</v>
      </c>
      <c r="R192" s="6">
        <f t="shared" si="212"/>
        <v>0</v>
      </c>
      <c r="S192" s="7">
        <f t="shared" si="212"/>
        <v>15.4</v>
      </c>
      <c r="T192" s="7">
        <f t="shared" si="212"/>
        <v>70.25</v>
      </c>
      <c r="U192" s="7">
        <f t="shared" si="212"/>
        <v>4</v>
      </c>
      <c r="V192" s="25">
        <f t="shared" si="212"/>
        <v>0</v>
      </c>
      <c r="W192" s="7">
        <f t="shared" si="212"/>
        <v>0</v>
      </c>
      <c r="X192" s="29">
        <f t="shared" si="212"/>
        <v>0</v>
      </c>
      <c r="Y192" s="29">
        <f t="shared" ref="Y192" si="215">+Y52+Y72</f>
        <v>0</v>
      </c>
    </row>
    <row r="193" spans="1:33">
      <c r="A193" s="11" t="s">
        <v>11</v>
      </c>
      <c r="B193" s="6">
        <f t="shared" ref="B193:X193" si="216">+B53+B73</f>
        <v>576</v>
      </c>
      <c r="C193" s="7">
        <f t="shared" si="216"/>
        <v>300</v>
      </c>
      <c r="D193" s="7">
        <f t="shared" si="216"/>
        <v>227</v>
      </c>
      <c r="E193" s="7">
        <f t="shared" si="216"/>
        <v>498</v>
      </c>
      <c r="F193" s="25">
        <f t="shared" si="216"/>
        <v>280</v>
      </c>
      <c r="G193" s="63">
        <f t="shared" si="216"/>
        <v>373</v>
      </c>
      <c r="H193" s="40">
        <f t="shared" si="216"/>
        <v>461.1777777778334</v>
      </c>
      <c r="I193" s="40">
        <f t="shared" ref="I193" si="217">+I53+I73</f>
        <v>765</v>
      </c>
      <c r="J193" s="6">
        <f t="shared" si="216"/>
        <v>79</v>
      </c>
      <c r="K193" s="7">
        <f t="shared" si="216"/>
        <v>69</v>
      </c>
      <c r="L193" s="7">
        <f t="shared" si="216"/>
        <v>88</v>
      </c>
      <c r="M193" s="7">
        <f t="shared" si="216"/>
        <v>57</v>
      </c>
      <c r="N193" s="25">
        <f t="shared" si="216"/>
        <v>60</v>
      </c>
      <c r="O193" s="7">
        <f t="shared" si="216"/>
        <v>47</v>
      </c>
      <c r="P193" s="29">
        <f t="shared" si="216"/>
        <v>69</v>
      </c>
      <c r="Q193" s="29">
        <f t="shared" ref="Q193" si="218">+Q53+Q73</f>
        <v>79</v>
      </c>
      <c r="R193" s="6">
        <f t="shared" si="216"/>
        <v>0</v>
      </c>
      <c r="S193" s="7">
        <f t="shared" si="216"/>
        <v>0</v>
      </c>
      <c r="T193" s="7">
        <f t="shared" si="216"/>
        <v>0</v>
      </c>
      <c r="U193" s="7">
        <f t="shared" si="216"/>
        <v>0</v>
      </c>
      <c r="V193" s="25">
        <f t="shared" si="216"/>
        <v>0</v>
      </c>
      <c r="W193" s="7">
        <f t="shared" si="216"/>
        <v>0</v>
      </c>
      <c r="X193" s="29">
        <f t="shared" si="216"/>
        <v>0</v>
      </c>
      <c r="Y193" s="29">
        <f t="shared" ref="Y193" si="219">+Y53+Y73</f>
        <v>0</v>
      </c>
    </row>
    <row r="194" spans="1:33">
      <c r="A194" s="11" t="s">
        <v>12</v>
      </c>
      <c r="B194" s="6">
        <f t="shared" ref="B194:X194" si="220">+B54+B74</f>
        <v>496.2</v>
      </c>
      <c r="C194" s="7">
        <f t="shared" si="220"/>
        <v>285</v>
      </c>
      <c r="D194" s="7">
        <f t="shared" si="220"/>
        <v>244</v>
      </c>
      <c r="E194" s="7">
        <f t="shared" si="220"/>
        <v>358</v>
      </c>
      <c r="F194" s="25">
        <f t="shared" si="220"/>
        <v>634</v>
      </c>
      <c r="G194" s="63">
        <f t="shared" si="220"/>
        <v>1362</v>
      </c>
      <c r="H194" s="40">
        <f t="shared" si="220"/>
        <v>626.42638888926012</v>
      </c>
      <c r="I194" s="40">
        <f t="shared" ref="I194" si="221">+I54+I74</f>
        <v>940</v>
      </c>
      <c r="J194" s="6">
        <f t="shared" si="220"/>
        <v>84</v>
      </c>
      <c r="K194" s="7">
        <f t="shared" si="220"/>
        <v>67</v>
      </c>
      <c r="L194" s="7">
        <f t="shared" si="220"/>
        <v>78</v>
      </c>
      <c r="M194" s="7">
        <f t="shared" si="220"/>
        <v>70</v>
      </c>
      <c r="N194" s="25">
        <f t="shared" si="220"/>
        <v>59</v>
      </c>
      <c r="O194" s="7">
        <f t="shared" si="220"/>
        <v>61</v>
      </c>
      <c r="P194" s="29">
        <f t="shared" si="220"/>
        <v>83</v>
      </c>
      <c r="Q194" s="29">
        <f t="shared" ref="Q194" si="222">+Q54+Q74</f>
        <v>96</v>
      </c>
      <c r="R194" s="6">
        <f t="shared" si="220"/>
        <v>0</v>
      </c>
      <c r="S194" s="7">
        <f t="shared" si="220"/>
        <v>0</v>
      </c>
      <c r="T194" s="7">
        <f t="shared" si="220"/>
        <v>0</v>
      </c>
      <c r="U194" s="7">
        <f t="shared" si="220"/>
        <v>0</v>
      </c>
      <c r="V194" s="25">
        <f t="shared" si="220"/>
        <v>0</v>
      </c>
      <c r="W194" s="7">
        <f t="shared" si="220"/>
        <v>0</v>
      </c>
      <c r="X194" s="29">
        <f t="shared" si="220"/>
        <v>0</v>
      </c>
      <c r="Y194" s="29">
        <f t="shared" ref="Y194" si="223">+Y54+Y74</f>
        <v>0</v>
      </c>
    </row>
    <row r="195" spans="1:33">
      <c r="A195" s="11" t="s">
        <v>13</v>
      </c>
      <c r="B195" s="6">
        <f t="shared" ref="B195:X195" si="224">+B55+B75</f>
        <v>567.29999999999995</v>
      </c>
      <c r="C195" s="7">
        <f t="shared" si="224"/>
        <v>376</v>
      </c>
      <c r="D195" s="7">
        <f t="shared" si="224"/>
        <v>234</v>
      </c>
      <c r="E195" s="7">
        <f t="shared" si="224"/>
        <v>724</v>
      </c>
      <c r="F195" s="25">
        <f t="shared" si="224"/>
        <v>410</v>
      </c>
      <c r="G195" s="63">
        <f t="shared" si="224"/>
        <v>335</v>
      </c>
      <c r="H195" s="40">
        <f t="shared" si="224"/>
        <v>431.51</v>
      </c>
      <c r="I195" s="40">
        <f t="shared" ref="I195" si="225">+I55+I75</f>
        <v>839</v>
      </c>
      <c r="J195" s="6">
        <f t="shared" si="224"/>
        <v>85</v>
      </c>
      <c r="K195" s="7">
        <f t="shared" si="224"/>
        <v>75</v>
      </c>
      <c r="L195" s="7">
        <f t="shared" si="224"/>
        <v>85</v>
      </c>
      <c r="M195" s="7">
        <f t="shared" si="224"/>
        <v>68</v>
      </c>
      <c r="N195" s="25">
        <f t="shared" si="224"/>
        <v>74</v>
      </c>
      <c r="O195" s="7">
        <f t="shared" si="224"/>
        <v>62</v>
      </c>
      <c r="P195" s="29">
        <f t="shared" si="224"/>
        <v>100</v>
      </c>
      <c r="Q195" s="29">
        <f t="shared" ref="Q195" si="226">+Q55+Q75</f>
        <v>118</v>
      </c>
      <c r="R195" s="6">
        <f t="shared" si="224"/>
        <v>11</v>
      </c>
      <c r="S195" s="7">
        <f t="shared" si="224"/>
        <v>0</v>
      </c>
      <c r="T195" s="7">
        <f t="shared" si="224"/>
        <v>0</v>
      </c>
      <c r="U195" s="7">
        <f t="shared" si="224"/>
        <v>0</v>
      </c>
      <c r="V195" s="25">
        <f t="shared" si="224"/>
        <v>0</v>
      </c>
      <c r="W195" s="7">
        <f t="shared" si="224"/>
        <v>0</v>
      </c>
      <c r="X195" s="29">
        <f t="shared" si="224"/>
        <v>0</v>
      </c>
      <c r="Y195" s="29">
        <f t="shared" ref="Y195" si="227">+Y55+Y75</f>
        <v>0</v>
      </c>
    </row>
    <row r="196" spans="1:33">
      <c r="A196" s="11" t="s">
        <v>14</v>
      </c>
      <c r="B196" s="6">
        <f t="shared" ref="B196:X196" si="228">+B56+B76</f>
        <v>336.1</v>
      </c>
      <c r="C196" s="7">
        <f t="shared" si="228"/>
        <v>300</v>
      </c>
      <c r="D196" s="7">
        <f t="shared" si="228"/>
        <v>450</v>
      </c>
      <c r="E196" s="7">
        <f t="shared" si="228"/>
        <v>437</v>
      </c>
      <c r="F196" s="25">
        <f t="shared" si="228"/>
        <v>780</v>
      </c>
      <c r="G196" s="63">
        <f t="shared" si="228"/>
        <v>433</v>
      </c>
      <c r="H196" s="40">
        <f t="shared" si="228"/>
        <v>806</v>
      </c>
      <c r="I196" s="40">
        <f t="shared" ref="I196" si="229">+I56+I76</f>
        <v>576.75000000034925</v>
      </c>
      <c r="J196" s="6">
        <f t="shared" si="228"/>
        <v>81</v>
      </c>
      <c r="K196" s="7">
        <f t="shared" si="228"/>
        <v>84</v>
      </c>
      <c r="L196" s="7">
        <f t="shared" si="228"/>
        <v>86</v>
      </c>
      <c r="M196" s="7">
        <f t="shared" si="228"/>
        <v>105</v>
      </c>
      <c r="N196" s="25">
        <f t="shared" si="228"/>
        <v>75</v>
      </c>
      <c r="O196" s="7">
        <f t="shared" si="228"/>
        <v>91</v>
      </c>
      <c r="P196" s="29">
        <f t="shared" si="228"/>
        <v>104</v>
      </c>
      <c r="Q196" s="29">
        <f t="shared" ref="Q196" si="230">+Q56+Q76</f>
        <v>91</v>
      </c>
      <c r="R196" s="6">
        <f t="shared" si="228"/>
        <v>0</v>
      </c>
      <c r="S196" s="7">
        <f t="shared" si="228"/>
        <v>26.18</v>
      </c>
      <c r="T196" s="7">
        <f t="shared" si="228"/>
        <v>0</v>
      </c>
      <c r="U196" s="7">
        <f t="shared" si="228"/>
        <v>0</v>
      </c>
      <c r="V196" s="25">
        <f t="shared" si="228"/>
        <v>60.5</v>
      </c>
      <c r="W196" s="7">
        <f t="shared" si="228"/>
        <v>0</v>
      </c>
      <c r="X196" s="29">
        <f t="shared" si="228"/>
        <v>0</v>
      </c>
      <c r="Y196" s="29">
        <f t="shared" ref="Y196" si="231">+Y56+Y76</f>
        <v>0</v>
      </c>
    </row>
    <row r="197" spans="1:33">
      <c r="A197" s="11" t="s">
        <v>15</v>
      </c>
      <c r="B197" s="6">
        <f t="shared" ref="B197:X197" si="232">+B57+B77</f>
        <v>182</v>
      </c>
      <c r="C197" s="7">
        <f t="shared" si="232"/>
        <v>233</v>
      </c>
      <c r="D197" s="7">
        <f t="shared" si="232"/>
        <v>429</v>
      </c>
      <c r="E197" s="7">
        <f t="shared" si="232"/>
        <v>232</v>
      </c>
      <c r="F197" s="25">
        <f t="shared" si="232"/>
        <v>363</v>
      </c>
      <c r="G197" s="63">
        <f t="shared" si="232"/>
        <v>460</v>
      </c>
      <c r="H197" s="40">
        <f t="shared" si="232"/>
        <v>430</v>
      </c>
      <c r="I197" s="40">
        <f t="shared" ref="I197" si="233">+I57+I77</f>
        <v>935</v>
      </c>
      <c r="J197" s="6">
        <f t="shared" si="232"/>
        <v>84</v>
      </c>
      <c r="K197" s="7">
        <f t="shared" si="232"/>
        <v>76</v>
      </c>
      <c r="L197" s="7">
        <f t="shared" si="232"/>
        <v>86</v>
      </c>
      <c r="M197" s="7">
        <f t="shared" si="232"/>
        <v>93</v>
      </c>
      <c r="N197" s="25">
        <f t="shared" si="232"/>
        <v>71</v>
      </c>
      <c r="O197" s="7">
        <f t="shared" si="232"/>
        <v>81</v>
      </c>
      <c r="P197" s="29">
        <f t="shared" si="232"/>
        <v>109</v>
      </c>
      <c r="Q197" s="29">
        <f t="shared" ref="Q197" si="234">+Q57+Q77</f>
        <v>128</v>
      </c>
      <c r="R197" s="6">
        <f t="shared" si="232"/>
        <v>27</v>
      </c>
      <c r="S197" s="7">
        <f t="shared" si="232"/>
        <v>0</v>
      </c>
      <c r="T197" s="7">
        <f t="shared" si="232"/>
        <v>0</v>
      </c>
      <c r="U197" s="7">
        <f t="shared" si="232"/>
        <v>33.299999999999997</v>
      </c>
      <c r="V197" s="25">
        <f t="shared" si="232"/>
        <v>0</v>
      </c>
      <c r="W197" s="7">
        <f t="shared" si="232"/>
        <v>0</v>
      </c>
      <c r="X197" s="29">
        <f t="shared" si="232"/>
        <v>0</v>
      </c>
      <c r="Y197" s="29">
        <f t="shared" ref="Y197" si="235">+Y57+Y77</f>
        <v>0</v>
      </c>
    </row>
    <row r="198" spans="1:33">
      <c r="A198" s="11" t="s">
        <v>16</v>
      </c>
      <c r="B198" s="6">
        <f t="shared" ref="B198:X198" si="236">+B58+B78</f>
        <v>360</v>
      </c>
      <c r="C198" s="7">
        <f t="shared" si="236"/>
        <v>435</v>
      </c>
      <c r="D198" s="7">
        <f t="shared" si="236"/>
        <v>237</v>
      </c>
      <c r="E198" s="7">
        <f t="shared" si="236"/>
        <v>329</v>
      </c>
      <c r="F198" s="25">
        <f t="shared" si="236"/>
        <v>584</v>
      </c>
      <c r="G198" s="63">
        <f t="shared" si="236"/>
        <v>342</v>
      </c>
      <c r="H198" s="40">
        <f t="shared" si="236"/>
        <v>479</v>
      </c>
      <c r="I198" s="40">
        <f t="shared" ref="I198" si="237">+I58+I78</f>
        <v>1026.5</v>
      </c>
      <c r="J198" s="6">
        <f t="shared" si="236"/>
        <v>79</v>
      </c>
      <c r="K198" s="7">
        <f t="shared" si="236"/>
        <v>107</v>
      </c>
      <c r="L198" s="7">
        <f t="shared" si="236"/>
        <v>89</v>
      </c>
      <c r="M198" s="7">
        <f t="shared" si="236"/>
        <v>96</v>
      </c>
      <c r="N198" s="25">
        <f t="shared" si="236"/>
        <v>85</v>
      </c>
      <c r="O198" s="7">
        <f t="shared" si="236"/>
        <v>89</v>
      </c>
      <c r="P198" s="29">
        <f t="shared" si="236"/>
        <v>108</v>
      </c>
      <c r="Q198" s="29">
        <f t="shared" ref="Q198" si="238">+Q58+Q78</f>
        <v>117</v>
      </c>
      <c r="R198" s="6">
        <f t="shared" si="236"/>
        <v>15</v>
      </c>
      <c r="S198" s="7">
        <f t="shared" si="236"/>
        <v>0</v>
      </c>
      <c r="T198" s="7">
        <f t="shared" si="236"/>
        <v>17</v>
      </c>
      <c r="U198" s="7">
        <f t="shared" si="236"/>
        <v>0</v>
      </c>
      <c r="V198" s="25">
        <f t="shared" si="236"/>
        <v>14</v>
      </c>
      <c r="W198" s="7">
        <f t="shared" si="236"/>
        <v>24</v>
      </c>
      <c r="X198" s="29">
        <f t="shared" si="236"/>
        <v>0</v>
      </c>
      <c r="Y198" s="29">
        <f t="shared" ref="Y198" si="239">+Y58+Y78</f>
        <v>0</v>
      </c>
    </row>
    <row r="199" spans="1:33" ht="13.5" thickBot="1">
      <c r="A199" s="12" t="s">
        <v>17</v>
      </c>
      <c r="B199" s="9">
        <f t="shared" ref="B199:X199" si="240">SUM(B187:B198)</f>
        <v>4729.28</v>
      </c>
      <c r="C199" s="10">
        <f t="shared" si="240"/>
        <v>3585.3</v>
      </c>
      <c r="D199" s="10">
        <f t="shared" si="240"/>
        <v>4100.3</v>
      </c>
      <c r="E199" s="10">
        <f t="shared" si="240"/>
        <v>5251</v>
      </c>
      <c r="F199" s="49">
        <f t="shared" si="240"/>
        <v>5336</v>
      </c>
      <c r="G199" s="68">
        <f t="shared" si="240"/>
        <v>6987</v>
      </c>
      <c r="H199" s="52">
        <f t="shared" si="240"/>
        <v>5641.3197222241924</v>
      </c>
      <c r="I199" s="52">
        <f t="shared" ref="I199" si="241">SUM(I187:I198)</f>
        <v>7761.2500000003492</v>
      </c>
      <c r="J199" s="9">
        <f t="shared" si="240"/>
        <v>1025</v>
      </c>
      <c r="K199" s="10">
        <f t="shared" si="240"/>
        <v>978</v>
      </c>
      <c r="L199" s="10">
        <f t="shared" si="240"/>
        <v>1116</v>
      </c>
      <c r="M199" s="10">
        <f t="shared" si="240"/>
        <v>1054</v>
      </c>
      <c r="N199" s="49">
        <f t="shared" si="240"/>
        <v>895</v>
      </c>
      <c r="O199" s="10">
        <f t="shared" si="240"/>
        <v>896</v>
      </c>
      <c r="P199" s="70">
        <f t="shared" si="240"/>
        <v>1085</v>
      </c>
      <c r="Q199" s="70">
        <f t="shared" ref="Q199" si="242">SUM(Q187:Q198)</f>
        <v>1161</v>
      </c>
      <c r="R199" s="9">
        <f t="shared" si="240"/>
        <v>53</v>
      </c>
      <c r="S199" s="10">
        <f t="shared" si="240"/>
        <v>41.58</v>
      </c>
      <c r="T199" s="10">
        <f t="shared" si="240"/>
        <v>153.44999999999999</v>
      </c>
      <c r="U199" s="10">
        <f t="shared" si="240"/>
        <v>172.8</v>
      </c>
      <c r="V199" s="49">
        <f t="shared" si="240"/>
        <v>85.5</v>
      </c>
      <c r="W199" s="10">
        <f t="shared" si="240"/>
        <v>75.400000000000006</v>
      </c>
      <c r="X199" s="70">
        <f t="shared" si="240"/>
        <v>3.45</v>
      </c>
      <c r="Y199" s="70">
        <f t="shared" ref="Y199" si="243">SUM(Y187:Y198)</f>
        <v>0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3">
      <c r="A206" s="5" t="s">
        <v>6</v>
      </c>
      <c r="B206" s="6">
        <f t="shared" ref="B206:X206" si="244">+B167</f>
        <v>15607</v>
      </c>
      <c r="C206" s="7">
        <f t="shared" si="244"/>
        <v>7987</v>
      </c>
      <c r="D206" s="7">
        <f t="shared" si="244"/>
        <v>10241</v>
      </c>
      <c r="E206" s="7">
        <f t="shared" si="244"/>
        <v>6980</v>
      </c>
      <c r="F206" s="25">
        <f t="shared" si="244"/>
        <v>13213</v>
      </c>
      <c r="G206" s="63">
        <f t="shared" si="244"/>
        <v>6741</v>
      </c>
      <c r="H206" s="40">
        <f t="shared" si="244"/>
        <v>9596.6</v>
      </c>
      <c r="I206" s="40">
        <f t="shared" ref="I206" si="245">+I167</f>
        <v>7253</v>
      </c>
      <c r="J206" s="6">
        <f t="shared" si="244"/>
        <v>11493</v>
      </c>
      <c r="K206" s="7">
        <f t="shared" si="244"/>
        <v>15781</v>
      </c>
      <c r="L206" s="7">
        <f t="shared" si="244"/>
        <v>16526</v>
      </c>
      <c r="M206" s="7">
        <f t="shared" si="244"/>
        <v>13461</v>
      </c>
      <c r="N206" s="7">
        <f t="shared" si="244"/>
        <v>15940</v>
      </c>
      <c r="O206" s="7">
        <f t="shared" si="244"/>
        <v>19756</v>
      </c>
      <c r="P206" s="63">
        <f t="shared" si="244"/>
        <v>14749</v>
      </c>
      <c r="Q206" s="63">
        <f t="shared" ref="Q206" si="246">+Q167</f>
        <v>18379</v>
      </c>
      <c r="R206" s="6">
        <f t="shared" si="244"/>
        <v>0</v>
      </c>
      <c r="S206" s="7">
        <f t="shared" si="244"/>
        <v>0</v>
      </c>
      <c r="T206" s="7">
        <f t="shared" si="244"/>
        <v>0</v>
      </c>
      <c r="U206" s="7">
        <f t="shared" si="244"/>
        <v>0</v>
      </c>
      <c r="V206" s="7">
        <f t="shared" si="244"/>
        <v>0</v>
      </c>
      <c r="W206" s="7">
        <f t="shared" si="244"/>
        <v>0</v>
      </c>
      <c r="X206" s="40">
        <f t="shared" si="244"/>
        <v>0</v>
      </c>
      <c r="Y206" s="40">
        <f t="shared" ref="Y206" si="247">+Y167</f>
        <v>0</v>
      </c>
      <c r="Z206" s="6">
        <f t="shared" ref="Z206:Z217" si="248">+R206+J206+B206</f>
        <v>27100</v>
      </c>
      <c r="AA206" s="7">
        <f t="shared" ref="AA206:AA217" si="249">+S206+K206+C206</f>
        <v>23768</v>
      </c>
      <c r="AB206" s="7">
        <f t="shared" ref="AB206:AB217" si="250">+T206+L206+D206</f>
        <v>26767</v>
      </c>
      <c r="AC206" s="7">
        <f t="shared" ref="AC206:AC217" si="251">+U206+M206+E206</f>
        <v>20441</v>
      </c>
      <c r="AD206" s="7">
        <f t="shared" ref="AD206:AD217" si="252">+V206+N206+F206</f>
        <v>29153</v>
      </c>
      <c r="AE206" s="63">
        <f t="shared" ref="AE206:AE217" si="253">+W206+O206+G206</f>
        <v>26497</v>
      </c>
      <c r="AF206" s="40">
        <f t="shared" ref="AF206:AG217" si="254">+X206+P206+H206</f>
        <v>24345.599999999999</v>
      </c>
      <c r="AG206" s="40">
        <f t="shared" si="254"/>
        <v>25632</v>
      </c>
    </row>
    <row r="207" spans="1:33">
      <c r="A207" s="5" t="s">
        <v>24</v>
      </c>
      <c r="B207" s="6">
        <f t="shared" ref="B207:B217" si="255">+B206+B168</f>
        <v>29257</v>
      </c>
      <c r="C207" s="7">
        <f t="shared" ref="C207:C217" si="256">+C206+C168</f>
        <v>19714</v>
      </c>
      <c r="D207" s="7">
        <f t="shared" ref="D207:D217" si="257">+D206+D168</f>
        <v>27163</v>
      </c>
      <c r="E207" s="7">
        <f t="shared" ref="E207:E217" si="258">+E206+E168</f>
        <v>17399</v>
      </c>
      <c r="F207" s="25">
        <f t="shared" ref="F207:F217" si="259">+F206+F168</f>
        <v>24766</v>
      </c>
      <c r="G207" s="63">
        <f t="shared" ref="G207:G217" si="260">+G206+G168</f>
        <v>18620</v>
      </c>
      <c r="H207" s="40">
        <f t="shared" ref="H207:I217" si="261">+H206+H168</f>
        <v>19277.7</v>
      </c>
      <c r="I207" s="40">
        <f t="shared" si="261"/>
        <v>18046</v>
      </c>
      <c r="J207" s="6">
        <f t="shared" ref="J207:J217" si="262">+J206+J168</f>
        <v>23047</v>
      </c>
      <c r="K207" s="7">
        <f t="shared" ref="K207:K217" si="263">+K206+K168</f>
        <v>34812</v>
      </c>
      <c r="L207" s="7">
        <f t="shared" ref="L207:L217" si="264">+L206+L168</f>
        <v>26486</v>
      </c>
      <c r="M207" s="7">
        <f t="shared" ref="M207:M217" si="265">+M206+M168</f>
        <v>30962</v>
      </c>
      <c r="N207" s="7">
        <f t="shared" ref="N207:N217" si="266">+N206+N168</f>
        <v>33460</v>
      </c>
      <c r="O207" s="7">
        <f t="shared" ref="O207:O217" si="267">+O206+O168</f>
        <v>32297</v>
      </c>
      <c r="P207" s="63">
        <f t="shared" ref="P207:Q217" si="268">+P206+P168</f>
        <v>31869</v>
      </c>
      <c r="Q207" s="63">
        <f t="shared" si="268"/>
        <v>37126</v>
      </c>
      <c r="R207" s="6">
        <f t="shared" ref="R207:R217" si="269">+R206+R168</f>
        <v>0</v>
      </c>
      <c r="S207" s="7">
        <f t="shared" ref="S207:S217" si="270">+S206+S168</f>
        <v>0</v>
      </c>
      <c r="T207" s="7">
        <f t="shared" ref="T207:T217" si="271">+T206+T168</f>
        <v>0</v>
      </c>
      <c r="U207" s="7">
        <f t="shared" ref="U207:U217" si="272">+U206+U168</f>
        <v>0</v>
      </c>
      <c r="V207" s="7">
        <f t="shared" ref="V207:V217" si="273">+V206+V168</f>
        <v>0</v>
      </c>
      <c r="W207" s="7">
        <f t="shared" ref="W207:W217" si="274">+W206+W168</f>
        <v>0</v>
      </c>
      <c r="X207" s="40">
        <f t="shared" ref="X207:Y217" si="275">+X206+X168</f>
        <v>0</v>
      </c>
      <c r="Y207" s="40">
        <f t="shared" si="275"/>
        <v>0</v>
      </c>
      <c r="Z207" s="6">
        <f t="shared" si="248"/>
        <v>52304</v>
      </c>
      <c r="AA207" s="7">
        <f t="shared" si="249"/>
        <v>54526</v>
      </c>
      <c r="AB207" s="7">
        <f t="shared" si="250"/>
        <v>53649</v>
      </c>
      <c r="AC207" s="7">
        <f t="shared" si="251"/>
        <v>48361</v>
      </c>
      <c r="AD207" s="7">
        <f t="shared" si="252"/>
        <v>58226</v>
      </c>
      <c r="AE207" s="63">
        <f t="shared" si="253"/>
        <v>50917</v>
      </c>
      <c r="AF207" s="40">
        <f t="shared" si="254"/>
        <v>51146.7</v>
      </c>
      <c r="AG207" s="40">
        <f t="shared" si="254"/>
        <v>55172</v>
      </c>
    </row>
    <row r="208" spans="1:33">
      <c r="A208" s="5" t="s">
        <v>7</v>
      </c>
      <c r="B208" s="6">
        <f t="shared" si="255"/>
        <v>44993</v>
      </c>
      <c r="C208" s="7">
        <f t="shared" si="256"/>
        <v>31798</v>
      </c>
      <c r="D208" s="7">
        <f t="shared" si="257"/>
        <v>40676</v>
      </c>
      <c r="E208" s="7">
        <f t="shared" si="258"/>
        <v>25082</v>
      </c>
      <c r="F208" s="25">
        <f t="shared" si="259"/>
        <v>35260</v>
      </c>
      <c r="G208" s="63">
        <f t="shared" si="260"/>
        <v>31979</v>
      </c>
      <c r="H208" s="40">
        <f t="shared" si="261"/>
        <v>30843.599999999999</v>
      </c>
      <c r="I208" s="40">
        <f t="shared" si="261"/>
        <v>30552</v>
      </c>
      <c r="J208" s="6">
        <f t="shared" si="262"/>
        <v>35749</v>
      </c>
      <c r="K208" s="7">
        <f t="shared" si="263"/>
        <v>49077</v>
      </c>
      <c r="L208" s="7">
        <f t="shared" si="264"/>
        <v>40690</v>
      </c>
      <c r="M208" s="7">
        <f t="shared" si="265"/>
        <v>49797</v>
      </c>
      <c r="N208" s="7">
        <f t="shared" si="266"/>
        <v>53232</v>
      </c>
      <c r="O208" s="7">
        <f t="shared" si="267"/>
        <v>47765</v>
      </c>
      <c r="P208" s="63">
        <f t="shared" si="268"/>
        <v>49905</v>
      </c>
      <c r="Q208" s="63">
        <f t="shared" si="268"/>
        <v>49287</v>
      </c>
      <c r="R208" s="6">
        <f t="shared" si="269"/>
        <v>0</v>
      </c>
      <c r="S208" s="7">
        <f t="shared" si="270"/>
        <v>0</v>
      </c>
      <c r="T208" s="7">
        <f t="shared" si="271"/>
        <v>0</v>
      </c>
      <c r="U208" s="7">
        <f t="shared" si="272"/>
        <v>0</v>
      </c>
      <c r="V208" s="7">
        <f t="shared" si="273"/>
        <v>0</v>
      </c>
      <c r="W208" s="7">
        <f t="shared" si="274"/>
        <v>0</v>
      </c>
      <c r="X208" s="40">
        <f t="shared" si="275"/>
        <v>0</v>
      </c>
      <c r="Y208" s="40">
        <f t="shared" si="275"/>
        <v>0</v>
      </c>
      <c r="Z208" s="6">
        <f t="shared" si="248"/>
        <v>80742</v>
      </c>
      <c r="AA208" s="7">
        <f t="shared" si="249"/>
        <v>80875</v>
      </c>
      <c r="AB208" s="7">
        <f t="shared" si="250"/>
        <v>81366</v>
      </c>
      <c r="AC208" s="7">
        <f t="shared" si="251"/>
        <v>74879</v>
      </c>
      <c r="AD208" s="7">
        <f t="shared" si="252"/>
        <v>88492</v>
      </c>
      <c r="AE208" s="63">
        <f t="shared" si="253"/>
        <v>79744</v>
      </c>
      <c r="AF208" s="40">
        <f t="shared" si="254"/>
        <v>80748.600000000006</v>
      </c>
      <c r="AG208" s="40">
        <f t="shared" si="254"/>
        <v>79839</v>
      </c>
    </row>
    <row r="209" spans="1:34">
      <c r="A209" s="5" t="s">
        <v>8</v>
      </c>
      <c r="B209" s="6">
        <f t="shared" si="255"/>
        <v>59527</v>
      </c>
      <c r="C209" s="7">
        <f t="shared" si="256"/>
        <v>45780</v>
      </c>
      <c r="D209" s="7">
        <f t="shared" si="257"/>
        <v>52241</v>
      </c>
      <c r="E209" s="7">
        <f t="shared" si="258"/>
        <v>31247</v>
      </c>
      <c r="F209" s="25">
        <f t="shared" si="259"/>
        <v>45414</v>
      </c>
      <c r="G209" s="63">
        <f t="shared" si="260"/>
        <v>43902</v>
      </c>
      <c r="H209" s="40">
        <f t="shared" si="261"/>
        <v>43585.5</v>
      </c>
      <c r="I209" s="40">
        <f t="shared" si="261"/>
        <v>42582</v>
      </c>
      <c r="J209" s="6">
        <f t="shared" si="262"/>
        <v>47911</v>
      </c>
      <c r="K209" s="7">
        <f t="shared" si="263"/>
        <v>64471</v>
      </c>
      <c r="L209" s="7">
        <f t="shared" si="264"/>
        <v>58427</v>
      </c>
      <c r="M209" s="7">
        <f t="shared" si="265"/>
        <v>75406</v>
      </c>
      <c r="N209" s="7">
        <f t="shared" si="266"/>
        <v>77727</v>
      </c>
      <c r="O209" s="7">
        <f t="shared" si="267"/>
        <v>60876</v>
      </c>
      <c r="P209" s="63">
        <f t="shared" si="268"/>
        <v>66358</v>
      </c>
      <c r="Q209" s="63">
        <f t="shared" si="268"/>
        <v>72227</v>
      </c>
      <c r="R209" s="6">
        <f t="shared" si="269"/>
        <v>0</v>
      </c>
      <c r="S209" s="7">
        <f t="shared" si="270"/>
        <v>0</v>
      </c>
      <c r="T209" s="7">
        <f t="shared" si="271"/>
        <v>0</v>
      </c>
      <c r="U209" s="7">
        <f t="shared" si="272"/>
        <v>0</v>
      </c>
      <c r="V209" s="7">
        <f t="shared" si="273"/>
        <v>0</v>
      </c>
      <c r="W209" s="7">
        <f t="shared" si="274"/>
        <v>0</v>
      </c>
      <c r="X209" s="40">
        <f t="shared" si="275"/>
        <v>0</v>
      </c>
      <c r="Y209" s="40">
        <f t="shared" si="275"/>
        <v>0</v>
      </c>
      <c r="Z209" s="6">
        <f t="shared" si="248"/>
        <v>107438</v>
      </c>
      <c r="AA209" s="7">
        <f t="shared" si="249"/>
        <v>110251</v>
      </c>
      <c r="AB209" s="7">
        <f t="shared" si="250"/>
        <v>110668</v>
      </c>
      <c r="AC209" s="7">
        <f t="shared" si="251"/>
        <v>106653</v>
      </c>
      <c r="AD209" s="7">
        <f t="shared" si="252"/>
        <v>123141</v>
      </c>
      <c r="AE209" s="63">
        <f t="shared" si="253"/>
        <v>104778</v>
      </c>
      <c r="AF209" s="40">
        <f t="shared" si="254"/>
        <v>109943.5</v>
      </c>
      <c r="AG209" s="40">
        <f t="shared" si="254"/>
        <v>114809</v>
      </c>
    </row>
    <row r="210" spans="1:34">
      <c r="A210" s="5" t="s">
        <v>9</v>
      </c>
      <c r="B210" s="6">
        <f t="shared" si="255"/>
        <v>71489</v>
      </c>
      <c r="C210" s="7">
        <f t="shared" si="256"/>
        <v>53507</v>
      </c>
      <c r="D210" s="7">
        <f t="shared" si="257"/>
        <v>61887</v>
      </c>
      <c r="E210" s="7">
        <f t="shared" si="258"/>
        <v>41411</v>
      </c>
      <c r="F210" s="25">
        <f t="shared" si="259"/>
        <v>55809</v>
      </c>
      <c r="G210" s="63">
        <f t="shared" si="260"/>
        <v>53988</v>
      </c>
      <c r="H210" s="40">
        <f t="shared" si="261"/>
        <v>56392.4</v>
      </c>
      <c r="I210" s="40">
        <f t="shared" si="261"/>
        <v>66117</v>
      </c>
      <c r="J210" s="6">
        <f t="shared" si="262"/>
        <v>59110</v>
      </c>
      <c r="K210" s="7">
        <f t="shared" si="263"/>
        <v>80024</v>
      </c>
      <c r="L210" s="7">
        <f t="shared" si="264"/>
        <v>76500</v>
      </c>
      <c r="M210" s="7">
        <f t="shared" si="265"/>
        <v>91479</v>
      </c>
      <c r="N210" s="7">
        <f t="shared" si="266"/>
        <v>100174</v>
      </c>
      <c r="O210" s="7">
        <f t="shared" si="267"/>
        <v>79665</v>
      </c>
      <c r="P210" s="63">
        <f t="shared" si="268"/>
        <v>83921</v>
      </c>
      <c r="Q210" s="63">
        <f t="shared" si="268"/>
        <v>91345</v>
      </c>
      <c r="R210" s="6">
        <f t="shared" si="269"/>
        <v>0</v>
      </c>
      <c r="S210" s="7">
        <f t="shared" si="270"/>
        <v>0</v>
      </c>
      <c r="T210" s="7">
        <f t="shared" si="271"/>
        <v>0</v>
      </c>
      <c r="U210" s="7">
        <f t="shared" si="272"/>
        <v>0</v>
      </c>
      <c r="V210" s="7">
        <f t="shared" si="273"/>
        <v>0</v>
      </c>
      <c r="W210" s="7">
        <f t="shared" si="274"/>
        <v>0</v>
      </c>
      <c r="X210" s="40">
        <f t="shared" si="275"/>
        <v>0</v>
      </c>
      <c r="Y210" s="40">
        <f t="shared" si="275"/>
        <v>0</v>
      </c>
      <c r="Z210" s="6">
        <f t="shared" si="248"/>
        <v>130599</v>
      </c>
      <c r="AA210" s="7">
        <f t="shared" si="249"/>
        <v>133531</v>
      </c>
      <c r="AB210" s="7">
        <f t="shared" si="250"/>
        <v>138387</v>
      </c>
      <c r="AC210" s="7">
        <f t="shared" si="251"/>
        <v>132890</v>
      </c>
      <c r="AD210" s="7">
        <f t="shared" si="252"/>
        <v>155983</v>
      </c>
      <c r="AE210" s="63">
        <f t="shared" si="253"/>
        <v>133653</v>
      </c>
      <c r="AF210" s="40">
        <f t="shared" si="254"/>
        <v>140313.4</v>
      </c>
      <c r="AG210" s="40">
        <f t="shared" si="254"/>
        <v>157462</v>
      </c>
    </row>
    <row r="211" spans="1:34">
      <c r="A211" s="5" t="s">
        <v>10</v>
      </c>
      <c r="B211" s="6">
        <f t="shared" si="255"/>
        <v>83116</v>
      </c>
      <c r="C211" s="7">
        <f t="shared" si="256"/>
        <v>66311</v>
      </c>
      <c r="D211" s="7">
        <f t="shared" si="257"/>
        <v>75233</v>
      </c>
      <c r="E211" s="7">
        <f t="shared" si="258"/>
        <v>52759</v>
      </c>
      <c r="F211" s="25">
        <f t="shared" si="259"/>
        <v>65836</v>
      </c>
      <c r="G211" s="63">
        <f t="shared" si="260"/>
        <v>66683</v>
      </c>
      <c r="H211" s="40">
        <f t="shared" si="261"/>
        <v>70595.600000000006</v>
      </c>
      <c r="I211" s="40">
        <f t="shared" si="261"/>
        <v>79455</v>
      </c>
      <c r="J211" s="6">
        <f t="shared" si="262"/>
        <v>68961</v>
      </c>
      <c r="K211" s="7">
        <f t="shared" si="263"/>
        <v>98171</v>
      </c>
      <c r="L211" s="7">
        <f t="shared" si="264"/>
        <v>96629</v>
      </c>
      <c r="M211" s="7">
        <f t="shared" si="265"/>
        <v>112760</v>
      </c>
      <c r="N211" s="7">
        <f t="shared" si="266"/>
        <v>122379</v>
      </c>
      <c r="O211" s="7">
        <f t="shared" si="267"/>
        <v>98808</v>
      </c>
      <c r="P211" s="63">
        <f t="shared" si="268"/>
        <v>104800</v>
      </c>
      <c r="Q211" s="63">
        <f t="shared" si="268"/>
        <v>107470</v>
      </c>
      <c r="R211" s="6">
        <f t="shared" si="269"/>
        <v>0</v>
      </c>
      <c r="S211" s="7">
        <f t="shared" si="270"/>
        <v>0</v>
      </c>
      <c r="T211" s="7">
        <f t="shared" si="271"/>
        <v>0</v>
      </c>
      <c r="U211" s="7">
        <f t="shared" si="272"/>
        <v>0</v>
      </c>
      <c r="V211" s="7">
        <f t="shared" si="273"/>
        <v>0</v>
      </c>
      <c r="W211" s="7">
        <f t="shared" si="274"/>
        <v>0</v>
      </c>
      <c r="X211" s="40">
        <f t="shared" si="275"/>
        <v>0</v>
      </c>
      <c r="Y211" s="40">
        <f t="shared" si="275"/>
        <v>0</v>
      </c>
      <c r="Z211" s="6">
        <f t="shared" si="248"/>
        <v>152077</v>
      </c>
      <c r="AA211" s="7">
        <f t="shared" si="249"/>
        <v>164482</v>
      </c>
      <c r="AB211" s="7">
        <f t="shared" si="250"/>
        <v>171862</v>
      </c>
      <c r="AC211" s="7">
        <f t="shared" si="251"/>
        <v>165519</v>
      </c>
      <c r="AD211" s="7">
        <f t="shared" si="252"/>
        <v>188215</v>
      </c>
      <c r="AE211" s="63">
        <f t="shared" si="253"/>
        <v>165491</v>
      </c>
      <c r="AF211" s="40">
        <f t="shared" si="254"/>
        <v>175395.6</v>
      </c>
      <c r="AG211" s="40">
        <f t="shared" si="254"/>
        <v>186925</v>
      </c>
    </row>
    <row r="212" spans="1:34">
      <c r="A212" s="5" t="s">
        <v>11</v>
      </c>
      <c r="B212" s="6">
        <f t="shared" si="255"/>
        <v>98661</v>
      </c>
      <c r="C212" s="7">
        <f t="shared" si="256"/>
        <v>81815</v>
      </c>
      <c r="D212" s="7">
        <f t="shared" si="257"/>
        <v>84451</v>
      </c>
      <c r="E212" s="7">
        <f t="shared" si="258"/>
        <v>65098</v>
      </c>
      <c r="F212" s="25">
        <f t="shared" si="259"/>
        <v>75101</v>
      </c>
      <c r="G212" s="63">
        <f t="shared" si="260"/>
        <v>81136</v>
      </c>
      <c r="H212" s="40">
        <f t="shared" si="261"/>
        <v>79695.600000000006</v>
      </c>
      <c r="I212" s="40">
        <f t="shared" si="261"/>
        <v>100278</v>
      </c>
      <c r="J212" s="6">
        <f t="shared" si="262"/>
        <v>84762</v>
      </c>
      <c r="K212" s="7">
        <f t="shared" si="263"/>
        <v>115914</v>
      </c>
      <c r="L212" s="7">
        <f t="shared" si="264"/>
        <v>113492</v>
      </c>
      <c r="M212" s="7">
        <f t="shared" si="265"/>
        <v>135652</v>
      </c>
      <c r="N212" s="7">
        <f t="shared" si="266"/>
        <v>138688</v>
      </c>
      <c r="O212" s="7">
        <f t="shared" si="267"/>
        <v>121024</v>
      </c>
      <c r="P212" s="63">
        <f t="shared" si="268"/>
        <v>126053</v>
      </c>
      <c r="Q212" s="63">
        <f t="shared" si="268"/>
        <v>130198</v>
      </c>
      <c r="R212" s="6">
        <f t="shared" si="269"/>
        <v>0</v>
      </c>
      <c r="S212" s="7">
        <f t="shared" si="270"/>
        <v>0</v>
      </c>
      <c r="T212" s="7">
        <f t="shared" si="271"/>
        <v>0</v>
      </c>
      <c r="U212" s="7">
        <f t="shared" si="272"/>
        <v>0</v>
      </c>
      <c r="V212" s="7">
        <f t="shared" si="273"/>
        <v>0</v>
      </c>
      <c r="W212" s="7">
        <f t="shared" si="274"/>
        <v>0</v>
      </c>
      <c r="X212" s="40">
        <f t="shared" si="275"/>
        <v>0</v>
      </c>
      <c r="Y212" s="40">
        <f t="shared" si="275"/>
        <v>0</v>
      </c>
      <c r="Z212" s="6">
        <f t="shared" si="248"/>
        <v>183423</v>
      </c>
      <c r="AA212" s="7">
        <f t="shared" si="249"/>
        <v>197729</v>
      </c>
      <c r="AB212" s="7">
        <f t="shared" si="250"/>
        <v>197943</v>
      </c>
      <c r="AC212" s="7">
        <f t="shared" si="251"/>
        <v>200750</v>
      </c>
      <c r="AD212" s="7">
        <f t="shared" si="252"/>
        <v>213789</v>
      </c>
      <c r="AE212" s="63">
        <f t="shared" si="253"/>
        <v>202160</v>
      </c>
      <c r="AF212" s="40">
        <f t="shared" si="254"/>
        <v>205748.6</v>
      </c>
      <c r="AG212" s="40">
        <f t="shared" si="254"/>
        <v>230476</v>
      </c>
      <c r="AH212" s="79"/>
    </row>
    <row r="213" spans="1:34">
      <c r="A213" s="5" t="s">
        <v>12</v>
      </c>
      <c r="B213" s="6">
        <f t="shared" si="255"/>
        <v>115480</v>
      </c>
      <c r="C213" s="7">
        <f t="shared" si="256"/>
        <v>92866</v>
      </c>
      <c r="D213" s="7">
        <f t="shared" si="257"/>
        <v>93407</v>
      </c>
      <c r="E213" s="7">
        <f t="shared" si="258"/>
        <v>73207</v>
      </c>
      <c r="F213" s="25">
        <f t="shared" si="259"/>
        <v>83503</v>
      </c>
      <c r="G213" s="63">
        <f t="shared" si="260"/>
        <v>88698</v>
      </c>
      <c r="H213" s="40">
        <f t="shared" si="261"/>
        <v>87736.6</v>
      </c>
      <c r="I213" s="40">
        <f t="shared" si="261"/>
        <v>120634</v>
      </c>
      <c r="J213" s="6">
        <f t="shared" si="262"/>
        <v>101324</v>
      </c>
      <c r="K213" s="7">
        <f t="shared" si="263"/>
        <v>135315</v>
      </c>
      <c r="L213" s="7">
        <f t="shared" si="264"/>
        <v>133827</v>
      </c>
      <c r="M213" s="7">
        <f t="shared" si="265"/>
        <v>158328</v>
      </c>
      <c r="N213" s="7">
        <f t="shared" si="266"/>
        <v>163413</v>
      </c>
      <c r="O213" s="7">
        <f t="shared" si="267"/>
        <v>135884</v>
      </c>
      <c r="P213" s="63">
        <f t="shared" si="268"/>
        <v>148924</v>
      </c>
      <c r="Q213" s="63">
        <f t="shared" si="268"/>
        <v>147464</v>
      </c>
      <c r="R213" s="6">
        <f t="shared" si="269"/>
        <v>0</v>
      </c>
      <c r="S213" s="7">
        <f t="shared" si="270"/>
        <v>0</v>
      </c>
      <c r="T213" s="7">
        <f t="shared" si="271"/>
        <v>0</v>
      </c>
      <c r="U213" s="7">
        <f t="shared" si="272"/>
        <v>0</v>
      </c>
      <c r="V213" s="7">
        <f t="shared" si="273"/>
        <v>0</v>
      </c>
      <c r="W213" s="7">
        <f t="shared" si="274"/>
        <v>0</v>
      </c>
      <c r="X213" s="40">
        <f t="shared" si="275"/>
        <v>0</v>
      </c>
      <c r="Y213" s="40">
        <f t="shared" si="275"/>
        <v>0</v>
      </c>
      <c r="Z213" s="6">
        <f t="shared" si="248"/>
        <v>216804</v>
      </c>
      <c r="AA213" s="7">
        <f t="shared" si="249"/>
        <v>228181</v>
      </c>
      <c r="AB213" s="7">
        <f t="shared" si="250"/>
        <v>227234</v>
      </c>
      <c r="AC213" s="7">
        <f t="shared" si="251"/>
        <v>231535</v>
      </c>
      <c r="AD213" s="7">
        <f t="shared" si="252"/>
        <v>246916</v>
      </c>
      <c r="AE213" s="63">
        <f t="shared" si="253"/>
        <v>224582</v>
      </c>
      <c r="AF213" s="40">
        <f t="shared" si="254"/>
        <v>236660.6</v>
      </c>
      <c r="AG213" s="40">
        <f t="shared" si="254"/>
        <v>268098</v>
      </c>
    </row>
    <row r="214" spans="1:34">
      <c r="A214" s="5" t="s">
        <v>13</v>
      </c>
      <c r="B214" s="6">
        <f t="shared" si="255"/>
        <v>127932</v>
      </c>
      <c r="C214" s="7">
        <f t="shared" si="256"/>
        <v>108279</v>
      </c>
      <c r="D214" s="7">
        <f t="shared" si="257"/>
        <v>104818</v>
      </c>
      <c r="E214" s="7">
        <f t="shared" si="258"/>
        <v>86178</v>
      </c>
      <c r="F214" s="25">
        <f t="shared" si="259"/>
        <v>91377</v>
      </c>
      <c r="G214" s="63">
        <f t="shared" si="260"/>
        <v>99811</v>
      </c>
      <c r="H214" s="40">
        <f t="shared" si="261"/>
        <v>98447.6</v>
      </c>
      <c r="I214" s="40">
        <f t="shared" si="261"/>
        <v>130418</v>
      </c>
      <c r="J214" s="6">
        <f t="shared" si="262"/>
        <v>115192</v>
      </c>
      <c r="K214" s="7">
        <f t="shared" si="263"/>
        <v>147216</v>
      </c>
      <c r="L214" s="7">
        <f t="shared" si="264"/>
        <v>149309</v>
      </c>
      <c r="M214" s="7">
        <f t="shared" si="265"/>
        <v>177827</v>
      </c>
      <c r="N214" s="7">
        <f t="shared" si="266"/>
        <v>185412</v>
      </c>
      <c r="O214" s="7">
        <f t="shared" si="267"/>
        <v>150634</v>
      </c>
      <c r="P214" s="63">
        <f t="shared" si="268"/>
        <v>163412</v>
      </c>
      <c r="Q214" s="63">
        <f t="shared" si="268"/>
        <v>175704</v>
      </c>
      <c r="R214" s="6">
        <f t="shared" si="269"/>
        <v>0</v>
      </c>
      <c r="S214" s="7">
        <f t="shared" si="270"/>
        <v>0</v>
      </c>
      <c r="T214" s="7">
        <f t="shared" si="271"/>
        <v>0</v>
      </c>
      <c r="U214" s="7">
        <f t="shared" si="272"/>
        <v>0</v>
      </c>
      <c r="V214" s="7">
        <f t="shared" si="273"/>
        <v>0</v>
      </c>
      <c r="W214" s="7">
        <f t="shared" si="274"/>
        <v>0</v>
      </c>
      <c r="X214" s="40">
        <f t="shared" si="275"/>
        <v>0</v>
      </c>
      <c r="Y214" s="40">
        <f t="shared" si="275"/>
        <v>0</v>
      </c>
      <c r="Z214" s="6">
        <f t="shared" si="248"/>
        <v>243124</v>
      </c>
      <c r="AA214" s="7">
        <f t="shared" si="249"/>
        <v>255495</v>
      </c>
      <c r="AB214" s="7">
        <f t="shared" si="250"/>
        <v>254127</v>
      </c>
      <c r="AC214" s="7">
        <f t="shared" si="251"/>
        <v>264005</v>
      </c>
      <c r="AD214" s="7">
        <f t="shared" si="252"/>
        <v>276789</v>
      </c>
      <c r="AE214" s="63">
        <f t="shared" si="253"/>
        <v>250445</v>
      </c>
      <c r="AF214" s="40">
        <f t="shared" si="254"/>
        <v>261859.6</v>
      </c>
      <c r="AG214" s="40">
        <f t="shared" si="254"/>
        <v>306122</v>
      </c>
    </row>
    <row r="215" spans="1:34">
      <c r="A215" s="5" t="s">
        <v>14</v>
      </c>
      <c r="B215" s="6">
        <f t="shared" si="255"/>
        <v>144435</v>
      </c>
      <c r="C215" s="7">
        <f t="shared" si="256"/>
        <v>118814</v>
      </c>
      <c r="D215" s="7">
        <f t="shared" si="257"/>
        <v>116319</v>
      </c>
      <c r="E215" s="7">
        <f t="shared" si="258"/>
        <v>95673</v>
      </c>
      <c r="F215" s="25">
        <f t="shared" si="259"/>
        <v>97526</v>
      </c>
      <c r="G215" s="63">
        <f t="shared" si="260"/>
        <v>107509</v>
      </c>
      <c r="H215" s="40">
        <f t="shared" si="261"/>
        <v>107928.6</v>
      </c>
      <c r="I215" s="40">
        <f t="shared" si="261"/>
        <v>144090</v>
      </c>
      <c r="J215" s="6">
        <f t="shared" si="262"/>
        <v>128231</v>
      </c>
      <c r="K215" s="7">
        <f t="shared" si="263"/>
        <v>164616</v>
      </c>
      <c r="L215" s="7">
        <f t="shared" si="264"/>
        <v>171796</v>
      </c>
      <c r="M215" s="7">
        <f t="shared" si="265"/>
        <v>197603</v>
      </c>
      <c r="N215" s="7">
        <f t="shared" si="266"/>
        <v>201272</v>
      </c>
      <c r="O215" s="7">
        <f t="shared" si="267"/>
        <v>164913</v>
      </c>
      <c r="P215" s="63">
        <f t="shared" si="268"/>
        <v>182251</v>
      </c>
      <c r="Q215" s="63">
        <f t="shared" si="268"/>
        <v>203350</v>
      </c>
      <c r="R215" s="6">
        <f t="shared" si="269"/>
        <v>0</v>
      </c>
      <c r="S215" s="7">
        <f t="shared" si="270"/>
        <v>0</v>
      </c>
      <c r="T215" s="7">
        <f t="shared" si="271"/>
        <v>0</v>
      </c>
      <c r="U215" s="7">
        <f t="shared" si="272"/>
        <v>0</v>
      </c>
      <c r="V215" s="7">
        <f t="shared" si="273"/>
        <v>0</v>
      </c>
      <c r="W215" s="7">
        <f t="shared" si="274"/>
        <v>0</v>
      </c>
      <c r="X215" s="40">
        <f t="shared" si="275"/>
        <v>0</v>
      </c>
      <c r="Y215" s="40">
        <f t="shared" si="275"/>
        <v>0</v>
      </c>
      <c r="Z215" s="6">
        <f t="shared" si="248"/>
        <v>272666</v>
      </c>
      <c r="AA215" s="7">
        <f t="shared" si="249"/>
        <v>283430</v>
      </c>
      <c r="AB215" s="7">
        <f t="shared" si="250"/>
        <v>288115</v>
      </c>
      <c r="AC215" s="7">
        <f t="shared" si="251"/>
        <v>293276</v>
      </c>
      <c r="AD215" s="7">
        <f t="shared" si="252"/>
        <v>298798</v>
      </c>
      <c r="AE215" s="63">
        <f t="shared" si="253"/>
        <v>272422</v>
      </c>
      <c r="AF215" s="40">
        <f t="shared" si="254"/>
        <v>290179.59999999998</v>
      </c>
      <c r="AG215" s="40">
        <f t="shared" si="254"/>
        <v>347440</v>
      </c>
    </row>
    <row r="216" spans="1:34">
      <c r="A216" s="5" t="s">
        <v>15</v>
      </c>
      <c r="B216" s="6">
        <f t="shared" si="255"/>
        <v>156119</v>
      </c>
      <c r="C216" s="7">
        <f t="shared" si="256"/>
        <v>128427</v>
      </c>
      <c r="D216" s="7">
        <f t="shared" si="257"/>
        <v>126417</v>
      </c>
      <c r="E216" s="7">
        <f t="shared" si="258"/>
        <v>106547</v>
      </c>
      <c r="F216" s="25">
        <f t="shared" si="259"/>
        <v>106790</v>
      </c>
      <c r="G216" s="63">
        <f t="shared" si="260"/>
        <v>115273</v>
      </c>
      <c r="H216" s="40">
        <f t="shared" si="261"/>
        <v>120655.6</v>
      </c>
      <c r="I216" s="40">
        <f t="shared" si="261"/>
        <v>160588</v>
      </c>
      <c r="J216" s="6">
        <f t="shared" si="262"/>
        <v>142099</v>
      </c>
      <c r="K216" s="7">
        <f t="shared" si="263"/>
        <v>177011</v>
      </c>
      <c r="L216" s="7">
        <f t="shared" si="264"/>
        <v>185673</v>
      </c>
      <c r="M216" s="7">
        <f t="shared" si="265"/>
        <v>211401</v>
      </c>
      <c r="N216" s="7">
        <f t="shared" si="266"/>
        <v>219250</v>
      </c>
      <c r="O216" s="7">
        <f t="shared" si="267"/>
        <v>184294</v>
      </c>
      <c r="P216" s="63">
        <f t="shared" si="268"/>
        <v>202414</v>
      </c>
      <c r="Q216" s="63">
        <f t="shared" si="268"/>
        <v>228086</v>
      </c>
      <c r="R216" s="6">
        <f t="shared" si="269"/>
        <v>0</v>
      </c>
      <c r="S216" s="7">
        <f t="shared" si="270"/>
        <v>0</v>
      </c>
      <c r="T216" s="7">
        <f t="shared" si="271"/>
        <v>0</v>
      </c>
      <c r="U216" s="7">
        <f t="shared" si="272"/>
        <v>0</v>
      </c>
      <c r="V216" s="7">
        <f t="shared" si="273"/>
        <v>0</v>
      </c>
      <c r="W216" s="7">
        <f t="shared" si="274"/>
        <v>0</v>
      </c>
      <c r="X216" s="40">
        <f t="shared" si="275"/>
        <v>0</v>
      </c>
      <c r="Y216" s="40">
        <f t="shared" si="275"/>
        <v>0</v>
      </c>
      <c r="Z216" s="6">
        <f t="shared" si="248"/>
        <v>298218</v>
      </c>
      <c r="AA216" s="7">
        <f t="shared" si="249"/>
        <v>305438</v>
      </c>
      <c r="AB216" s="7">
        <f t="shared" si="250"/>
        <v>312090</v>
      </c>
      <c r="AC216" s="7">
        <f t="shared" si="251"/>
        <v>317948</v>
      </c>
      <c r="AD216" s="7">
        <f t="shared" si="252"/>
        <v>326040</v>
      </c>
      <c r="AE216" s="63">
        <f t="shared" si="253"/>
        <v>299567</v>
      </c>
      <c r="AF216" s="40">
        <f t="shared" si="254"/>
        <v>323069.59999999998</v>
      </c>
      <c r="AG216" s="40">
        <f t="shared" si="254"/>
        <v>388674</v>
      </c>
    </row>
    <row r="217" spans="1:34" ht="13.5" thickBot="1">
      <c r="A217" s="20" t="s">
        <v>16</v>
      </c>
      <c r="B217" s="21">
        <f t="shared" si="255"/>
        <v>174037</v>
      </c>
      <c r="C217" s="22">
        <f t="shared" si="256"/>
        <v>142298</v>
      </c>
      <c r="D217" s="22">
        <f t="shared" si="257"/>
        <v>139530</v>
      </c>
      <c r="E217" s="22">
        <f t="shared" si="258"/>
        <v>118416</v>
      </c>
      <c r="F217" s="50">
        <f t="shared" si="259"/>
        <v>116357</v>
      </c>
      <c r="G217" s="64">
        <f t="shared" si="260"/>
        <v>125153</v>
      </c>
      <c r="H217" s="47">
        <f t="shared" si="261"/>
        <v>131871.6</v>
      </c>
      <c r="I217" s="47">
        <f t="shared" si="261"/>
        <v>173059</v>
      </c>
      <c r="J217" s="21">
        <f t="shared" si="262"/>
        <v>159192</v>
      </c>
      <c r="K217" s="22">
        <f t="shared" si="263"/>
        <v>193479</v>
      </c>
      <c r="L217" s="22">
        <f t="shared" si="264"/>
        <v>207530</v>
      </c>
      <c r="M217" s="22">
        <f t="shared" si="265"/>
        <v>233526</v>
      </c>
      <c r="N217" s="22">
        <f t="shared" si="266"/>
        <v>239082</v>
      </c>
      <c r="O217" s="22">
        <f t="shared" si="267"/>
        <v>202252</v>
      </c>
      <c r="P217" s="64">
        <f t="shared" si="268"/>
        <v>224309</v>
      </c>
      <c r="Q217" s="64">
        <f t="shared" si="268"/>
        <v>249700</v>
      </c>
      <c r="R217" s="21">
        <f t="shared" si="269"/>
        <v>0</v>
      </c>
      <c r="S217" s="22">
        <f t="shared" si="270"/>
        <v>0</v>
      </c>
      <c r="T217" s="22">
        <f t="shared" si="271"/>
        <v>0</v>
      </c>
      <c r="U217" s="22">
        <f t="shared" si="272"/>
        <v>0</v>
      </c>
      <c r="V217" s="22">
        <f t="shared" si="273"/>
        <v>0</v>
      </c>
      <c r="W217" s="22">
        <f t="shared" si="274"/>
        <v>0</v>
      </c>
      <c r="X217" s="47">
        <f t="shared" si="275"/>
        <v>0</v>
      </c>
      <c r="Y217" s="47">
        <f t="shared" si="275"/>
        <v>0</v>
      </c>
      <c r="Z217" s="21">
        <f t="shared" si="248"/>
        <v>333229</v>
      </c>
      <c r="AA217" s="22">
        <f t="shared" si="249"/>
        <v>335777</v>
      </c>
      <c r="AB217" s="22">
        <f t="shared" si="250"/>
        <v>347060</v>
      </c>
      <c r="AC217" s="22">
        <f t="shared" si="251"/>
        <v>351942</v>
      </c>
      <c r="AD217" s="22">
        <f t="shared" si="252"/>
        <v>355439</v>
      </c>
      <c r="AE217" s="64">
        <f t="shared" si="253"/>
        <v>327405</v>
      </c>
      <c r="AF217" s="47">
        <f t="shared" si="254"/>
        <v>356180.6</v>
      </c>
      <c r="AG217" s="47">
        <f t="shared" si="254"/>
        <v>422759</v>
      </c>
    </row>
    <row r="220" spans="1:34" ht="13.5" thickBot="1"/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0"/>
      <c r="Z221" s="121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1"/>
      <c r="Z222" s="121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06"/>
      <c r="Z223" s="121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8">
        <v>2011</v>
      </c>
      <c r="Z224" s="104"/>
    </row>
    <row r="225" spans="1:25">
      <c r="A225" s="11" t="s">
        <v>6</v>
      </c>
      <c r="B225" s="6">
        <f t="shared" ref="B225:X225" si="276">+B187</f>
        <v>290.14999999999998</v>
      </c>
      <c r="C225" s="7">
        <f t="shared" si="276"/>
        <v>208.7</v>
      </c>
      <c r="D225" s="7">
        <f t="shared" si="276"/>
        <v>272</v>
      </c>
      <c r="E225" s="7">
        <f t="shared" si="276"/>
        <v>320</v>
      </c>
      <c r="F225" s="25">
        <f t="shared" si="276"/>
        <v>313</v>
      </c>
      <c r="G225" s="67">
        <f t="shared" si="276"/>
        <v>362</v>
      </c>
      <c r="H225" s="51">
        <f t="shared" si="276"/>
        <v>344.49999999959255</v>
      </c>
      <c r="I225" s="51">
        <f t="shared" ref="I225" si="277">+I187</f>
        <v>320</v>
      </c>
      <c r="J225" s="6">
        <f t="shared" si="276"/>
        <v>111</v>
      </c>
      <c r="K225" s="7">
        <f t="shared" si="276"/>
        <v>99</v>
      </c>
      <c r="L225" s="7">
        <f t="shared" si="276"/>
        <v>119</v>
      </c>
      <c r="M225" s="7">
        <f t="shared" si="276"/>
        <v>111</v>
      </c>
      <c r="N225" s="25">
        <f t="shared" si="276"/>
        <v>113</v>
      </c>
      <c r="O225" s="7">
        <f t="shared" si="276"/>
        <v>96</v>
      </c>
      <c r="P225" s="69">
        <f t="shared" si="276"/>
        <v>83</v>
      </c>
      <c r="Q225" s="69">
        <f t="shared" ref="Q225" si="278">+Q187</f>
        <v>98</v>
      </c>
      <c r="R225" s="6">
        <f t="shared" si="276"/>
        <v>0</v>
      </c>
      <c r="S225" s="7">
        <f t="shared" si="276"/>
        <v>0</v>
      </c>
      <c r="T225" s="7">
        <f t="shared" si="276"/>
        <v>22.05</v>
      </c>
      <c r="U225" s="7">
        <f t="shared" si="276"/>
        <v>66.05</v>
      </c>
      <c r="V225" s="25">
        <f t="shared" si="276"/>
        <v>0</v>
      </c>
      <c r="W225" s="7">
        <f t="shared" si="276"/>
        <v>51.4</v>
      </c>
      <c r="X225" s="69">
        <f t="shared" si="276"/>
        <v>0</v>
      </c>
      <c r="Y225" s="69">
        <f t="shared" ref="Y225" si="279">+Y187</f>
        <v>0</v>
      </c>
    </row>
    <row r="226" spans="1:25">
      <c r="A226" s="5" t="s">
        <v>24</v>
      </c>
      <c r="B226" s="6">
        <f t="shared" ref="B226:B236" si="280">+B225+B188</f>
        <v>506.84999999999997</v>
      </c>
      <c r="C226" s="7">
        <f t="shared" ref="C226:C236" si="281">+C225+C188</f>
        <v>436.79999999999995</v>
      </c>
      <c r="D226" s="7">
        <f t="shared" ref="D226:D236" si="282">+D225+D188</f>
        <v>666</v>
      </c>
      <c r="E226" s="7">
        <f t="shared" ref="E226:E236" si="283">+E225+E188</f>
        <v>756</v>
      </c>
      <c r="F226" s="25">
        <f t="shared" ref="F226:F236" si="284">+F225+F188</f>
        <v>710</v>
      </c>
      <c r="G226" s="63">
        <f t="shared" ref="G226:G236" si="285">+G225+G188</f>
        <v>820</v>
      </c>
      <c r="H226" s="40">
        <f t="shared" ref="H226:I236" si="286">+H225+H188</f>
        <v>655.47499999956926</v>
      </c>
      <c r="I226" s="40">
        <f t="shared" si="286"/>
        <v>956</v>
      </c>
      <c r="J226" s="6">
        <f t="shared" ref="J226:J236" si="287">+J225+J188</f>
        <v>186</v>
      </c>
      <c r="K226" s="7">
        <f t="shared" ref="K226:K236" si="288">+K225+K188</f>
        <v>172</v>
      </c>
      <c r="L226" s="7">
        <f t="shared" ref="L226:L236" si="289">+L225+L188</f>
        <v>228</v>
      </c>
      <c r="M226" s="7">
        <f t="shared" ref="M226:M236" si="290">+M225+M188</f>
        <v>221</v>
      </c>
      <c r="N226" s="25">
        <f t="shared" ref="N226:N236" si="291">+N225+N188</f>
        <v>219</v>
      </c>
      <c r="O226" s="7">
        <f t="shared" ref="O226:O236" si="292">+O225+O188</f>
        <v>175</v>
      </c>
      <c r="P226" s="29">
        <f t="shared" ref="P226:Q236" si="293">+P225+P188</f>
        <v>183</v>
      </c>
      <c r="Q226" s="29">
        <f t="shared" si="293"/>
        <v>180</v>
      </c>
      <c r="R226" s="6">
        <f t="shared" ref="R226:R236" si="294">+R225+R188</f>
        <v>0</v>
      </c>
      <c r="S226" s="7">
        <f t="shared" ref="S226:S236" si="295">+S225+S188</f>
        <v>0</v>
      </c>
      <c r="T226" s="7">
        <f t="shared" ref="T226:T236" si="296">+T225+T188</f>
        <v>66.2</v>
      </c>
      <c r="U226" s="7">
        <f t="shared" ref="U226:U236" si="297">+U225+U188</f>
        <v>94.5</v>
      </c>
      <c r="V226" s="25">
        <f t="shared" ref="V226:V236" si="298">+V225+V188</f>
        <v>11</v>
      </c>
      <c r="W226" s="7">
        <f t="shared" ref="W226:W236" si="299">+W225+W188</f>
        <v>51.4</v>
      </c>
      <c r="X226" s="29">
        <f t="shared" ref="X226:Y236" si="300">+X225+X188</f>
        <v>0</v>
      </c>
      <c r="Y226" s="29">
        <f t="shared" si="300"/>
        <v>0</v>
      </c>
    </row>
    <row r="227" spans="1:25">
      <c r="A227" s="11" t="s">
        <v>7</v>
      </c>
      <c r="B227" s="6">
        <f t="shared" si="280"/>
        <v>901.57999999999993</v>
      </c>
      <c r="C227" s="7">
        <f t="shared" si="281"/>
        <v>742.4</v>
      </c>
      <c r="D227" s="7">
        <f t="shared" si="282"/>
        <v>1082.3</v>
      </c>
      <c r="E227" s="7">
        <f t="shared" si="283"/>
        <v>1197</v>
      </c>
      <c r="F227" s="25">
        <f t="shared" si="284"/>
        <v>981</v>
      </c>
      <c r="G227" s="63">
        <f t="shared" si="285"/>
        <v>1799</v>
      </c>
      <c r="H227" s="40">
        <f t="shared" si="286"/>
        <v>1023.7027777775656</v>
      </c>
      <c r="I227" s="40">
        <f t="shared" si="286"/>
        <v>1238</v>
      </c>
      <c r="J227" s="6">
        <f t="shared" si="287"/>
        <v>266</v>
      </c>
      <c r="K227" s="7">
        <f t="shared" si="288"/>
        <v>252</v>
      </c>
      <c r="L227" s="7">
        <f t="shared" si="289"/>
        <v>329</v>
      </c>
      <c r="M227" s="7">
        <f t="shared" si="290"/>
        <v>317</v>
      </c>
      <c r="N227" s="25">
        <f t="shared" si="291"/>
        <v>301</v>
      </c>
      <c r="O227" s="7">
        <f t="shared" si="292"/>
        <v>251</v>
      </c>
      <c r="P227" s="29">
        <f t="shared" si="293"/>
        <v>269</v>
      </c>
      <c r="Q227" s="29">
        <f t="shared" si="293"/>
        <v>264</v>
      </c>
      <c r="R227" s="6">
        <f t="shared" si="294"/>
        <v>0</v>
      </c>
      <c r="S227" s="7">
        <f t="shared" si="295"/>
        <v>0</v>
      </c>
      <c r="T227" s="7">
        <f t="shared" si="296"/>
        <v>66.2</v>
      </c>
      <c r="U227" s="7">
        <f t="shared" si="297"/>
        <v>94.5</v>
      </c>
      <c r="V227" s="25">
        <f t="shared" si="298"/>
        <v>11</v>
      </c>
      <c r="W227" s="7">
        <f t="shared" si="299"/>
        <v>51.4</v>
      </c>
      <c r="X227" s="29">
        <f t="shared" si="300"/>
        <v>3.45</v>
      </c>
      <c r="Y227" s="29">
        <f t="shared" si="300"/>
        <v>0</v>
      </c>
    </row>
    <row r="228" spans="1:25">
      <c r="A228" s="11" t="s">
        <v>8</v>
      </c>
      <c r="B228" s="6">
        <f t="shared" si="280"/>
        <v>1672.58</v>
      </c>
      <c r="C228" s="7">
        <f t="shared" si="281"/>
        <v>1015.3</v>
      </c>
      <c r="D228" s="7">
        <f t="shared" si="282"/>
        <v>1403.3</v>
      </c>
      <c r="E228" s="7">
        <f t="shared" si="283"/>
        <v>1713</v>
      </c>
      <c r="F228" s="25">
        <f t="shared" si="284"/>
        <v>1423</v>
      </c>
      <c r="G228" s="63">
        <f t="shared" si="285"/>
        <v>2694</v>
      </c>
      <c r="H228" s="40">
        <f t="shared" si="286"/>
        <v>1365.1611111115781</v>
      </c>
      <c r="I228" s="40">
        <f t="shared" si="286"/>
        <v>1659</v>
      </c>
      <c r="J228" s="6">
        <f t="shared" si="287"/>
        <v>380</v>
      </c>
      <c r="K228" s="7">
        <f t="shared" si="288"/>
        <v>341</v>
      </c>
      <c r="L228" s="7">
        <f t="shared" si="289"/>
        <v>425</v>
      </c>
      <c r="M228" s="7">
        <f t="shared" si="290"/>
        <v>408</v>
      </c>
      <c r="N228" s="25">
        <f t="shared" si="291"/>
        <v>362</v>
      </c>
      <c r="O228" s="7">
        <f t="shared" si="292"/>
        <v>321</v>
      </c>
      <c r="P228" s="29">
        <f t="shared" si="293"/>
        <v>345</v>
      </c>
      <c r="Q228" s="29">
        <f t="shared" si="293"/>
        <v>345</v>
      </c>
      <c r="R228" s="6">
        <f t="shared" si="294"/>
        <v>0</v>
      </c>
      <c r="S228" s="7">
        <f t="shared" si="295"/>
        <v>0</v>
      </c>
      <c r="T228" s="7">
        <f t="shared" si="296"/>
        <v>66.2</v>
      </c>
      <c r="U228" s="7">
        <f t="shared" si="297"/>
        <v>135.5</v>
      </c>
      <c r="V228" s="25">
        <f t="shared" si="298"/>
        <v>11</v>
      </c>
      <c r="W228" s="7">
        <f t="shared" si="299"/>
        <v>51.4</v>
      </c>
      <c r="X228" s="29">
        <f t="shared" si="300"/>
        <v>3.45</v>
      </c>
      <c r="Y228" s="29">
        <f t="shared" si="300"/>
        <v>0</v>
      </c>
    </row>
    <row r="229" spans="1:25">
      <c r="A229" s="11" t="s">
        <v>9</v>
      </c>
      <c r="B229" s="6">
        <f t="shared" si="280"/>
        <v>2013.6799999999998</v>
      </c>
      <c r="C229" s="7">
        <f t="shared" si="281"/>
        <v>1247.3</v>
      </c>
      <c r="D229" s="7">
        <f t="shared" si="282"/>
        <v>1719.3</v>
      </c>
      <c r="E229" s="7">
        <f t="shared" si="283"/>
        <v>2096</v>
      </c>
      <c r="F229" s="25">
        <f t="shared" si="284"/>
        <v>1915</v>
      </c>
      <c r="G229" s="63">
        <f t="shared" si="285"/>
        <v>3274</v>
      </c>
      <c r="H229" s="40">
        <f t="shared" si="286"/>
        <v>1747.6583333341987</v>
      </c>
      <c r="I229" s="40">
        <f t="shared" si="286"/>
        <v>2285</v>
      </c>
      <c r="J229" s="6">
        <f t="shared" si="287"/>
        <v>462</v>
      </c>
      <c r="K229" s="7">
        <f t="shared" si="288"/>
        <v>436</v>
      </c>
      <c r="L229" s="7">
        <f t="shared" si="289"/>
        <v>518</v>
      </c>
      <c r="M229" s="7">
        <f t="shared" si="290"/>
        <v>498</v>
      </c>
      <c r="N229" s="25">
        <f t="shared" si="291"/>
        <v>413</v>
      </c>
      <c r="O229" s="7">
        <f t="shared" si="292"/>
        <v>385</v>
      </c>
      <c r="P229" s="29">
        <f t="shared" si="293"/>
        <v>421</v>
      </c>
      <c r="Q229" s="29">
        <f t="shared" si="293"/>
        <v>440</v>
      </c>
      <c r="R229" s="6">
        <f t="shared" si="294"/>
        <v>0</v>
      </c>
      <c r="S229" s="7">
        <f t="shared" si="295"/>
        <v>0</v>
      </c>
      <c r="T229" s="7">
        <f t="shared" si="296"/>
        <v>66.2</v>
      </c>
      <c r="U229" s="7">
        <f t="shared" si="297"/>
        <v>135.5</v>
      </c>
      <c r="V229" s="25">
        <f t="shared" si="298"/>
        <v>11</v>
      </c>
      <c r="W229" s="7">
        <f t="shared" si="299"/>
        <v>51.4</v>
      </c>
      <c r="X229" s="29">
        <f t="shared" si="300"/>
        <v>3.45</v>
      </c>
      <c r="Y229" s="29">
        <f t="shared" si="300"/>
        <v>0</v>
      </c>
    </row>
    <row r="230" spans="1:25">
      <c r="A230" s="11" t="s">
        <v>10</v>
      </c>
      <c r="B230" s="6">
        <f t="shared" si="280"/>
        <v>2211.6799999999998</v>
      </c>
      <c r="C230" s="7">
        <f t="shared" si="281"/>
        <v>1656.3</v>
      </c>
      <c r="D230" s="7">
        <f t="shared" si="282"/>
        <v>2279.3000000000002</v>
      </c>
      <c r="E230" s="7">
        <f t="shared" si="283"/>
        <v>2673</v>
      </c>
      <c r="F230" s="25">
        <f t="shared" si="284"/>
        <v>2285</v>
      </c>
      <c r="G230" s="63">
        <f t="shared" si="285"/>
        <v>3682</v>
      </c>
      <c r="H230" s="40">
        <f t="shared" si="286"/>
        <v>2407.2055555570987</v>
      </c>
      <c r="I230" s="40">
        <f t="shared" si="286"/>
        <v>2679</v>
      </c>
      <c r="J230" s="6">
        <f t="shared" si="287"/>
        <v>533</v>
      </c>
      <c r="K230" s="7">
        <f t="shared" si="288"/>
        <v>500</v>
      </c>
      <c r="L230" s="7">
        <f t="shared" si="289"/>
        <v>604</v>
      </c>
      <c r="M230" s="7">
        <f t="shared" si="290"/>
        <v>565</v>
      </c>
      <c r="N230" s="25">
        <f t="shared" si="291"/>
        <v>471</v>
      </c>
      <c r="O230" s="7">
        <f t="shared" si="292"/>
        <v>465</v>
      </c>
      <c r="P230" s="29">
        <f t="shared" si="293"/>
        <v>512</v>
      </c>
      <c r="Q230" s="29">
        <f t="shared" si="293"/>
        <v>532</v>
      </c>
      <c r="R230" s="6">
        <f t="shared" si="294"/>
        <v>0</v>
      </c>
      <c r="S230" s="7">
        <f t="shared" si="295"/>
        <v>15.4</v>
      </c>
      <c r="T230" s="7">
        <f t="shared" si="296"/>
        <v>136.44999999999999</v>
      </c>
      <c r="U230" s="7">
        <f t="shared" si="297"/>
        <v>139.5</v>
      </c>
      <c r="V230" s="25">
        <f t="shared" si="298"/>
        <v>11</v>
      </c>
      <c r="W230" s="7">
        <f t="shared" si="299"/>
        <v>51.4</v>
      </c>
      <c r="X230" s="29">
        <f t="shared" si="300"/>
        <v>3.45</v>
      </c>
      <c r="Y230" s="29">
        <f t="shared" si="300"/>
        <v>0</v>
      </c>
    </row>
    <row r="231" spans="1:25">
      <c r="A231" s="11" t="s">
        <v>11</v>
      </c>
      <c r="B231" s="6">
        <f t="shared" si="280"/>
        <v>2787.68</v>
      </c>
      <c r="C231" s="7">
        <f t="shared" si="281"/>
        <v>1956.3</v>
      </c>
      <c r="D231" s="7">
        <f t="shared" si="282"/>
        <v>2506.3000000000002</v>
      </c>
      <c r="E231" s="7">
        <f t="shared" si="283"/>
        <v>3171</v>
      </c>
      <c r="F231" s="25">
        <f t="shared" si="284"/>
        <v>2565</v>
      </c>
      <c r="G231" s="63">
        <f t="shared" si="285"/>
        <v>4055</v>
      </c>
      <c r="H231" s="40">
        <f t="shared" si="286"/>
        <v>2868.3833333349321</v>
      </c>
      <c r="I231" s="40">
        <f t="shared" si="286"/>
        <v>3444</v>
      </c>
      <c r="J231" s="6">
        <f t="shared" si="287"/>
        <v>612</v>
      </c>
      <c r="K231" s="7">
        <f t="shared" si="288"/>
        <v>569</v>
      </c>
      <c r="L231" s="7">
        <f t="shared" si="289"/>
        <v>692</v>
      </c>
      <c r="M231" s="7">
        <f t="shared" si="290"/>
        <v>622</v>
      </c>
      <c r="N231" s="25">
        <f t="shared" si="291"/>
        <v>531</v>
      </c>
      <c r="O231" s="7">
        <f t="shared" si="292"/>
        <v>512</v>
      </c>
      <c r="P231" s="29">
        <f t="shared" si="293"/>
        <v>581</v>
      </c>
      <c r="Q231" s="29">
        <f t="shared" si="293"/>
        <v>611</v>
      </c>
      <c r="R231" s="6">
        <f t="shared" si="294"/>
        <v>0</v>
      </c>
      <c r="S231" s="7">
        <f t="shared" si="295"/>
        <v>15.4</v>
      </c>
      <c r="T231" s="7">
        <f t="shared" si="296"/>
        <v>136.44999999999999</v>
      </c>
      <c r="U231" s="7">
        <f t="shared" si="297"/>
        <v>139.5</v>
      </c>
      <c r="V231" s="25">
        <f t="shared" si="298"/>
        <v>11</v>
      </c>
      <c r="W231" s="7">
        <f t="shared" si="299"/>
        <v>51.4</v>
      </c>
      <c r="X231" s="29">
        <f t="shared" si="300"/>
        <v>3.45</v>
      </c>
      <c r="Y231" s="29">
        <f t="shared" si="300"/>
        <v>0</v>
      </c>
    </row>
    <row r="232" spans="1:25">
      <c r="A232" s="11" t="s">
        <v>12</v>
      </c>
      <c r="B232" s="6">
        <f t="shared" si="280"/>
        <v>3283.8799999999997</v>
      </c>
      <c r="C232" s="7">
        <f t="shared" si="281"/>
        <v>2241.3000000000002</v>
      </c>
      <c r="D232" s="7">
        <f t="shared" si="282"/>
        <v>2750.3</v>
      </c>
      <c r="E232" s="7">
        <f t="shared" si="283"/>
        <v>3529</v>
      </c>
      <c r="F232" s="25">
        <f t="shared" si="284"/>
        <v>3199</v>
      </c>
      <c r="G232" s="63">
        <f t="shared" si="285"/>
        <v>5417</v>
      </c>
      <c r="H232" s="40">
        <f t="shared" si="286"/>
        <v>3494.8097222241922</v>
      </c>
      <c r="I232" s="40">
        <f t="shared" si="286"/>
        <v>4384</v>
      </c>
      <c r="J232" s="6">
        <f t="shared" si="287"/>
        <v>696</v>
      </c>
      <c r="K232" s="7">
        <f t="shared" si="288"/>
        <v>636</v>
      </c>
      <c r="L232" s="7">
        <f t="shared" si="289"/>
        <v>770</v>
      </c>
      <c r="M232" s="7">
        <f t="shared" si="290"/>
        <v>692</v>
      </c>
      <c r="N232" s="25">
        <f t="shared" si="291"/>
        <v>590</v>
      </c>
      <c r="O232" s="7">
        <f t="shared" si="292"/>
        <v>573</v>
      </c>
      <c r="P232" s="29">
        <f t="shared" si="293"/>
        <v>664</v>
      </c>
      <c r="Q232" s="29">
        <f t="shared" si="293"/>
        <v>707</v>
      </c>
      <c r="R232" s="6">
        <f t="shared" si="294"/>
        <v>0</v>
      </c>
      <c r="S232" s="7">
        <f t="shared" si="295"/>
        <v>15.4</v>
      </c>
      <c r="T232" s="7">
        <f t="shared" si="296"/>
        <v>136.44999999999999</v>
      </c>
      <c r="U232" s="7">
        <f t="shared" si="297"/>
        <v>139.5</v>
      </c>
      <c r="V232" s="25">
        <f t="shared" si="298"/>
        <v>11</v>
      </c>
      <c r="W232" s="7">
        <f t="shared" si="299"/>
        <v>51.4</v>
      </c>
      <c r="X232" s="29">
        <f t="shared" si="300"/>
        <v>3.45</v>
      </c>
      <c r="Y232" s="29">
        <f t="shared" si="300"/>
        <v>0</v>
      </c>
    </row>
    <row r="233" spans="1:25">
      <c r="A233" s="11" t="s">
        <v>13</v>
      </c>
      <c r="B233" s="6">
        <f t="shared" si="280"/>
        <v>3851.1799999999994</v>
      </c>
      <c r="C233" s="7">
        <f t="shared" si="281"/>
        <v>2617.3000000000002</v>
      </c>
      <c r="D233" s="7">
        <f t="shared" si="282"/>
        <v>2984.3</v>
      </c>
      <c r="E233" s="7">
        <f t="shared" si="283"/>
        <v>4253</v>
      </c>
      <c r="F233" s="25">
        <f t="shared" si="284"/>
        <v>3609</v>
      </c>
      <c r="G233" s="63">
        <f t="shared" si="285"/>
        <v>5752</v>
      </c>
      <c r="H233" s="40">
        <f t="shared" si="286"/>
        <v>3926.3197222241924</v>
      </c>
      <c r="I233" s="40">
        <f t="shared" si="286"/>
        <v>5223</v>
      </c>
      <c r="J233" s="6">
        <f t="shared" si="287"/>
        <v>781</v>
      </c>
      <c r="K233" s="7">
        <f t="shared" si="288"/>
        <v>711</v>
      </c>
      <c r="L233" s="7">
        <f t="shared" si="289"/>
        <v>855</v>
      </c>
      <c r="M233" s="7">
        <f t="shared" si="290"/>
        <v>760</v>
      </c>
      <c r="N233" s="25">
        <f t="shared" si="291"/>
        <v>664</v>
      </c>
      <c r="O233" s="7">
        <f t="shared" si="292"/>
        <v>635</v>
      </c>
      <c r="P233" s="29">
        <f t="shared" si="293"/>
        <v>764</v>
      </c>
      <c r="Q233" s="29">
        <f t="shared" si="293"/>
        <v>825</v>
      </c>
      <c r="R233" s="6">
        <f t="shared" si="294"/>
        <v>11</v>
      </c>
      <c r="S233" s="7">
        <f t="shared" si="295"/>
        <v>15.4</v>
      </c>
      <c r="T233" s="7">
        <f t="shared" si="296"/>
        <v>136.44999999999999</v>
      </c>
      <c r="U233" s="7">
        <f t="shared" si="297"/>
        <v>139.5</v>
      </c>
      <c r="V233" s="25">
        <f t="shared" si="298"/>
        <v>11</v>
      </c>
      <c r="W233" s="7">
        <f t="shared" si="299"/>
        <v>51.4</v>
      </c>
      <c r="X233" s="29">
        <f t="shared" si="300"/>
        <v>3.45</v>
      </c>
      <c r="Y233" s="29">
        <f t="shared" si="300"/>
        <v>0</v>
      </c>
    </row>
    <row r="234" spans="1:25">
      <c r="A234" s="11" t="s">
        <v>14</v>
      </c>
      <c r="B234" s="6">
        <f t="shared" si="280"/>
        <v>4187.28</v>
      </c>
      <c r="C234" s="7">
        <f t="shared" si="281"/>
        <v>2917.3</v>
      </c>
      <c r="D234" s="7">
        <f t="shared" si="282"/>
        <v>3434.3</v>
      </c>
      <c r="E234" s="7">
        <f t="shared" si="283"/>
        <v>4690</v>
      </c>
      <c r="F234" s="25">
        <f t="shared" si="284"/>
        <v>4389</v>
      </c>
      <c r="G234" s="63">
        <f t="shared" si="285"/>
        <v>6185</v>
      </c>
      <c r="H234" s="40">
        <f t="shared" si="286"/>
        <v>4732.3197222241924</v>
      </c>
      <c r="I234" s="40">
        <f t="shared" si="286"/>
        <v>5799.7500000003492</v>
      </c>
      <c r="J234" s="6">
        <f t="shared" si="287"/>
        <v>862</v>
      </c>
      <c r="K234" s="7">
        <f t="shared" si="288"/>
        <v>795</v>
      </c>
      <c r="L234" s="7">
        <f t="shared" si="289"/>
        <v>941</v>
      </c>
      <c r="M234" s="7">
        <f t="shared" si="290"/>
        <v>865</v>
      </c>
      <c r="N234" s="25">
        <f t="shared" si="291"/>
        <v>739</v>
      </c>
      <c r="O234" s="7">
        <f t="shared" si="292"/>
        <v>726</v>
      </c>
      <c r="P234" s="29">
        <f t="shared" si="293"/>
        <v>868</v>
      </c>
      <c r="Q234" s="29">
        <f t="shared" si="293"/>
        <v>916</v>
      </c>
      <c r="R234" s="6">
        <f t="shared" si="294"/>
        <v>11</v>
      </c>
      <c r="S234" s="7">
        <f t="shared" si="295"/>
        <v>41.58</v>
      </c>
      <c r="T234" s="7">
        <f t="shared" si="296"/>
        <v>136.44999999999999</v>
      </c>
      <c r="U234" s="7">
        <f t="shared" si="297"/>
        <v>139.5</v>
      </c>
      <c r="V234" s="25">
        <f t="shared" si="298"/>
        <v>71.5</v>
      </c>
      <c r="W234" s="7">
        <f t="shared" si="299"/>
        <v>51.4</v>
      </c>
      <c r="X234" s="29">
        <f t="shared" si="300"/>
        <v>3.45</v>
      </c>
      <c r="Y234" s="29">
        <f t="shared" si="300"/>
        <v>0</v>
      </c>
    </row>
    <row r="235" spans="1:25">
      <c r="A235" s="11" t="s">
        <v>15</v>
      </c>
      <c r="B235" s="6">
        <f t="shared" si="280"/>
        <v>4369.28</v>
      </c>
      <c r="C235" s="7">
        <f t="shared" si="281"/>
        <v>3150.3</v>
      </c>
      <c r="D235" s="7">
        <f t="shared" si="282"/>
        <v>3863.3</v>
      </c>
      <c r="E235" s="7">
        <f t="shared" si="283"/>
        <v>4922</v>
      </c>
      <c r="F235" s="25">
        <f t="shared" si="284"/>
        <v>4752</v>
      </c>
      <c r="G235" s="63">
        <f t="shared" si="285"/>
        <v>6645</v>
      </c>
      <c r="H235" s="40">
        <f t="shared" si="286"/>
        <v>5162.3197222241924</v>
      </c>
      <c r="I235" s="40">
        <f t="shared" si="286"/>
        <v>6734.7500000003492</v>
      </c>
      <c r="J235" s="6">
        <f t="shared" si="287"/>
        <v>946</v>
      </c>
      <c r="K235" s="7">
        <f t="shared" si="288"/>
        <v>871</v>
      </c>
      <c r="L235" s="7">
        <f t="shared" si="289"/>
        <v>1027</v>
      </c>
      <c r="M235" s="7">
        <f t="shared" si="290"/>
        <v>958</v>
      </c>
      <c r="N235" s="25">
        <f t="shared" si="291"/>
        <v>810</v>
      </c>
      <c r="O235" s="7">
        <f t="shared" si="292"/>
        <v>807</v>
      </c>
      <c r="P235" s="29">
        <f t="shared" si="293"/>
        <v>977</v>
      </c>
      <c r="Q235" s="29">
        <f t="shared" si="293"/>
        <v>1044</v>
      </c>
      <c r="R235" s="6">
        <f t="shared" si="294"/>
        <v>38</v>
      </c>
      <c r="S235" s="7">
        <f t="shared" si="295"/>
        <v>41.58</v>
      </c>
      <c r="T235" s="7">
        <f t="shared" si="296"/>
        <v>136.44999999999999</v>
      </c>
      <c r="U235" s="7">
        <f t="shared" si="297"/>
        <v>172.8</v>
      </c>
      <c r="V235" s="25">
        <f t="shared" si="298"/>
        <v>71.5</v>
      </c>
      <c r="W235" s="7">
        <f t="shared" si="299"/>
        <v>51.4</v>
      </c>
      <c r="X235" s="29">
        <f t="shared" si="300"/>
        <v>3.45</v>
      </c>
      <c r="Y235" s="29">
        <f t="shared" si="300"/>
        <v>0</v>
      </c>
    </row>
    <row r="236" spans="1:25" ht="13.5" thickBot="1">
      <c r="A236" s="23" t="s">
        <v>16</v>
      </c>
      <c r="B236" s="21">
        <f t="shared" si="280"/>
        <v>4729.28</v>
      </c>
      <c r="C236" s="22">
        <f t="shared" si="281"/>
        <v>3585.3</v>
      </c>
      <c r="D236" s="22">
        <f t="shared" si="282"/>
        <v>4100.3</v>
      </c>
      <c r="E236" s="22">
        <f t="shared" si="283"/>
        <v>5251</v>
      </c>
      <c r="F236" s="50">
        <f t="shared" si="284"/>
        <v>5336</v>
      </c>
      <c r="G236" s="64">
        <f t="shared" si="285"/>
        <v>6987</v>
      </c>
      <c r="H236" s="47">
        <f t="shared" si="286"/>
        <v>5641.3197222241924</v>
      </c>
      <c r="I236" s="47">
        <f t="shared" si="286"/>
        <v>7761.2500000003492</v>
      </c>
      <c r="J236" s="21">
        <f t="shared" si="287"/>
        <v>1025</v>
      </c>
      <c r="K236" s="22">
        <f t="shared" si="288"/>
        <v>978</v>
      </c>
      <c r="L236" s="22">
        <f t="shared" si="289"/>
        <v>1116</v>
      </c>
      <c r="M236" s="22">
        <f t="shared" si="290"/>
        <v>1054</v>
      </c>
      <c r="N236" s="50">
        <f t="shared" si="291"/>
        <v>895</v>
      </c>
      <c r="O236" s="22">
        <f t="shared" si="292"/>
        <v>896</v>
      </c>
      <c r="P236" s="30">
        <f t="shared" si="293"/>
        <v>1085</v>
      </c>
      <c r="Q236" s="30">
        <f t="shared" si="293"/>
        <v>1161</v>
      </c>
      <c r="R236" s="21">
        <f t="shared" si="294"/>
        <v>53</v>
      </c>
      <c r="S236" s="22">
        <f t="shared" si="295"/>
        <v>41.58</v>
      </c>
      <c r="T236" s="22">
        <f t="shared" si="296"/>
        <v>153.44999999999999</v>
      </c>
      <c r="U236" s="22">
        <f t="shared" si="297"/>
        <v>172.8</v>
      </c>
      <c r="V236" s="50">
        <f t="shared" si="298"/>
        <v>85.5</v>
      </c>
      <c r="W236" s="22">
        <f t="shared" si="299"/>
        <v>75.400000000000006</v>
      </c>
      <c r="X236" s="30">
        <f t="shared" si="300"/>
        <v>3.45</v>
      </c>
      <c r="Y236" s="30">
        <f t="shared" si="300"/>
        <v>0</v>
      </c>
    </row>
    <row r="249" spans="3:3">
      <c r="C249" s="58"/>
    </row>
  </sheetData>
  <mergeCells count="66">
    <mergeCell ref="A23:AF23"/>
    <mergeCell ref="Z25:AF25"/>
    <mergeCell ref="B25:H25"/>
    <mergeCell ref="J25:P25"/>
    <mergeCell ref="A3:AF3"/>
    <mergeCell ref="A4:AF4"/>
    <mergeCell ref="B5:H5"/>
    <mergeCell ref="J5:P5"/>
    <mergeCell ref="R5:X5"/>
    <mergeCell ref="Z5:AF5"/>
    <mergeCell ref="R25:X25"/>
    <mergeCell ref="A44:X44"/>
    <mergeCell ref="A43:X43"/>
    <mergeCell ref="A88:AF88"/>
    <mergeCell ref="A87:AF87"/>
    <mergeCell ref="A82:H82"/>
    <mergeCell ref="B65:H65"/>
    <mergeCell ref="J65:P65"/>
    <mergeCell ref="A64:X64"/>
    <mergeCell ref="A63:X63"/>
    <mergeCell ref="R65:X65"/>
    <mergeCell ref="R45:X45"/>
    <mergeCell ref="J45:P45"/>
    <mergeCell ref="B45:H45"/>
    <mergeCell ref="B89:H89"/>
    <mergeCell ref="B108:H108"/>
    <mergeCell ref="B127:H127"/>
    <mergeCell ref="A126:X126"/>
    <mergeCell ref="A125:X125"/>
    <mergeCell ref="A107:AF107"/>
    <mergeCell ref="A106:AF106"/>
    <mergeCell ref="Z108:AF108"/>
    <mergeCell ref="R108:X108"/>
    <mergeCell ref="R89:X89"/>
    <mergeCell ref="Z89:AF89"/>
    <mergeCell ref="J89:P89"/>
    <mergeCell ref="J108:P108"/>
    <mergeCell ref="R127:X127"/>
    <mergeCell ref="J127:P127"/>
    <mergeCell ref="A144:X144"/>
    <mergeCell ref="A145:X145"/>
    <mergeCell ref="A163:AF163"/>
    <mergeCell ref="A164:AF164"/>
    <mergeCell ref="R146:X146"/>
    <mergeCell ref="B165:H165"/>
    <mergeCell ref="J165:P165"/>
    <mergeCell ref="R165:X165"/>
    <mergeCell ref="Z165:AF165"/>
    <mergeCell ref="J146:P146"/>
    <mergeCell ref="B146:H146"/>
    <mergeCell ref="A183:X183"/>
    <mergeCell ref="A184:X184"/>
    <mergeCell ref="Z204:AF204"/>
    <mergeCell ref="R204:X204"/>
    <mergeCell ref="J223:P223"/>
    <mergeCell ref="J204:P204"/>
    <mergeCell ref="B204:H204"/>
    <mergeCell ref="B223:H223"/>
    <mergeCell ref="A221:X221"/>
    <mergeCell ref="A222:X222"/>
    <mergeCell ref="R223:X223"/>
    <mergeCell ref="A203:AF203"/>
    <mergeCell ref="A202:AF202"/>
    <mergeCell ref="B185:H185"/>
    <mergeCell ref="J185:P185"/>
    <mergeCell ref="R185:X185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Y2" zoomScaleNormal="100" workbookViewId="0">
      <selection activeCell="AL26" sqref="AL26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1.140625" customWidth="1"/>
    <col min="36" max="36" width="16.140625" customWidth="1"/>
  </cols>
  <sheetData>
    <row r="1" spans="1:38">
      <c r="A1" s="1" t="s">
        <v>56</v>
      </c>
    </row>
    <row r="2" spans="1:38" ht="13.5" thickBot="1">
      <c r="AI2" t="s">
        <v>62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5716983.1349999998</v>
      </c>
      <c r="AJ4" s="25">
        <f>+SUM(P167:P178)</f>
        <v>25820288.710000001</v>
      </c>
      <c r="AK4" s="25">
        <f>+SUM(X167:X178)</f>
        <v>7950334.5889999988</v>
      </c>
      <c r="AL4" s="73">
        <f>SUM(AI4:AK4)</f>
        <v>39487606.434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6103891.2384000001</v>
      </c>
      <c r="AJ5" s="73">
        <f>+Q179</f>
        <v>28092145.917011999</v>
      </c>
      <c r="AK5" s="73">
        <f>+Y179</f>
        <v>8983542.1560000014</v>
      </c>
      <c r="AL5" s="73">
        <f>SUM(AI5:AK5)</f>
        <v>43179579.311411999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f>+ARICA!B7+IQUIQUE!B7+ANTOFAGASTA!B7+COQUIMBO!B7+VALPARAISO!B7+'SAN ANTONIO'!B7+TALCAHUANO!B7+'PTO MONTT'!B7+CHACABUCO!B7+AUSTRAL!B7</f>
        <v>240362.6</v>
      </c>
      <c r="C7" s="7">
        <f>+ARICA!C7+IQUIQUE!C7+ANTOFAGASTA!C7+COQUIMBO!C7+VALPARAISO!C7+'SAN ANTONIO'!C7+TALCAHUANO!C7+'PTO MONTT'!C7+CHACABUCO!C7+AUSTRAL!C7</f>
        <v>238884</v>
      </c>
      <c r="D7" s="7">
        <f>+ARICA!D7+IQUIQUE!D7+ANTOFAGASTA!D7+COQUIMBO!D7+VALPARAISO!D7+'SAN ANTONIO'!D7+TALCAHUANO!D7+'PTO MONTT'!D7+CHACABUCO!D7+AUSTRAL!D7</f>
        <v>246391</v>
      </c>
      <c r="E7" s="7">
        <f>+ARICA!E7+IQUIQUE!E7+ANTOFAGASTA!E7+COQUIMBO!E7+VALPARAISO!E7+'SAN ANTONIO'!E7+TALCAHUANO!E7+'PTO MONTT'!E7+CHACABUCO!E7+AUSTRAL!E7</f>
        <v>270265.76199999999</v>
      </c>
      <c r="F7" s="25">
        <f>+ARICA!F7+IQUIQUE!F7+ANTOFAGASTA!F7+COQUIMBO!F7+VALPARAISO!F7+'SAN ANTONIO'!F7+TALCAHUANO!F7+'PTO MONTT'!F7+CHACABUCO!F7+AUSTRAL!F7</f>
        <v>280337</v>
      </c>
      <c r="G7" s="67">
        <f>+ARICA!G7+IQUIQUE!G7+ANTOFAGASTA!G7+COQUIMBO!G7+VALPARAISO!G7+'SAN ANTONIO'!G7+TALCAHUANO!G7+'PTO MONTT'!G7+CHACABUCO!G7+AUSTRAL!G7</f>
        <v>321032</v>
      </c>
      <c r="H7" s="40">
        <f>+ARICA!H7+IQUIQUE!H7+ANTOFAGASTA!H7+COQUIMBO!H7+VALPARAISO!H7+'SAN ANTONIO'!H7+TALCAHUANO!H7+'PTO MONTT'!H7+CHACABUCO!H7+AUSTRAL!H7</f>
        <v>287008.59999999998</v>
      </c>
      <c r="I7" s="40">
        <f>+ARICA!I7+IQUIQUE!I7+ANTOFAGASTA!I7+COQUIMBO!I7+VALPARAISO!I7+'SAN ANTONIO'!I7+TALCAHUANO!I7+'PTO MONTT'!I7+CHACABUCO!I7+AUSTRAL!I7</f>
        <v>360161</v>
      </c>
      <c r="J7" s="6">
        <f>+ARICA!J7+IQUIQUE!J7+ANTOFAGASTA!J7+COQUIMBO!J7+VALPARAISO!J7+'SAN ANTONIO'!J7+TALCAHUANO!J7+'PTO MONTT'!J7+CHACABUCO!J7+AUSTRAL!J7</f>
        <v>309561</v>
      </c>
      <c r="K7" s="7">
        <f>+ARICA!K7+IQUIQUE!K7+ANTOFAGASTA!K7+COQUIMBO!K7+VALPARAISO!K7+'SAN ANTONIO'!K7+TALCAHUANO!K7+'PTO MONTT'!K7+CHACABUCO!K7+AUSTRAL!K7</f>
        <v>184622</v>
      </c>
      <c r="L7" s="7">
        <f>+ARICA!L7+IQUIQUE!L7+ANTOFAGASTA!L7+COQUIMBO!L7+VALPARAISO!L7+'SAN ANTONIO'!L7+TALCAHUANO!L7+'PTO MONTT'!L7+CHACABUCO!L7+AUSTRAL!L7</f>
        <v>202950</v>
      </c>
      <c r="M7" s="7">
        <f>+ARICA!M7+IQUIQUE!M7+ANTOFAGASTA!M7+COQUIMBO!M7+VALPARAISO!M7+'SAN ANTONIO'!M7+TALCAHUANO!M7+'PTO MONTT'!M7+CHACABUCO!M7+AUSTRAL!M7</f>
        <v>220088</v>
      </c>
      <c r="N7" s="25">
        <f>+ARICA!N7+IQUIQUE!N7+ANTOFAGASTA!N7+COQUIMBO!N7+VALPARAISO!N7+'SAN ANTONIO'!N7+TALCAHUANO!N7+'PTO MONTT'!N7+CHACABUCO!N7+AUSTRAL!N7</f>
        <v>259319</v>
      </c>
      <c r="O7" s="67">
        <f>+ARICA!O7+IQUIQUE!O7+ANTOFAGASTA!O7+COQUIMBO!O7+VALPARAISO!O7+'SAN ANTONIO'!O7+TALCAHUANO!O7+'PTO MONTT'!O7+CHACABUCO!O7+AUSTRAL!O7</f>
        <v>169992</v>
      </c>
      <c r="P7" s="40">
        <f>+ARICA!P7+IQUIQUE!P7+ANTOFAGASTA!P7+COQUIMBO!P7+VALPARAISO!P7+'SAN ANTONIO'!P7+TALCAHUANO!P7+'PTO MONTT'!P7+CHACABUCO!P7+AUSTRAL!P7</f>
        <v>107586</v>
      </c>
      <c r="Q7" s="40">
        <f>+ARICA!Q7+IQUIQUE!Q7+ANTOFAGASTA!Q7+COQUIMBO!Q7+VALPARAISO!Q7+'SAN ANTONIO'!Q7+TALCAHUANO!Q7+'PTO MONTT'!Q7+CHACABUCO!Q7+AUSTRAL!Q7</f>
        <v>84424</v>
      </c>
      <c r="R7" s="6">
        <f>+ARICA!R7+IQUIQUE!R7+ANTOFAGASTA!R7+COQUIMBO!R7+VALPARAISO!R7+'SAN ANTONIO'!R7+TALCAHUANO!R7+'PTO MONTT'!R7+CHACABUCO!R7+AUSTRAL!R7</f>
        <v>89179</v>
      </c>
      <c r="S7" s="7">
        <f>+ARICA!S7+IQUIQUE!S7+ANTOFAGASTA!S7+COQUIMBO!S7+VALPARAISO!S7+'SAN ANTONIO'!S7+TALCAHUANO!S7+'PTO MONTT'!S7+CHACABUCO!S7+AUSTRAL!S7</f>
        <v>98645</v>
      </c>
      <c r="T7" s="7">
        <f>+ARICA!T7+IQUIQUE!T7+ANTOFAGASTA!T7+COQUIMBO!T7+VALPARAISO!T7+'SAN ANTONIO'!T7+TALCAHUANO!T7+'PTO MONTT'!T7+CHACABUCO!T7+AUSTRAL!T7</f>
        <v>76675</v>
      </c>
      <c r="U7" s="7">
        <f>+ARICA!U7+IQUIQUE!U7+ANTOFAGASTA!U7+COQUIMBO!U7+VALPARAISO!U7+'SAN ANTONIO'!U7+TALCAHUANO!U7+'PTO MONTT'!U7+CHACABUCO!U7+AUSTRAL!U7</f>
        <v>99485</v>
      </c>
      <c r="V7" s="25">
        <f>+ARICA!V7+IQUIQUE!V7+ANTOFAGASTA!V7+COQUIMBO!V7+VALPARAISO!V7+'SAN ANTONIO'!V7+TALCAHUANO!V7+'PTO MONTT'!V7+CHACABUCO!V7+AUSTRAL!V7</f>
        <v>146297</v>
      </c>
      <c r="W7" s="67">
        <f>+ARICA!W7+IQUIQUE!W7+ANTOFAGASTA!W7+COQUIMBO!W7+VALPARAISO!W7+'SAN ANTONIO'!W7+TALCAHUANO!W7+'PTO MONTT'!W7+CHACABUCO!W7+AUSTRAL!W7</f>
        <v>95617</v>
      </c>
      <c r="X7" s="40">
        <f>+ARICA!X7+IQUIQUE!X7+ANTOFAGASTA!X7+COQUIMBO!X7+VALPARAISO!X7+'SAN ANTONIO'!X7+TALCAHUANO!X7+'PTO MONTT'!X7+CHACABUCO!X7+AUSTRAL!X7</f>
        <v>46330</v>
      </c>
      <c r="Y7" s="40">
        <f>+ARICA!Y7+IQUIQUE!Y7+ANTOFAGASTA!Y7+COQUIMBO!Y7+VALPARAISO!Y7+'SAN ANTONIO'!Y7+TALCAHUANO!Y7+'PTO MONTT'!Y7+CHACABUCO!Y7+AUSTRAL!Y7</f>
        <v>133847</v>
      </c>
      <c r="Z7" s="6">
        <f t="shared" ref="Z7:Z18" si="0">+R7+J7+B7</f>
        <v>639102.6</v>
      </c>
      <c r="AA7" s="7">
        <f t="shared" ref="AA7:AA18" si="1">+S7+K7+C7</f>
        <v>522151</v>
      </c>
      <c r="AB7" s="7">
        <f t="shared" ref="AB7:AB18" si="2">+T7+L7+D7</f>
        <v>526016</v>
      </c>
      <c r="AC7" s="7">
        <f t="shared" ref="AC7:AC18" si="3">+U7+M7+E7</f>
        <v>589838.76199999999</v>
      </c>
      <c r="AD7" s="25">
        <f>+F7+N7+V7</f>
        <v>685953</v>
      </c>
      <c r="AE7" s="67">
        <f>+G7+O7+W7</f>
        <v>586641</v>
      </c>
      <c r="AF7" s="40">
        <f>+H7+P7+X7</f>
        <v>440924.6</v>
      </c>
      <c r="AG7" s="40">
        <f>+I7+Q7+Y7</f>
        <v>578432</v>
      </c>
    </row>
    <row r="8" spans="1:38">
      <c r="A8" s="5" t="s">
        <v>24</v>
      </c>
      <c r="B8" s="6">
        <f>+ARICA!B8+IQUIQUE!B8+ANTOFAGASTA!B8+COQUIMBO!B8+VALPARAISO!B8+'SAN ANTONIO'!B8+TALCAHUANO!B8+'PTO MONTT'!B8+CHACABUCO!B8+AUSTRAL!B8</f>
        <v>232907</v>
      </c>
      <c r="C8" s="7">
        <f>+ARICA!C8+IQUIQUE!C8+ANTOFAGASTA!C8+COQUIMBO!C8+VALPARAISO!C8+'SAN ANTONIO'!C8+TALCAHUANO!C8+'PTO MONTT'!C8+CHACABUCO!C8+AUSTRAL!C8</f>
        <v>268603</v>
      </c>
      <c r="D8" s="7">
        <f>+ARICA!D8+IQUIQUE!D8+ANTOFAGASTA!D8+COQUIMBO!D8+VALPARAISO!D8+'SAN ANTONIO'!D8+TALCAHUANO!D8+'PTO MONTT'!D8+CHACABUCO!D8+AUSTRAL!D8</f>
        <v>253888</v>
      </c>
      <c r="E8" s="7">
        <f>+ARICA!E8+IQUIQUE!E8+ANTOFAGASTA!E8+COQUIMBO!E8+VALPARAISO!E8+'SAN ANTONIO'!E8+TALCAHUANO!E8+'PTO MONTT'!E8+CHACABUCO!E8+AUSTRAL!E8</f>
        <v>247337</v>
      </c>
      <c r="F8" s="25">
        <f>+ARICA!F8+IQUIQUE!F8+ANTOFAGASTA!F8+COQUIMBO!F8+VALPARAISO!F8+'SAN ANTONIO'!F8+TALCAHUANO!F8+'PTO MONTT'!F8+CHACABUCO!F8+AUSTRAL!F8</f>
        <v>318335</v>
      </c>
      <c r="G8" s="63">
        <f>+ARICA!G8+IQUIQUE!G8+ANTOFAGASTA!G8+COQUIMBO!G8+VALPARAISO!G8+'SAN ANTONIO'!G8+TALCAHUANO!G8+'PTO MONTT'!G8+CHACABUCO!G8+AUSTRAL!G8</f>
        <v>330515</v>
      </c>
      <c r="H8" s="40">
        <f>+ARICA!H8+IQUIQUE!H8+ANTOFAGASTA!H8+COQUIMBO!H8+VALPARAISO!H8+'SAN ANTONIO'!H8+TALCAHUANO!H8+'PTO MONTT'!H8+CHACABUCO!H8+AUSTRAL!H8</f>
        <v>256576.1</v>
      </c>
      <c r="I8" s="40">
        <f>+ARICA!I8+IQUIQUE!I8+ANTOFAGASTA!I8+COQUIMBO!I8+VALPARAISO!I8+'SAN ANTONIO'!I8+TALCAHUANO!I8+'PTO MONTT'!I8+CHACABUCO!I8+AUSTRAL!I8</f>
        <v>290951</v>
      </c>
      <c r="J8" s="6">
        <f>+ARICA!J8+IQUIQUE!J8+ANTOFAGASTA!J8+COQUIMBO!J8+VALPARAISO!J8+'SAN ANTONIO'!J8+TALCAHUANO!J8+'PTO MONTT'!J8+CHACABUCO!J8+AUSTRAL!J8</f>
        <v>326802</v>
      </c>
      <c r="K8" s="7">
        <f>+ARICA!K8+IQUIQUE!K8+ANTOFAGASTA!K8+COQUIMBO!K8+VALPARAISO!K8+'SAN ANTONIO'!K8+TALCAHUANO!K8+'PTO MONTT'!K8+CHACABUCO!K8+AUSTRAL!K8</f>
        <v>224882</v>
      </c>
      <c r="L8" s="7">
        <f>+ARICA!L8+IQUIQUE!L8+ANTOFAGASTA!L8+COQUIMBO!L8+VALPARAISO!L8+'SAN ANTONIO'!L8+TALCAHUANO!L8+'PTO MONTT'!L8+CHACABUCO!L8+AUSTRAL!L8</f>
        <v>234363</v>
      </c>
      <c r="M8" s="7">
        <f>+ARICA!M8+IQUIQUE!M8+ANTOFAGASTA!M8+COQUIMBO!M8+VALPARAISO!M8+'SAN ANTONIO'!M8+TALCAHUANO!M8+'PTO MONTT'!M8+CHACABUCO!M8+AUSTRAL!M8</f>
        <v>227177</v>
      </c>
      <c r="N8" s="25">
        <f>+ARICA!N8+IQUIQUE!N8+ANTOFAGASTA!N8+COQUIMBO!N8+VALPARAISO!N8+'SAN ANTONIO'!N8+TALCAHUANO!N8+'PTO MONTT'!N8+CHACABUCO!N8+AUSTRAL!N8</f>
        <v>200156</v>
      </c>
      <c r="O8" s="63">
        <f>+ARICA!O8+IQUIQUE!O8+ANTOFAGASTA!O8+COQUIMBO!O8+VALPARAISO!O8+'SAN ANTONIO'!O8+TALCAHUANO!O8+'PTO MONTT'!O8+CHACABUCO!O8+AUSTRAL!O8</f>
        <v>129561</v>
      </c>
      <c r="P8" s="40">
        <f>+ARICA!P8+IQUIQUE!P8+ANTOFAGASTA!P8+COQUIMBO!P8+VALPARAISO!P8+'SAN ANTONIO'!P8+TALCAHUANO!P8+'PTO MONTT'!P8+CHACABUCO!P8+AUSTRAL!P8</f>
        <v>119800</v>
      </c>
      <c r="Q8" s="40">
        <f>+ARICA!Q8+IQUIQUE!Q8+ANTOFAGASTA!Q8+COQUIMBO!Q8+VALPARAISO!Q8+'SAN ANTONIO'!Q8+TALCAHUANO!Q8+'PTO MONTT'!Q8+CHACABUCO!Q8+AUSTRAL!Q8</f>
        <v>119978</v>
      </c>
      <c r="R8" s="6">
        <f>+ARICA!R8+IQUIQUE!R8+ANTOFAGASTA!R8+COQUIMBO!R8+VALPARAISO!R8+'SAN ANTONIO'!R8+TALCAHUANO!R8+'PTO MONTT'!R8+CHACABUCO!R8+AUSTRAL!R8</f>
        <v>53109</v>
      </c>
      <c r="S8" s="7">
        <f>+ARICA!S8+IQUIQUE!S8+ANTOFAGASTA!S8+COQUIMBO!S8+VALPARAISO!S8+'SAN ANTONIO'!S8+TALCAHUANO!S8+'PTO MONTT'!S8+CHACABUCO!S8+AUSTRAL!S8</f>
        <v>43732</v>
      </c>
      <c r="T8" s="7">
        <f>+ARICA!T8+IQUIQUE!T8+ANTOFAGASTA!T8+COQUIMBO!T8+VALPARAISO!T8+'SAN ANTONIO'!T8+TALCAHUANO!T8+'PTO MONTT'!T8+CHACABUCO!T8+AUSTRAL!T8</f>
        <v>114256</v>
      </c>
      <c r="U8" s="7">
        <f>+ARICA!U8+IQUIQUE!U8+ANTOFAGASTA!U8+COQUIMBO!U8+VALPARAISO!U8+'SAN ANTONIO'!U8+TALCAHUANO!U8+'PTO MONTT'!U8+CHACABUCO!U8+AUSTRAL!U8</f>
        <v>131324</v>
      </c>
      <c r="V8" s="25">
        <f>+ARICA!V8+IQUIQUE!V8+ANTOFAGASTA!V8+COQUIMBO!V8+VALPARAISO!V8+'SAN ANTONIO'!V8+TALCAHUANO!V8+'PTO MONTT'!V8+CHACABUCO!V8+AUSTRAL!V8</f>
        <v>137679</v>
      </c>
      <c r="W8" s="63">
        <f>+ARICA!W8+IQUIQUE!W8+ANTOFAGASTA!W8+COQUIMBO!W8+VALPARAISO!W8+'SAN ANTONIO'!W8+TALCAHUANO!W8+'PTO MONTT'!W8+CHACABUCO!W8+AUSTRAL!W8</f>
        <v>55354</v>
      </c>
      <c r="X8" s="40">
        <f>+ARICA!X8+IQUIQUE!X8+ANTOFAGASTA!X8+COQUIMBO!X8+VALPARAISO!X8+'SAN ANTONIO'!X8+TALCAHUANO!X8+'PTO MONTT'!X8+CHACABUCO!X8+AUSTRAL!X8</f>
        <v>117245</v>
      </c>
      <c r="Y8" s="40">
        <f>+ARICA!Y8+IQUIQUE!Y8+ANTOFAGASTA!Y8+COQUIMBO!Y8+VALPARAISO!Y8+'SAN ANTONIO'!Y8+TALCAHUANO!Y8+'PTO MONTT'!Y8+CHACABUCO!Y8+AUSTRAL!Y8</f>
        <v>168029</v>
      </c>
      <c r="Z8" s="6">
        <f t="shared" si="0"/>
        <v>612818</v>
      </c>
      <c r="AA8" s="7">
        <f t="shared" si="1"/>
        <v>537217</v>
      </c>
      <c r="AB8" s="7">
        <f t="shared" si="2"/>
        <v>602507</v>
      </c>
      <c r="AC8" s="7">
        <f t="shared" si="3"/>
        <v>605838</v>
      </c>
      <c r="AD8" s="25">
        <f t="shared" ref="AD8:AD18" si="4">+V8+N8+F8</f>
        <v>656170</v>
      </c>
      <c r="AE8" s="63">
        <f t="shared" ref="AE8:AE18" si="5">+W8+O8+G8</f>
        <v>515430</v>
      </c>
      <c r="AF8" s="40">
        <f t="shared" ref="AF8:AG18" si="6">+X8+P8+H8</f>
        <v>493621.1</v>
      </c>
      <c r="AG8" s="40">
        <f t="shared" si="6"/>
        <v>578958</v>
      </c>
    </row>
    <row r="9" spans="1:38">
      <c r="A9" s="5" t="s">
        <v>7</v>
      </c>
      <c r="B9" s="6">
        <f>+ARICA!B9+IQUIQUE!B9+ANTOFAGASTA!B9+COQUIMBO!B9+VALPARAISO!B9+'SAN ANTONIO'!B9+TALCAHUANO!B9+'PTO MONTT'!B9+CHACABUCO!B9+AUSTRAL!B9</f>
        <v>303122</v>
      </c>
      <c r="C9" s="7">
        <f>+ARICA!C9+IQUIQUE!C9+ANTOFAGASTA!C9+COQUIMBO!C9+VALPARAISO!C9+'SAN ANTONIO'!C9+TALCAHUANO!C9+'PTO MONTT'!C9+CHACABUCO!C9+AUSTRAL!C9</f>
        <v>227631</v>
      </c>
      <c r="D9" s="7">
        <f>+ARICA!D9+IQUIQUE!D9+ANTOFAGASTA!D9+COQUIMBO!D9+VALPARAISO!D9+'SAN ANTONIO'!D9+TALCAHUANO!D9+'PTO MONTT'!D9+CHACABUCO!D9+AUSTRAL!D9</f>
        <v>317852</v>
      </c>
      <c r="E9" s="7">
        <f>+ARICA!E9+IQUIQUE!E9+ANTOFAGASTA!E9+COQUIMBO!E9+VALPARAISO!E9+'SAN ANTONIO'!E9+TALCAHUANO!E9+'PTO MONTT'!E9+CHACABUCO!E9+AUSTRAL!E9</f>
        <v>279948</v>
      </c>
      <c r="F9" s="25">
        <f>+ARICA!F9+IQUIQUE!F9+ANTOFAGASTA!F9+COQUIMBO!F9+VALPARAISO!F9+'SAN ANTONIO'!F9+TALCAHUANO!F9+'PTO MONTT'!F9+CHACABUCO!F9+AUSTRAL!F9</f>
        <v>300758</v>
      </c>
      <c r="G9" s="63">
        <f>+ARICA!G9+IQUIQUE!G9+ANTOFAGASTA!G9+COQUIMBO!G9+VALPARAISO!G9+'SAN ANTONIO'!G9+TALCAHUANO!G9+'PTO MONTT'!G9+CHACABUCO!G9+AUSTRAL!G9</f>
        <v>402486</v>
      </c>
      <c r="H9" s="40">
        <f>+ARICA!H9+IQUIQUE!H9+ANTOFAGASTA!H9+COQUIMBO!H9+VALPARAISO!H9+'SAN ANTONIO'!H9+TALCAHUANO!H9+'PTO MONTT'!H9+CHACABUCO!H9+AUSTRAL!H9</f>
        <v>336965.9</v>
      </c>
      <c r="I9" s="40">
        <f>+ARICA!I9+IQUIQUE!I9+ANTOFAGASTA!I9+COQUIMBO!I9+VALPARAISO!I9+'SAN ANTONIO'!I9+TALCAHUANO!I9+'PTO MONTT'!I9+CHACABUCO!I9+AUSTRAL!I9</f>
        <v>407055</v>
      </c>
      <c r="J9" s="6">
        <f>+ARICA!J9+IQUIQUE!J9+ANTOFAGASTA!J9+COQUIMBO!J9+VALPARAISO!J9+'SAN ANTONIO'!J9+TALCAHUANO!J9+'PTO MONTT'!J9+CHACABUCO!J9+AUSTRAL!J9</f>
        <v>228737</v>
      </c>
      <c r="K9" s="7">
        <f>+ARICA!K9+IQUIQUE!K9+ANTOFAGASTA!K9+COQUIMBO!K9+VALPARAISO!K9+'SAN ANTONIO'!K9+TALCAHUANO!K9+'PTO MONTT'!K9+CHACABUCO!K9+AUSTRAL!K9</f>
        <v>269624</v>
      </c>
      <c r="L9" s="7">
        <f>+ARICA!L9+IQUIQUE!L9+ANTOFAGASTA!L9+COQUIMBO!L9+VALPARAISO!L9+'SAN ANTONIO'!L9+TALCAHUANO!L9+'PTO MONTT'!L9+CHACABUCO!L9+AUSTRAL!L9</f>
        <v>251558</v>
      </c>
      <c r="M9" s="7">
        <f>+ARICA!M9+IQUIQUE!M9+ANTOFAGASTA!M9+COQUIMBO!M9+VALPARAISO!M9+'SAN ANTONIO'!M9+TALCAHUANO!M9+'PTO MONTT'!M9+CHACABUCO!M9+AUSTRAL!M9</f>
        <v>318795</v>
      </c>
      <c r="N9" s="25">
        <f>+ARICA!N9+IQUIQUE!N9+ANTOFAGASTA!N9+COQUIMBO!N9+VALPARAISO!N9+'SAN ANTONIO'!N9+TALCAHUANO!N9+'PTO MONTT'!N9+CHACABUCO!N9+AUSTRAL!N9</f>
        <v>207824</v>
      </c>
      <c r="O9" s="63">
        <f>+ARICA!O9+IQUIQUE!O9+ANTOFAGASTA!O9+COQUIMBO!O9+VALPARAISO!O9+'SAN ANTONIO'!O9+TALCAHUANO!O9+'PTO MONTT'!O9+CHACABUCO!O9+AUSTRAL!O9</f>
        <v>169468</v>
      </c>
      <c r="P9" s="40">
        <f>+ARICA!P9+IQUIQUE!P9+ANTOFAGASTA!P9+COQUIMBO!P9+VALPARAISO!P9+'SAN ANTONIO'!P9+TALCAHUANO!P9+'PTO MONTT'!P9+CHACABUCO!P9+AUSTRAL!P9</f>
        <v>159082</v>
      </c>
      <c r="Q9" s="40">
        <f>+ARICA!Q9+IQUIQUE!Q9+ANTOFAGASTA!Q9+COQUIMBO!Q9+VALPARAISO!Q9+'SAN ANTONIO'!Q9+TALCAHUANO!Q9+'PTO MONTT'!Q9+CHACABUCO!Q9+AUSTRAL!Q9</f>
        <v>119591</v>
      </c>
      <c r="R9" s="6">
        <f>+ARICA!R9+IQUIQUE!R9+ANTOFAGASTA!R9+COQUIMBO!R9+VALPARAISO!R9+'SAN ANTONIO'!R9+TALCAHUANO!R9+'PTO MONTT'!R9+CHACABUCO!R9+AUSTRAL!R9</f>
        <v>101053</v>
      </c>
      <c r="S9" s="7">
        <f>+ARICA!S9+IQUIQUE!S9+ANTOFAGASTA!S9+COQUIMBO!S9+VALPARAISO!S9+'SAN ANTONIO'!S9+TALCAHUANO!S9+'PTO MONTT'!S9+CHACABUCO!S9+AUSTRAL!S9</f>
        <v>111032</v>
      </c>
      <c r="T9" s="7">
        <f>+ARICA!T9+IQUIQUE!T9+ANTOFAGASTA!T9+COQUIMBO!T9+VALPARAISO!T9+'SAN ANTONIO'!T9+TALCAHUANO!T9+'PTO MONTT'!T9+CHACABUCO!T9+AUSTRAL!T9</f>
        <v>130798</v>
      </c>
      <c r="U9" s="7">
        <f>+ARICA!U9+IQUIQUE!U9+ANTOFAGASTA!U9+COQUIMBO!U9+VALPARAISO!U9+'SAN ANTONIO'!U9+TALCAHUANO!U9+'PTO MONTT'!U9+CHACABUCO!U9+AUSTRAL!U9</f>
        <v>163653</v>
      </c>
      <c r="V9" s="25">
        <f>+ARICA!V9+IQUIQUE!V9+ANTOFAGASTA!V9+COQUIMBO!V9+VALPARAISO!V9+'SAN ANTONIO'!V9+TALCAHUANO!V9+'PTO MONTT'!V9+CHACABUCO!V9+AUSTRAL!V9</f>
        <v>157409</v>
      </c>
      <c r="W9" s="63">
        <f>+ARICA!W9+IQUIQUE!W9+ANTOFAGASTA!W9+COQUIMBO!W9+VALPARAISO!W9+'SAN ANTONIO'!W9+TALCAHUANO!W9+'PTO MONTT'!W9+CHACABUCO!W9+AUSTRAL!W9</f>
        <v>87813</v>
      </c>
      <c r="X9" s="40">
        <f>+ARICA!X9+IQUIQUE!X9+ANTOFAGASTA!X9+COQUIMBO!X9+VALPARAISO!X9+'SAN ANTONIO'!X9+TALCAHUANO!X9+'PTO MONTT'!X9+CHACABUCO!X9+AUSTRAL!X9</f>
        <v>124461</v>
      </c>
      <c r="Y9" s="40">
        <f>+ARICA!Y9+IQUIQUE!Y9+ANTOFAGASTA!Y9+COQUIMBO!Y9+VALPARAISO!Y9+'SAN ANTONIO'!Y9+TALCAHUANO!Y9+'PTO MONTT'!Y9+CHACABUCO!Y9+AUSTRAL!Y9</f>
        <v>227781</v>
      </c>
      <c r="Z9" s="6">
        <f t="shared" si="0"/>
        <v>632912</v>
      </c>
      <c r="AA9" s="7">
        <f t="shared" si="1"/>
        <v>608287</v>
      </c>
      <c r="AB9" s="7">
        <f t="shared" si="2"/>
        <v>700208</v>
      </c>
      <c r="AC9" s="7">
        <f t="shared" si="3"/>
        <v>762396</v>
      </c>
      <c r="AD9" s="25">
        <f t="shared" si="4"/>
        <v>665991</v>
      </c>
      <c r="AE9" s="63">
        <f t="shared" si="5"/>
        <v>659767</v>
      </c>
      <c r="AF9" s="40">
        <f t="shared" si="6"/>
        <v>620508.9</v>
      </c>
      <c r="AG9" s="40">
        <f t="shared" si="6"/>
        <v>754427</v>
      </c>
    </row>
    <row r="10" spans="1:38">
      <c r="A10" s="5" t="s">
        <v>8</v>
      </c>
      <c r="B10" s="6">
        <f>+ARICA!B10+IQUIQUE!B10+ANTOFAGASTA!B10+COQUIMBO!B10+VALPARAISO!B10+'SAN ANTONIO'!B10+TALCAHUANO!B10+'PTO MONTT'!B10+CHACABUCO!B10+AUSTRAL!B10</f>
        <v>222889.5</v>
      </c>
      <c r="C10" s="7">
        <f>+ARICA!C10+IQUIQUE!C10+ANTOFAGASTA!C10+COQUIMBO!C10+VALPARAISO!C10+'SAN ANTONIO'!C10+TALCAHUANO!C10+'PTO MONTT'!C10+CHACABUCO!C10+AUSTRAL!C10</f>
        <v>208619</v>
      </c>
      <c r="D10" s="7">
        <f>+ARICA!D10+IQUIQUE!D10+ANTOFAGASTA!D10+COQUIMBO!D10+VALPARAISO!D10+'SAN ANTONIO'!D10+TALCAHUANO!D10+'PTO MONTT'!D10+CHACABUCO!D10+AUSTRAL!D10</f>
        <v>266349</v>
      </c>
      <c r="E10" s="7">
        <f>+ARICA!E10+IQUIQUE!E10+ANTOFAGASTA!E10+COQUIMBO!E10+VALPARAISO!E10+'SAN ANTONIO'!E10+TALCAHUANO!E10+'PTO MONTT'!E10+CHACABUCO!E10+AUSTRAL!E10</f>
        <v>199684</v>
      </c>
      <c r="F10" s="25">
        <f>+ARICA!F10+IQUIQUE!F10+ANTOFAGASTA!F10+COQUIMBO!F10+VALPARAISO!F10+'SAN ANTONIO'!F10+TALCAHUANO!F10+'PTO MONTT'!F10+CHACABUCO!F10+AUSTRAL!F10</f>
        <v>288986</v>
      </c>
      <c r="G10" s="63">
        <f>+ARICA!G10+IQUIQUE!G10+ANTOFAGASTA!G10+COQUIMBO!G10+VALPARAISO!G10+'SAN ANTONIO'!G10+TALCAHUANO!G10+'PTO MONTT'!G10+CHACABUCO!G10+AUSTRAL!G10</f>
        <v>248374</v>
      </c>
      <c r="H10" s="40">
        <f>+ARICA!H10+IQUIQUE!H10+ANTOFAGASTA!H10+COQUIMBO!H10+VALPARAISO!H10+'SAN ANTONIO'!H10+TALCAHUANO!H10+'PTO MONTT'!H10+CHACABUCO!H10+AUSTRAL!H10</f>
        <v>293172.90000000002</v>
      </c>
      <c r="I10" s="40">
        <f>+ARICA!I10+IQUIQUE!I10+ANTOFAGASTA!I10+COQUIMBO!I10+VALPARAISO!I10+'SAN ANTONIO'!I10+TALCAHUANO!I10+'PTO MONTT'!I10+CHACABUCO!I10+AUSTRAL!I10</f>
        <v>347071</v>
      </c>
      <c r="J10" s="6">
        <f>+ARICA!J10+IQUIQUE!J10+ANTOFAGASTA!J10+COQUIMBO!J10+VALPARAISO!J10+'SAN ANTONIO'!J10+TALCAHUANO!J10+'PTO MONTT'!J10+CHACABUCO!J10+AUSTRAL!J10</f>
        <v>252452.5</v>
      </c>
      <c r="K10" s="7">
        <f>+ARICA!K10+IQUIQUE!K10+ANTOFAGASTA!K10+COQUIMBO!K10+VALPARAISO!K10+'SAN ANTONIO'!K10+TALCAHUANO!K10+'PTO MONTT'!K10+CHACABUCO!K10+AUSTRAL!K10</f>
        <v>241097</v>
      </c>
      <c r="L10" s="7">
        <f>+ARICA!L10+IQUIQUE!L10+ANTOFAGASTA!L10+COQUIMBO!L10+VALPARAISO!L10+'SAN ANTONIO'!L10+TALCAHUANO!L10+'PTO MONTT'!L10+CHACABUCO!L10+AUSTRAL!L10</f>
        <v>208237</v>
      </c>
      <c r="M10" s="7">
        <f>+ARICA!M10+IQUIQUE!M10+ANTOFAGASTA!M10+COQUIMBO!M10+VALPARAISO!M10+'SAN ANTONIO'!M10+TALCAHUANO!M10+'PTO MONTT'!M10+CHACABUCO!M10+AUSTRAL!M10</f>
        <v>243423</v>
      </c>
      <c r="N10" s="25">
        <f>+ARICA!N10+IQUIQUE!N10+ANTOFAGASTA!N10+COQUIMBO!N10+VALPARAISO!N10+'SAN ANTONIO'!N10+TALCAHUANO!N10+'PTO MONTT'!N10+CHACABUCO!N10+AUSTRAL!N10</f>
        <v>210112</v>
      </c>
      <c r="O10" s="63">
        <f>+ARICA!O10+IQUIQUE!O10+ANTOFAGASTA!O10+COQUIMBO!O10+VALPARAISO!O10+'SAN ANTONIO'!O10+TALCAHUANO!O10+'PTO MONTT'!O10+CHACABUCO!O10+AUSTRAL!O10</f>
        <v>134212</v>
      </c>
      <c r="P10" s="40">
        <f>+ARICA!P10+IQUIQUE!P10+ANTOFAGASTA!P10+COQUIMBO!P10+VALPARAISO!P10+'SAN ANTONIO'!P10+TALCAHUANO!P10+'PTO MONTT'!P10+CHACABUCO!P10+AUSTRAL!P10</f>
        <v>145026</v>
      </c>
      <c r="Q10" s="40">
        <f>+ARICA!Q10+IQUIQUE!Q10+ANTOFAGASTA!Q10+COQUIMBO!Q10+VALPARAISO!Q10+'SAN ANTONIO'!Q10+TALCAHUANO!Q10+'PTO MONTT'!Q10+CHACABUCO!Q10+AUSTRAL!Q10</f>
        <v>112007</v>
      </c>
      <c r="R10" s="6">
        <f>+ARICA!R10+IQUIQUE!R10+ANTOFAGASTA!R10+COQUIMBO!R10+VALPARAISO!R10+'SAN ANTONIO'!R10+TALCAHUANO!R10+'PTO MONTT'!R10+CHACABUCO!R10+AUSTRAL!R10</f>
        <v>113247</v>
      </c>
      <c r="S10" s="7">
        <f>+ARICA!S10+IQUIQUE!S10+ANTOFAGASTA!S10+COQUIMBO!S10+VALPARAISO!S10+'SAN ANTONIO'!S10+TALCAHUANO!S10+'PTO MONTT'!S10+CHACABUCO!S10+AUSTRAL!S10</f>
        <v>108519</v>
      </c>
      <c r="T10" s="7">
        <f>+ARICA!T10+IQUIQUE!T10+ANTOFAGASTA!T10+COQUIMBO!T10+VALPARAISO!T10+'SAN ANTONIO'!T10+TALCAHUANO!T10+'PTO MONTT'!T10+CHACABUCO!T10+AUSTRAL!T10</f>
        <v>115726</v>
      </c>
      <c r="U10" s="7">
        <f>+ARICA!U10+IQUIQUE!U10+ANTOFAGASTA!U10+COQUIMBO!U10+VALPARAISO!U10+'SAN ANTONIO'!U10+TALCAHUANO!U10+'PTO MONTT'!U10+CHACABUCO!U10+AUSTRAL!U10</f>
        <v>85801</v>
      </c>
      <c r="V10" s="25">
        <f>+ARICA!V10+IQUIQUE!V10+ANTOFAGASTA!V10+COQUIMBO!V10+VALPARAISO!V10+'SAN ANTONIO'!V10+TALCAHUANO!V10+'PTO MONTT'!V10+CHACABUCO!V10+AUSTRAL!V10</f>
        <v>135465</v>
      </c>
      <c r="W10" s="63">
        <f>+ARICA!W10+IQUIQUE!W10+ANTOFAGASTA!W10+COQUIMBO!W10+VALPARAISO!W10+'SAN ANTONIO'!W10+TALCAHUANO!W10+'PTO MONTT'!W10+CHACABUCO!W10+AUSTRAL!W10</f>
        <v>128666</v>
      </c>
      <c r="X10" s="40">
        <f>+ARICA!X10+IQUIQUE!X10+ANTOFAGASTA!X10+COQUIMBO!X10+VALPARAISO!X10+'SAN ANTONIO'!X10+TALCAHUANO!X10+'PTO MONTT'!X10+CHACABUCO!X10+AUSTRAL!X10</f>
        <v>69695</v>
      </c>
      <c r="Y10" s="40">
        <f>+ARICA!Y10+IQUIQUE!Y10+ANTOFAGASTA!Y10+COQUIMBO!Y10+VALPARAISO!Y10+'SAN ANTONIO'!Y10+TALCAHUANO!Y10+'PTO MONTT'!Y10+CHACABUCO!Y10+AUSTRAL!Y10</f>
        <v>225452</v>
      </c>
      <c r="Z10" s="6">
        <f t="shared" si="0"/>
        <v>588589</v>
      </c>
      <c r="AA10" s="7">
        <f t="shared" si="1"/>
        <v>558235</v>
      </c>
      <c r="AB10" s="7">
        <f t="shared" si="2"/>
        <v>590312</v>
      </c>
      <c r="AC10" s="7">
        <f t="shared" si="3"/>
        <v>528908</v>
      </c>
      <c r="AD10" s="25">
        <f t="shared" si="4"/>
        <v>634563</v>
      </c>
      <c r="AE10" s="63">
        <f t="shared" si="5"/>
        <v>511252</v>
      </c>
      <c r="AF10" s="40">
        <f t="shared" si="6"/>
        <v>507893.9</v>
      </c>
      <c r="AG10" s="40">
        <f t="shared" si="6"/>
        <v>684530</v>
      </c>
    </row>
    <row r="11" spans="1:38">
      <c r="A11" s="5" t="s">
        <v>9</v>
      </c>
      <c r="B11" s="6">
        <f>+ARICA!B11+IQUIQUE!B11+ANTOFAGASTA!B11+COQUIMBO!B11+VALPARAISO!B11+'SAN ANTONIO'!B11+TALCAHUANO!B11+'PTO MONTT'!B11+CHACABUCO!B11+AUSTRAL!B11</f>
        <v>176530</v>
      </c>
      <c r="C11" s="7">
        <f>+ARICA!C11+IQUIQUE!C11+ANTOFAGASTA!C11+COQUIMBO!C11+VALPARAISO!C11+'SAN ANTONIO'!C11+TALCAHUANO!C11+'PTO MONTT'!C11+CHACABUCO!C11+AUSTRAL!C11</f>
        <v>161724</v>
      </c>
      <c r="D11" s="7">
        <f>+ARICA!D11+IQUIQUE!D11+ANTOFAGASTA!D11+COQUIMBO!D11+VALPARAISO!D11+'SAN ANTONIO'!D11+TALCAHUANO!D11+'PTO MONTT'!D11+CHACABUCO!D11+AUSTRAL!D11</f>
        <v>194316</v>
      </c>
      <c r="E11" s="7">
        <f>+ARICA!E11+IQUIQUE!E11+ANTOFAGASTA!E11+COQUIMBO!E11+VALPARAISO!E11+'SAN ANTONIO'!E11+TALCAHUANO!E11+'PTO MONTT'!E11+CHACABUCO!E11+AUSTRAL!E11</f>
        <v>224070</v>
      </c>
      <c r="F11" s="25">
        <f>+ARICA!F11+IQUIQUE!F11+ANTOFAGASTA!F11+COQUIMBO!F11+VALPARAISO!F11+'SAN ANTONIO'!F11+TALCAHUANO!F11+'PTO MONTT'!F11+CHACABUCO!F11+AUSTRAL!F11</f>
        <v>256150</v>
      </c>
      <c r="G11" s="63">
        <f>+ARICA!G11+IQUIQUE!G11+ANTOFAGASTA!G11+COQUIMBO!G11+VALPARAISO!G11+'SAN ANTONIO'!G11+TALCAHUANO!G11+'PTO MONTT'!G11+CHACABUCO!G11+AUSTRAL!G11</f>
        <v>192012</v>
      </c>
      <c r="H11" s="40">
        <f>+ARICA!H11+IQUIQUE!H11+ANTOFAGASTA!H11+COQUIMBO!H11+VALPARAISO!H11+'SAN ANTONIO'!H11+TALCAHUANO!H11+'PTO MONTT'!H11+CHACABUCO!H11+AUSTRAL!H11</f>
        <v>261256.9</v>
      </c>
      <c r="I11" s="40">
        <f>+ARICA!I11+IQUIQUE!I11+ANTOFAGASTA!I11+COQUIMBO!I11+VALPARAISO!I11+'SAN ANTONIO'!I11+TALCAHUANO!I11+'PTO MONTT'!I11+CHACABUCO!I11+AUSTRAL!I11</f>
        <v>310933</v>
      </c>
      <c r="J11" s="6">
        <f>+ARICA!J11+IQUIQUE!J11+ANTOFAGASTA!J11+COQUIMBO!J11+VALPARAISO!J11+'SAN ANTONIO'!J11+TALCAHUANO!J11+'PTO MONTT'!J11+CHACABUCO!J11+AUSTRAL!J11</f>
        <v>283827</v>
      </c>
      <c r="K11" s="7">
        <f>+ARICA!K11+IQUIQUE!K11+ANTOFAGASTA!K11+COQUIMBO!K11+VALPARAISO!K11+'SAN ANTONIO'!K11+TALCAHUANO!K11+'PTO MONTT'!K11+CHACABUCO!K11+AUSTRAL!K11</f>
        <v>247910</v>
      </c>
      <c r="L11" s="7">
        <f>+ARICA!L11+IQUIQUE!L11+ANTOFAGASTA!L11+COQUIMBO!L11+VALPARAISO!L11+'SAN ANTONIO'!L11+TALCAHUANO!L11+'PTO MONTT'!L11+CHACABUCO!L11+AUSTRAL!L11</f>
        <v>215672</v>
      </c>
      <c r="M11" s="7">
        <f>+ARICA!M11+IQUIQUE!M11+ANTOFAGASTA!M11+COQUIMBO!M11+VALPARAISO!M11+'SAN ANTONIO'!M11+TALCAHUANO!M11+'PTO MONTT'!M11+CHACABUCO!M11+AUSTRAL!M11</f>
        <v>257538</v>
      </c>
      <c r="N11" s="25">
        <f>+ARICA!N11+IQUIQUE!N11+ANTOFAGASTA!N11+COQUIMBO!N11+VALPARAISO!N11+'SAN ANTONIO'!N11+TALCAHUANO!N11+'PTO MONTT'!N11+CHACABUCO!N11+AUSTRAL!N11</f>
        <v>145484</v>
      </c>
      <c r="O11" s="63">
        <f>+ARICA!O11+IQUIQUE!O11+ANTOFAGASTA!O11+COQUIMBO!O11+VALPARAISO!O11+'SAN ANTONIO'!O11+TALCAHUANO!O11+'PTO MONTT'!O11+CHACABUCO!O11+AUSTRAL!O11</f>
        <v>124301</v>
      </c>
      <c r="P11" s="40">
        <f>+ARICA!P11+IQUIQUE!P11+ANTOFAGASTA!P11+COQUIMBO!P11+VALPARAISO!P11+'SAN ANTONIO'!P11+TALCAHUANO!P11+'PTO MONTT'!P11+CHACABUCO!P11+AUSTRAL!P11</f>
        <v>135091</v>
      </c>
      <c r="Q11" s="40">
        <f>+ARICA!Q11+IQUIQUE!Q11+ANTOFAGASTA!Q11+COQUIMBO!Q11+VALPARAISO!Q11+'SAN ANTONIO'!Q11+TALCAHUANO!Q11+'PTO MONTT'!Q11+CHACABUCO!Q11+AUSTRAL!Q11</f>
        <v>93552</v>
      </c>
      <c r="R11" s="6">
        <f>+ARICA!R11+IQUIQUE!R11+ANTOFAGASTA!R11+COQUIMBO!R11+VALPARAISO!R11+'SAN ANTONIO'!R11+TALCAHUANO!R11+'PTO MONTT'!R11+CHACABUCO!R11+AUSTRAL!R11</f>
        <v>93331</v>
      </c>
      <c r="S11" s="7">
        <f>+ARICA!S11+IQUIQUE!S11+ANTOFAGASTA!S11+COQUIMBO!S11+VALPARAISO!S11+'SAN ANTONIO'!S11+TALCAHUANO!S11+'PTO MONTT'!S11+CHACABUCO!S11+AUSTRAL!S11</f>
        <v>75037</v>
      </c>
      <c r="T11" s="7">
        <f>+ARICA!T11+IQUIQUE!T11+ANTOFAGASTA!T11+COQUIMBO!T11+VALPARAISO!T11+'SAN ANTONIO'!T11+TALCAHUANO!T11+'PTO MONTT'!T11+CHACABUCO!T11+AUSTRAL!T11</f>
        <v>124338</v>
      </c>
      <c r="U11" s="7">
        <f>+ARICA!U11+IQUIQUE!U11+ANTOFAGASTA!U11+COQUIMBO!U11+VALPARAISO!U11+'SAN ANTONIO'!U11+TALCAHUANO!U11+'PTO MONTT'!U11+CHACABUCO!U11+AUSTRAL!U11</f>
        <v>117803</v>
      </c>
      <c r="V11" s="25">
        <f>+ARICA!V11+IQUIQUE!V11+ANTOFAGASTA!V11+COQUIMBO!V11+VALPARAISO!V11+'SAN ANTONIO'!V11+TALCAHUANO!V11+'PTO MONTT'!V11+CHACABUCO!V11+AUSTRAL!V11</f>
        <v>151446</v>
      </c>
      <c r="W11" s="63">
        <f>+ARICA!W11+IQUIQUE!W11+ANTOFAGASTA!W11+COQUIMBO!W11+VALPARAISO!W11+'SAN ANTONIO'!W11+TALCAHUANO!W11+'PTO MONTT'!W11+CHACABUCO!W11+AUSTRAL!W11</f>
        <v>102105</v>
      </c>
      <c r="X11" s="40">
        <f>+ARICA!X11+IQUIQUE!X11+ANTOFAGASTA!X11+COQUIMBO!X11+VALPARAISO!X11+'SAN ANTONIO'!X11+TALCAHUANO!X11+'PTO MONTT'!X11+CHACABUCO!X11+AUSTRAL!X11</f>
        <v>121909</v>
      </c>
      <c r="Y11" s="40">
        <f>+ARICA!Y11+IQUIQUE!Y11+ANTOFAGASTA!Y11+COQUIMBO!Y11+VALPARAISO!Y11+'SAN ANTONIO'!Y11+TALCAHUANO!Y11+'PTO MONTT'!Y11+CHACABUCO!Y11+AUSTRAL!Y11</f>
        <v>177478</v>
      </c>
      <c r="Z11" s="6">
        <f t="shared" si="0"/>
        <v>553688</v>
      </c>
      <c r="AA11" s="7">
        <f t="shared" si="1"/>
        <v>484671</v>
      </c>
      <c r="AB11" s="7">
        <f t="shared" si="2"/>
        <v>534326</v>
      </c>
      <c r="AC11" s="7">
        <f t="shared" si="3"/>
        <v>599411</v>
      </c>
      <c r="AD11" s="25">
        <f t="shared" si="4"/>
        <v>553080</v>
      </c>
      <c r="AE11" s="63">
        <f t="shared" si="5"/>
        <v>418418</v>
      </c>
      <c r="AF11" s="40">
        <f t="shared" si="6"/>
        <v>518256.9</v>
      </c>
      <c r="AG11" s="40">
        <f t="shared" si="6"/>
        <v>581963</v>
      </c>
    </row>
    <row r="12" spans="1:38">
      <c r="A12" s="5" t="s">
        <v>10</v>
      </c>
      <c r="B12" s="6">
        <f>+ARICA!B12+IQUIQUE!B12+ANTOFAGASTA!B12+COQUIMBO!B12+VALPARAISO!B12+'SAN ANTONIO'!B12+TALCAHUANO!B12+'PTO MONTT'!B12+CHACABUCO!B12+AUSTRAL!B12</f>
        <v>197104.2</v>
      </c>
      <c r="C12" s="7">
        <f>+ARICA!C12+IQUIQUE!C12+ANTOFAGASTA!C12+COQUIMBO!C12+VALPARAISO!C12+'SAN ANTONIO'!C12+TALCAHUANO!C12+'PTO MONTT'!C12+CHACABUCO!C12+AUSTRAL!C12</f>
        <v>176538</v>
      </c>
      <c r="D12" s="7">
        <f>+ARICA!D12+IQUIQUE!D12+ANTOFAGASTA!D12+COQUIMBO!D12+VALPARAISO!D12+'SAN ANTONIO'!D12+TALCAHUANO!D12+'PTO MONTT'!D12+CHACABUCO!D12+AUSTRAL!D12</f>
        <v>186855</v>
      </c>
      <c r="E12" s="7">
        <f>+ARICA!E12+IQUIQUE!E12+ANTOFAGASTA!E12+COQUIMBO!E12+VALPARAISO!E12+'SAN ANTONIO'!E12+TALCAHUANO!E12+'PTO MONTT'!E12+CHACABUCO!E12+AUSTRAL!E12</f>
        <v>268064</v>
      </c>
      <c r="F12" s="25">
        <f>+ARICA!F12+IQUIQUE!F12+ANTOFAGASTA!F12+COQUIMBO!F12+VALPARAISO!F12+'SAN ANTONIO'!F12+TALCAHUANO!F12+'PTO MONTT'!F12+CHACABUCO!F12+AUSTRAL!F12</f>
        <v>216922</v>
      </c>
      <c r="G12" s="63">
        <f>+ARICA!G12+IQUIQUE!G12+ANTOFAGASTA!G12+COQUIMBO!G12+VALPARAISO!G12+'SAN ANTONIO'!G12+TALCAHUANO!G12+'PTO MONTT'!G12+CHACABUCO!G12+AUSTRAL!G12</f>
        <v>210668</v>
      </c>
      <c r="H12" s="40">
        <f>+ARICA!H12+IQUIQUE!H12+ANTOFAGASTA!H12+COQUIMBO!H12+VALPARAISO!H12+'SAN ANTONIO'!H12+TALCAHUANO!H12+'PTO MONTT'!H12+CHACABUCO!H12+AUSTRAL!H12</f>
        <v>305814.2</v>
      </c>
      <c r="I12" s="40">
        <f>+ARICA!I12+IQUIQUE!I12+ANTOFAGASTA!I12+COQUIMBO!I12+VALPARAISO!I12+'SAN ANTONIO'!I12+TALCAHUANO!I12+'PTO MONTT'!I12+CHACABUCO!I12+AUSTRAL!I12</f>
        <v>269405</v>
      </c>
      <c r="J12" s="6">
        <f>+ARICA!J12+IQUIQUE!J12+ANTOFAGASTA!J12+COQUIMBO!J12+VALPARAISO!J12+'SAN ANTONIO'!J12+TALCAHUANO!J12+'PTO MONTT'!J12+CHACABUCO!J12+AUSTRAL!J12</f>
        <v>215037</v>
      </c>
      <c r="K12" s="7">
        <f>+ARICA!K12+IQUIQUE!K12+ANTOFAGASTA!K12+COQUIMBO!K12+VALPARAISO!K12+'SAN ANTONIO'!K12+TALCAHUANO!K12+'PTO MONTT'!K12+CHACABUCO!K12+AUSTRAL!K12</f>
        <v>241133</v>
      </c>
      <c r="L12" s="7">
        <f>+ARICA!L12+IQUIQUE!L12+ANTOFAGASTA!L12+COQUIMBO!L12+VALPARAISO!L12+'SAN ANTONIO'!L12+TALCAHUANO!L12+'PTO MONTT'!L12+CHACABUCO!L12+AUSTRAL!L12</f>
        <v>215853</v>
      </c>
      <c r="M12" s="7">
        <f>+ARICA!M12+IQUIQUE!M12+ANTOFAGASTA!M12+COQUIMBO!M12+VALPARAISO!M12+'SAN ANTONIO'!M12+TALCAHUANO!M12+'PTO MONTT'!M12+CHACABUCO!M12+AUSTRAL!M12</f>
        <v>232525</v>
      </c>
      <c r="N12" s="25">
        <f>+ARICA!N12+IQUIQUE!N12+ANTOFAGASTA!N12+COQUIMBO!N12+VALPARAISO!N12+'SAN ANTONIO'!N12+TALCAHUANO!N12+'PTO MONTT'!N12+CHACABUCO!N12+AUSTRAL!N12</f>
        <v>124078</v>
      </c>
      <c r="O12" s="63">
        <f>+ARICA!O12+IQUIQUE!O12+ANTOFAGASTA!O12+COQUIMBO!O12+VALPARAISO!O12+'SAN ANTONIO'!O12+TALCAHUANO!O12+'PTO MONTT'!O12+CHACABUCO!O12+AUSTRAL!O12</f>
        <v>121621</v>
      </c>
      <c r="P12" s="40">
        <f>+ARICA!P12+IQUIQUE!P12+ANTOFAGASTA!P12+COQUIMBO!P12+VALPARAISO!P12+'SAN ANTONIO'!P12+TALCAHUANO!P12+'PTO MONTT'!P12+CHACABUCO!P12+AUSTRAL!P12</f>
        <v>111639</v>
      </c>
      <c r="Q12" s="40">
        <f>+ARICA!Q12+IQUIQUE!Q12+ANTOFAGASTA!Q12+COQUIMBO!Q12+VALPARAISO!Q12+'SAN ANTONIO'!Q12+TALCAHUANO!Q12+'PTO MONTT'!Q12+CHACABUCO!Q12+AUSTRAL!Q12</f>
        <v>76957</v>
      </c>
      <c r="R12" s="6">
        <f>+ARICA!R12+IQUIQUE!R12+ANTOFAGASTA!R12+COQUIMBO!R12+VALPARAISO!R12+'SAN ANTONIO'!R12+TALCAHUANO!R12+'PTO MONTT'!R12+CHACABUCO!R12+AUSTRAL!R12</f>
        <v>140456</v>
      </c>
      <c r="S12" s="7">
        <f>+ARICA!S12+IQUIQUE!S12+ANTOFAGASTA!S12+COQUIMBO!S12+VALPARAISO!S12+'SAN ANTONIO'!S12+TALCAHUANO!S12+'PTO MONTT'!S12+CHACABUCO!S12+AUSTRAL!S12</f>
        <v>120476</v>
      </c>
      <c r="T12" s="7">
        <f>+ARICA!T12+IQUIQUE!T12+ANTOFAGASTA!T12+COQUIMBO!T12+VALPARAISO!T12+'SAN ANTONIO'!T12+TALCAHUANO!T12+'PTO MONTT'!T12+CHACABUCO!T12+AUSTRAL!T12</f>
        <v>103461</v>
      </c>
      <c r="U12" s="7">
        <f>+ARICA!U12+IQUIQUE!U12+ANTOFAGASTA!U12+COQUIMBO!U12+VALPARAISO!U12+'SAN ANTONIO'!U12+TALCAHUANO!U12+'PTO MONTT'!U12+CHACABUCO!U12+AUSTRAL!U12</f>
        <v>148561</v>
      </c>
      <c r="V12" s="25">
        <f>+ARICA!V12+IQUIQUE!V12+ANTOFAGASTA!V12+COQUIMBO!V12+VALPARAISO!V12+'SAN ANTONIO'!V12+TALCAHUANO!V12+'PTO MONTT'!V12+CHACABUCO!V12+AUSTRAL!V12</f>
        <v>111540</v>
      </c>
      <c r="W12" s="63">
        <f>+ARICA!W12+IQUIQUE!W12+ANTOFAGASTA!W12+COQUIMBO!W12+VALPARAISO!W12+'SAN ANTONIO'!W12+TALCAHUANO!W12+'PTO MONTT'!W12+CHACABUCO!W12+AUSTRAL!W12</f>
        <v>62495</v>
      </c>
      <c r="X12" s="40">
        <f>+ARICA!X12+IQUIQUE!X12+ANTOFAGASTA!X12+COQUIMBO!X12+VALPARAISO!X12+'SAN ANTONIO'!X12+TALCAHUANO!X12+'PTO MONTT'!X12+CHACABUCO!X12+AUSTRAL!X12</f>
        <v>101925</v>
      </c>
      <c r="Y12" s="40">
        <f>+ARICA!Y12+IQUIQUE!Y12+ANTOFAGASTA!Y12+COQUIMBO!Y12+VALPARAISO!Y12+'SAN ANTONIO'!Y12+TALCAHUANO!Y12+'PTO MONTT'!Y12+CHACABUCO!Y12+AUSTRAL!Y12</f>
        <v>126960</v>
      </c>
      <c r="Z12" s="6">
        <f t="shared" si="0"/>
        <v>552597.19999999995</v>
      </c>
      <c r="AA12" s="7">
        <f t="shared" si="1"/>
        <v>538147</v>
      </c>
      <c r="AB12" s="7">
        <f t="shared" si="2"/>
        <v>506169</v>
      </c>
      <c r="AC12" s="7">
        <f t="shared" si="3"/>
        <v>649150</v>
      </c>
      <c r="AD12" s="25">
        <f t="shared" si="4"/>
        <v>452540</v>
      </c>
      <c r="AE12" s="63">
        <f t="shared" si="5"/>
        <v>394784</v>
      </c>
      <c r="AF12" s="40">
        <f t="shared" si="6"/>
        <v>519378.2</v>
      </c>
      <c r="AG12" s="40">
        <f t="shared" si="6"/>
        <v>473322</v>
      </c>
    </row>
    <row r="13" spans="1:38">
      <c r="A13" s="5" t="s">
        <v>11</v>
      </c>
      <c r="B13" s="6">
        <f>+ARICA!B13+IQUIQUE!B13+ANTOFAGASTA!B13+COQUIMBO!B13+VALPARAISO!B13+'SAN ANTONIO'!B13+TALCAHUANO!B13+'PTO MONTT'!B13+CHACABUCO!B13+AUSTRAL!B13</f>
        <v>180750</v>
      </c>
      <c r="C13" s="7">
        <f>+ARICA!C13+IQUIQUE!C13+ANTOFAGASTA!C13+COQUIMBO!C13+VALPARAISO!C13+'SAN ANTONIO'!C13+TALCAHUANO!C13+'PTO MONTT'!C13+CHACABUCO!C13+AUSTRAL!C13</f>
        <v>194810</v>
      </c>
      <c r="D13" s="7">
        <f>+ARICA!D13+IQUIQUE!D13+ANTOFAGASTA!D13+COQUIMBO!D13+VALPARAISO!D13+'SAN ANTONIO'!D13+TALCAHUANO!D13+'PTO MONTT'!D13+CHACABUCO!D13+AUSTRAL!D13</f>
        <v>190179.84899999999</v>
      </c>
      <c r="E13" s="7">
        <f>+ARICA!E13+IQUIQUE!E13+ANTOFAGASTA!E13+COQUIMBO!E13+VALPARAISO!E13+'SAN ANTONIO'!E13+TALCAHUANO!E13+'PTO MONTT'!E13+CHACABUCO!E13+AUSTRAL!E13</f>
        <v>222472</v>
      </c>
      <c r="F13" s="25">
        <f>+ARICA!F13+IQUIQUE!F13+ANTOFAGASTA!F13+COQUIMBO!F13+VALPARAISO!F13+'SAN ANTONIO'!F13+TALCAHUANO!F13+'PTO MONTT'!F13+CHACABUCO!F13+AUSTRAL!F13</f>
        <v>271856</v>
      </c>
      <c r="G13" s="63">
        <f>+ARICA!G13+IQUIQUE!G13+ANTOFAGASTA!G13+COQUIMBO!G13+VALPARAISO!G13+'SAN ANTONIO'!G13+TALCAHUANO!G13+'PTO MONTT'!G13+CHACABUCO!G13+AUSTRAL!G13</f>
        <v>199284</v>
      </c>
      <c r="H13" s="40">
        <f>+ARICA!H13+IQUIQUE!H13+ANTOFAGASTA!H13+COQUIMBO!H13+VALPARAISO!H13+'SAN ANTONIO'!H13+TALCAHUANO!H13+'PTO MONTT'!H13+CHACABUCO!H13+AUSTRAL!H13</f>
        <v>327276</v>
      </c>
      <c r="I13" s="40">
        <f>+ARICA!I13+IQUIQUE!I13+ANTOFAGASTA!I13+COQUIMBO!I13+VALPARAISO!I13+'SAN ANTONIO'!I13+TALCAHUANO!I13+'PTO MONTT'!I13+CHACABUCO!I13+AUSTRAL!I13</f>
        <v>298186</v>
      </c>
      <c r="J13" s="6">
        <f>+ARICA!J13+IQUIQUE!J13+ANTOFAGASTA!J13+COQUIMBO!J13+VALPARAISO!J13+'SAN ANTONIO'!J13+TALCAHUANO!J13+'PTO MONTT'!J13+CHACABUCO!J13+AUSTRAL!J13</f>
        <v>265701</v>
      </c>
      <c r="K13" s="7">
        <f>+ARICA!K13+IQUIQUE!K13+ANTOFAGASTA!K13+COQUIMBO!K13+VALPARAISO!K13+'SAN ANTONIO'!K13+TALCAHUANO!K13+'PTO MONTT'!K13+CHACABUCO!K13+AUSTRAL!K13</f>
        <v>215288</v>
      </c>
      <c r="L13" s="7">
        <f>+ARICA!L13+IQUIQUE!L13+ANTOFAGASTA!L13+COQUIMBO!L13+VALPARAISO!L13+'SAN ANTONIO'!L13+TALCAHUANO!L13+'PTO MONTT'!L13+CHACABUCO!L13+AUSTRAL!L13</f>
        <v>210727.217</v>
      </c>
      <c r="M13" s="7">
        <f>+ARICA!M13+IQUIQUE!M13+ANTOFAGASTA!M13+COQUIMBO!M13+VALPARAISO!M13+'SAN ANTONIO'!M13+TALCAHUANO!M13+'PTO MONTT'!M13+CHACABUCO!M13+AUSTRAL!M13</f>
        <v>237442</v>
      </c>
      <c r="N13" s="25">
        <f>+ARICA!N13+IQUIQUE!N13+ANTOFAGASTA!N13+COQUIMBO!N13+VALPARAISO!N13+'SAN ANTONIO'!N13+TALCAHUANO!N13+'PTO MONTT'!N13+CHACABUCO!N13+AUSTRAL!N13</f>
        <v>166336</v>
      </c>
      <c r="O13" s="63">
        <f>+ARICA!O13+IQUIQUE!O13+ANTOFAGASTA!O13+COQUIMBO!O13+VALPARAISO!O13+'SAN ANTONIO'!O13+TALCAHUANO!O13+'PTO MONTT'!O13+CHACABUCO!O13+AUSTRAL!O13</f>
        <v>128385</v>
      </c>
      <c r="P13" s="40">
        <f>+ARICA!P13+IQUIQUE!P13+ANTOFAGASTA!P13+COQUIMBO!P13+VALPARAISO!P13+'SAN ANTONIO'!P13+TALCAHUANO!P13+'PTO MONTT'!P13+CHACABUCO!P13+AUSTRAL!P13</f>
        <v>117591</v>
      </c>
      <c r="Q13" s="40">
        <f>+ARICA!Q13+IQUIQUE!Q13+ANTOFAGASTA!Q13+COQUIMBO!Q13+VALPARAISO!Q13+'SAN ANTONIO'!Q13+TALCAHUANO!Q13+'PTO MONTT'!Q13+CHACABUCO!Q13+AUSTRAL!Q13</f>
        <v>90057</v>
      </c>
      <c r="R13" s="6">
        <f>+ARICA!R13+IQUIQUE!R13+ANTOFAGASTA!R13+COQUIMBO!R13+VALPARAISO!R13+'SAN ANTONIO'!R13+TALCAHUANO!R13+'PTO MONTT'!R13+CHACABUCO!R13+AUSTRAL!R13</f>
        <v>182063</v>
      </c>
      <c r="S13" s="7">
        <f>+ARICA!S13+IQUIQUE!S13+ANTOFAGASTA!S13+COQUIMBO!S13+VALPARAISO!S13+'SAN ANTONIO'!S13+TALCAHUANO!S13+'PTO MONTT'!S13+CHACABUCO!S13+AUSTRAL!S13</f>
        <v>146440</v>
      </c>
      <c r="T13" s="7">
        <f>+ARICA!T13+IQUIQUE!T13+ANTOFAGASTA!T13+COQUIMBO!T13+VALPARAISO!T13+'SAN ANTONIO'!T13+TALCAHUANO!T13+'PTO MONTT'!T13+CHACABUCO!T13+AUSTRAL!T13</f>
        <v>174239</v>
      </c>
      <c r="U13" s="7">
        <f>+ARICA!U13+IQUIQUE!U13+ANTOFAGASTA!U13+COQUIMBO!U13+VALPARAISO!U13+'SAN ANTONIO'!U13+TALCAHUANO!U13+'PTO MONTT'!U13+CHACABUCO!U13+AUSTRAL!U13</f>
        <v>190192</v>
      </c>
      <c r="V13" s="25">
        <f>+ARICA!V13+IQUIQUE!V13+ANTOFAGASTA!V13+COQUIMBO!V13+VALPARAISO!V13+'SAN ANTONIO'!V13+TALCAHUANO!V13+'PTO MONTT'!V13+CHACABUCO!V13+AUSTRAL!V13</f>
        <v>155322</v>
      </c>
      <c r="W13" s="63">
        <f>+ARICA!W13+IQUIQUE!W13+ANTOFAGASTA!W13+COQUIMBO!W13+VALPARAISO!W13+'SAN ANTONIO'!W13+TALCAHUANO!W13+'PTO MONTT'!W13+CHACABUCO!W13+AUSTRAL!W13</f>
        <v>78707</v>
      </c>
      <c r="X13" s="40">
        <f>+ARICA!X13+IQUIQUE!X13+ANTOFAGASTA!X13+COQUIMBO!X13+VALPARAISO!X13+'SAN ANTONIO'!X13+TALCAHUANO!X13+'PTO MONTT'!X13+CHACABUCO!X13+AUSTRAL!X13</f>
        <v>154306</v>
      </c>
      <c r="Y13" s="40">
        <f>+ARICA!Y13+IQUIQUE!Y13+ANTOFAGASTA!Y13+COQUIMBO!Y13+VALPARAISO!Y13+'SAN ANTONIO'!Y13+TALCAHUANO!Y13+'PTO MONTT'!Y13+CHACABUCO!Y13+AUSTRAL!Y13</f>
        <v>161257</v>
      </c>
      <c r="Z13" s="6">
        <f t="shared" si="0"/>
        <v>628514</v>
      </c>
      <c r="AA13" s="7">
        <f t="shared" si="1"/>
        <v>556538</v>
      </c>
      <c r="AB13" s="7">
        <f t="shared" si="2"/>
        <v>575146.06599999999</v>
      </c>
      <c r="AC13" s="7">
        <f t="shared" si="3"/>
        <v>650106</v>
      </c>
      <c r="AD13" s="25">
        <f t="shared" si="4"/>
        <v>593514</v>
      </c>
      <c r="AE13" s="63">
        <f t="shared" si="5"/>
        <v>406376</v>
      </c>
      <c r="AF13" s="40">
        <f t="shared" si="6"/>
        <v>599173</v>
      </c>
      <c r="AG13" s="40">
        <f t="shared" si="6"/>
        <v>549500</v>
      </c>
    </row>
    <row r="14" spans="1:38">
      <c r="A14" s="5" t="s">
        <v>12</v>
      </c>
      <c r="B14" s="6">
        <f>+ARICA!B14+IQUIQUE!B14+ANTOFAGASTA!B14+COQUIMBO!B14+VALPARAISO!B14+'SAN ANTONIO'!B14+TALCAHUANO!B14+'PTO MONTT'!B14+CHACABUCO!B14+AUSTRAL!B14</f>
        <v>187391</v>
      </c>
      <c r="C14" s="7">
        <f>+ARICA!C14+IQUIQUE!C14+ANTOFAGASTA!C14+COQUIMBO!C14+VALPARAISO!C14+'SAN ANTONIO'!C14+TALCAHUANO!C14+'PTO MONTT'!C14+CHACABUCO!C14+AUSTRAL!C14</f>
        <v>207776</v>
      </c>
      <c r="D14" s="7">
        <f>+ARICA!D14+IQUIQUE!D14+ANTOFAGASTA!D14+COQUIMBO!D14+VALPARAISO!D14+'SAN ANTONIO'!D14+TALCAHUANO!D14+'PTO MONTT'!D14+CHACABUCO!D14+AUSTRAL!D14</f>
        <v>223849</v>
      </c>
      <c r="E14" s="7">
        <f>+ARICA!E14+IQUIQUE!E14+ANTOFAGASTA!E14+COQUIMBO!E14+VALPARAISO!E14+'SAN ANTONIO'!E14+TALCAHUANO!E14+'PTO MONTT'!E14+CHACABUCO!E14+AUSTRAL!E14</f>
        <v>163286</v>
      </c>
      <c r="F14" s="25">
        <f>+ARICA!F14+IQUIQUE!F14+ANTOFAGASTA!F14+COQUIMBO!F14+VALPARAISO!F14+'SAN ANTONIO'!F14+TALCAHUANO!F14+'PTO MONTT'!F14+CHACABUCO!F14+AUSTRAL!F14</f>
        <v>263095</v>
      </c>
      <c r="G14" s="63">
        <f>+ARICA!G14+IQUIQUE!G14+ANTOFAGASTA!G14+COQUIMBO!G14+VALPARAISO!G14+'SAN ANTONIO'!G14+TALCAHUANO!G14+'PTO MONTT'!G14+CHACABUCO!G14+AUSTRAL!G14</f>
        <v>178583</v>
      </c>
      <c r="H14" s="40">
        <f>+ARICA!H14+IQUIQUE!H14+ANTOFAGASTA!H14+COQUIMBO!H14+VALPARAISO!H14+'SAN ANTONIO'!H14+TALCAHUANO!H14+'PTO MONTT'!H14+CHACABUCO!H14+AUSTRAL!H14</f>
        <v>265078</v>
      </c>
      <c r="I14" s="40">
        <f>+ARICA!I14+IQUIQUE!I14+ANTOFAGASTA!I14+COQUIMBO!I14+VALPARAISO!I14+'SAN ANTONIO'!I14+TALCAHUANO!I14+'PTO MONTT'!I14+CHACABUCO!I14+AUSTRAL!I14</f>
        <v>318061</v>
      </c>
      <c r="J14" s="6">
        <f>+ARICA!J14+IQUIQUE!J14+ANTOFAGASTA!J14+COQUIMBO!J14+VALPARAISO!J14+'SAN ANTONIO'!J14+TALCAHUANO!J14+'PTO MONTT'!J14+CHACABUCO!J14+AUSTRAL!J14</f>
        <v>257545</v>
      </c>
      <c r="K14" s="7">
        <f>+ARICA!K14+IQUIQUE!K14+ANTOFAGASTA!K14+COQUIMBO!K14+VALPARAISO!K14+'SAN ANTONIO'!K14+TALCAHUANO!K14+'PTO MONTT'!K14+CHACABUCO!K14+AUSTRAL!K14</f>
        <v>279431</v>
      </c>
      <c r="L14" s="7">
        <f>+ARICA!L14+IQUIQUE!L14+ANTOFAGASTA!L14+COQUIMBO!L14+VALPARAISO!L14+'SAN ANTONIO'!L14+TALCAHUANO!L14+'PTO MONTT'!L14+CHACABUCO!L14+AUSTRAL!L14</f>
        <v>221078</v>
      </c>
      <c r="M14" s="7">
        <f>+ARICA!M14+IQUIQUE!M14+ANTOFAGASTA!M14+COQUIMBO!M14+VALPARAISO!M14+'SAN ANTONIO'!M14+TALCAHUANO!M14+'PTO MONTT'!M14+CHACABUCO!M14+AUSTRAL!M14</f>
        <v>260428</v>
      </c>
      <c r="N14" s="25">
        <f>+ARICA!N14+IQUIQUE!N14+ANTOFAGASTA!N14+COQUIMBO!N14+VALPARAISO!N14+'SAN ANTONIO'!N14+TALCAHUANO!N14+'PTO MONTT'!N14+CHACABUCO!N14+AUSTRAL!N14</f>
        <v>161229</v>
      </c>
      <c r="O14" s="63">
        <f>+ARICA!O14+IQUIQUE!O14+ANTOFAGASTA!O14+COQUIMBO!O14+VALPARAISO!O14+'SAN ANTONIO'!O14+TALCAHUANO!O14+'PTO MONTT'!O14+CHACABUCO!O14+AUSTRAL!O14</f>
        <v>116909</v>
      </c>
      <c r="P14" s="40">
        <f>+ARICA!P14+IQUIQUE!P14+ANTOFAGASTA!P14+COQUIMBO!P14+VALPARAISO!P14+'SAN ANTONIO'!P14+TALCAHUANO!P14+'PTO MONTT'!P14+CHACABUCO!P14+AUSTRAL!P14</f>
        <v>106429</v>
      </c>
      <c r="Q14" s="40">
        <f>+ARICA!Q14+IQUIQUE!Q14+ANTOFAGASTA!Q14+COQUIMBO!Q14+VALPARAISO!Q14+'SAN ANTONIO'!Q14+TALCAHUANO!Q14+'PTO MONTT'!Q14+CHACABUCO!Q14+AUSTRAL!Q14</f>
        <v>69368</v>
      </c>
      <c r="R14" s="6">
        <f>+ARICA!R14+IQUIQUE!R14+ANTOFAGASTA!R14+COQUIMBO!R14+VALPARAISO!R14+'SAN ANTONIO'!R14+TALCAHUANO!R14+'PTO MONTT'!R14+CHACABUCO!R14+AUSTRAL!R14</f>
        <v>118096</v>
      </c>
      <c r="S14" s="7">
        <f>+ARICA!S14+IQUIQUE!S14+ANTOFAGASTA!S14+COQUIMBO!S14+VALPARAISO!S14+'SAN ANTONIO'!S14+TALCAHUANO!S14+'PTO MONTT'!S14+CHACABUCO!S14+AUSTRAL!S14</f>
        <v>146491</v>
      </c>
      <c r="T14" s="7">
        <f>+ARICA!T14+IQUIQUE!T14+ANTOFAGASTA!T14+COQUIMBO!T14+VALPARAISO!T14+'SAN ANTONIO'!T14+TALCAHUANO!T14+'PTO MONTT'!T14+CHACABUCO!T14+AUSTRAL!T14</f>
        <v>194839</v>
      </c>
      <c r="U14" s="7">
        <f>+ARICA!U14+IQUIQUE!U14+ANTOFAGASTA!U14+COQUIMBO!U14+VALPARAISO!U14+'SAN ANTONIO'!U14+TALCAHUANO!U14+'PTO MONTT'!U14+CHACABUCO!U14+AUSTRAL!U14</f>
        <v>167201</v>
      </c>
      <c r="V14" s="25">
        <f>+ARICA!V14+IQUIQUE!V14+ANTOFAGASTA!V14+COQUIMBO!V14+VALPARAISO!V14+'SAN ANTONIO'!V14+TALCAHUANO!V14+'PTO MONTT'!V14+CHACABUCO!V14+AUSTRAL!V14</f>
        <v>219732</v>
      </c>
      <c r="W14" s="63">
        <f>+ARICA!W14+IQUIQUE!W14+ANTOFAGASTA!W14+COQUIMBO!W14+VALPARAISO!W14+'SAN ANTONIO'!W14+TALCAHUANO!W14+'PTO MONTT'!W14+CHACABUCO!W14+AUSTRAL!W14</f>
        <v>91049</v>
      </c>
      <c r="X14" s="40">
        <f>+ARICA!X14+IQUIQUE!X14+ANTOFAGASTA!X14+COQUIMBO!X14+VALPARAISO!X14+'SAN ANTONIO'!X14+TALCAHUANO!X14+'PTO MONTT'!X14+CHACABUCO!X14+AUSTRAL!X14</f>
        <v>128981</v>
      </c>
      <c r="Y14" s="40">
        <f>+ARICA!Y14+IQUIQUE!Y14+ANTOFAGASTA!Y14+COQUIMBO!Y14+VALPARAISO!Y14+'SAN ANTONIO'!Y14+TALCAHUANO!Y14+'PTO MONTT'!Y14+CHACABUCO!Y14+AUSTRAL!Y14</f>
        <v>138940</v>
      </c>
      <c r="Z14" s="6">
        <f t="shared" si="0"/>
        <v>563032</v>
      </c>
      <c r="AA14" s="7">
        <f t="shared" si="1"/>
        <v>633698</v>
      </c>
      <c r="AB14" s="7">
        <f t="shared" si="2"/>
        <v>639766</v>
      </c>
      <c r="AC14" s="7">
        <f t="shared" si="3"/>
        <v>590915</v>
      </c>
      <c r="AD14" s="25">
        <f t="shared" si="4"/>
        <v>644056</v>
      </c>
      <c r="AE14" s="63">
        <f t="shared" si="5"/>
        <v>386541</v>
      </c>
      <c r="AF14" s="40">
        <f t="shared" si="6"/>
        <v>500488</v>
      </c>
      <c r="AG14" s="40">
        <f t="shared" si="6"/>
        <v>526369</v>
      </c>
    </row>
    <row r="15" spans="1:38">
      <c r="A15" s="5" t="s">
        <v>13</v>
      </c>
      <c r="B15" s="6">
        <f>+ARICA!B15+IQUIQUE!B15+ANTOFAGASTA!B15+COQUIMBO!B15+VALPARAISO!B15+'SAN ANTONIO'!B15+TALCAHUANO!B15+'PTO MONTT'!B15+CHACABUCO!B15+AUSTRAL!B15</f>
        <v>175630</v>
      </c>
      <c r="C15" s="7">
        <f>+ARICA!C15+IQUIQUE!C15+ANTOFAGASTA!C15+COQUIMBO!C15+VALPARAISO!C15+'SAN ANTONIO'!C15+TALCAHUANO!C15+'PTO MONTT'!C15+CHACABUCO!C15+AUSTRAL!C15</f>
        <v>178170</v>
      </c>
      <c r="D15" s="7">
        <f>+ARICA!D15+IQUIQUE!D15+ANTOFAGASTA!D15+COQUIMBO!D15+VALPARAISO!D15+'SAN ANTONIO'!D15+TALCAHUANO!D15+'PTO MONTT'!D15+CHACABUCO!D15+AUSTRAL!D15</f>
        <v>240503.3</v>
      </c>
      <c r="E15" s="7">
        <f>+ARICA!E15+IQUIQUE!E15+ANTOFAGASTA!E15+COQUIMBO!E15+VALPARAISO!E15+'SAN ANTONIO'!E15+TALCAHUANO!E15+'PTO MONTT'!E15+CHACABUCO!E15+AUSTRAL!E15</f>
        <v>174167</v>
      </c>
      <c r="F15" s="25">
        <f>+ARICA!F15+IQUIQUE!F15+ANTOFAGASTA!F15+COQUIMBO!F15+VALPARAISO!F15+'SAN ANTONIO'!F15+TALCAHUANO!F15+'PTO MONTT'!F15+CHACABUCO!F15+AUSTRAL!F15</f>
        <v>233541</v>
      </c>
      <c r="G15" s="63">
        <f>+ARICA!G15+IQUIQUE!G15+ANTOFAGASTA!G15+COQUIMBO!G15+VALPARAISO!G15+'SAN ANTONIO'!G15+TALCAHUANO!G15+'PTO MONTT'!G15+CHACABUCO!G15+AUSTRAL!G15</f>
        <v>160917</v>
      </c>
      <c r="H15" s="40">
        <f>+ARICA!H15+IQUIQUE!H15+ANTOFAGASTA!H15+COQUIMBO!H15+VALPARAISO!H15+'SAN ANTONIO'!H15+TALCAHUANO!H15+'PTO MONTT'!H15+CHACABUCO!H15+AUSTRAL!H15</f>
        <v>225657</v>
      </c>
      <c r="I15" s="40">
        <f>+ARICA!I15+IQUIQUE!I15+ANTOFAGASTA!I15+COQUIMBO!I15+VALPARAISO!I15+'SAN ANTONIO'!I15+TALCAHUANO!I15+'PTO MONTT'!I15+CHACABUCO!I15+AUSTRAL!I15</f>
        <v>226356</v>
      </c>
      <c r="J15" s="6">
        <f>+ARICA!J15+IQUIQUE!J15+ANTOFAGASTA!J15+COQUIMBO!J15+VALPARAISO!J15+'SAN ANTONIO'!J15+TALCAHUANO!J15+'PTO MONTT'!J15+CHACABUCO!J15+AUSTRAL!J15</f>
        <v>272384</v>
      </c>
      <c r="K15" s="7">
        <f>+ARICA!K15+IQUIQUE!K15+ANTOFAGASTA!K15+COQUIMBO!K15+VALPARAISO!K15+'SAN ANTONIO'!K15+TALCAHUANO!K15+'PTO MONTT'!K15+CHACABUCO!K15+AUSTRAL!K15</f>
        <v>231255</v>
      </c>
      <c r="L15" s="7">
        <f>+ARICA!L15+IQUIQUE!L15+ANTOFAGASTA!L15+COQUIMBO!L15+VALPARAISO!L15+'SAN ANTONIO'!L15+TALCAHUANO!L15+'PTO MONTT'!L15+CHACABUCO!L15+AUSTRAL!L15</f>
        <v>182636.7</v>
      </c>
      <c r="M15" s="7">
        <f>+ARICA!M15+IQUIQUE!M15+ANTOFAGASTA!M15+COQUIMBO!M15+VALPARAISO!M15+'SAN ANTONIO'!M15+TALCAHUANO!M15+'PTO MONTT'!M15+CHACABUCO!M15+AUSTRAL!M15</f>
        <v>244752</v>
      </c>
      <c r="N15" s="25">
        <f>+ARICA!N15+IQUIQUE!N15+ANTOFAGASTA!N15+COQUIMBO!N15+VALPARAISO!N15+'SAN ANTONIO'!N15+TALCAHUANO!N15+'PTO MONTT'!N15+CHACABUCO!N15+AUSTRAL!N15</f>
        <v>139227</v>
      </c>
      <c r="O15" s="63">
        <f>+ARICA!O15+IQUIQUE!O15+ANTOFAGASTA!O15+COQUIMBO!O15+VALPARAISO!O15+'SAN ANTONIO'!O15+TALCAHUANO!O15+'PTO MONTT'!O15+CHACABUCO!O15+AUSTRAL!O15</f>
        <v>103238</v>
      </c>
      <c r="P15" s="40">
        <f>+ARICA!P15+IQUIQUE!P15+ANTOFAGASTA!P15+COQUIMBO!P15+VALPARAISO!P15+'SAN ANTONIO'!P15+TALCAHUANO!P15+'PTO MONTT'!P15+CHACABUCO!P15+AUSTRAL!P15</f>
        <v>93307</v>
      </c>
      <c r="Q15" s="40">
        <f>+ARICA!Q15+IQUIQUE!Q15+ANTOFAGASTA!Q15+COQUIMBO!Q15+VALPARAISO!Q15+'SAN ANTONIO'!Q15+TALCAHUANO!Q15+'PTO MONTT'!Q15+CHACABUCO!Q15+AUSTRAL!Q15</f>
        <v>93818</v>
      </c>
      <c r="R15" s="6">
        <f>+ARICA!R15+IQUIQUE!R15+ANTOFAGASTA!R15+COQUIMBO!R15+VALPARAISO!R15+'SAN ANTONIO'!R15+TALCAHUANO!R15+'PTO MONTT'!R15+CHACABUCO!R15+AUSTRAL!R15</f>
        <v>183866</v>
      </c>
      <c r="S15" s="7">
        <f>+ARICA!S15+IQUIQUE!S15+ANTOFAGASTA!S15+COQUIMBO!S15+VALPARAISO!S15+'SAN ANTONIO'!S15+TALCAHUANO!S15+'PTO MONTT'!S15+CHACABUCO!S15+AUSTRAL!S15</f>
        <v>109152</v>
      </c>
      <c r="T15" s="7">
        <f>+ARICA!T15+IQUIQUE!T15+ANTOFAGASTA!T15+COQUIMBO!T15+VALPARAISO!T15+'SAN ANTONIO'!T15+TALCAHUANO!T15+'PTO MONTT'!T15+CHACABUCO!T15+AUSTRAL!T15</f>
        <v>136349</v>
      </c>
      <c r="U15" s="7">
        <f>+ARICA!U15+IQUIQUE!U15+ANTOFAGASTA!U15+COQUIMBO!U15+VALPARAISO!U15+'SAN ANTONIO'!U15+TALCAHUANO!U15+'PTO MONTT'!U15+CHACABUCO!U15+AUSTRAL!U15</f>
        <v>167564</v>
      </c>
      <c r="V15" s="25">
        <f>+ARICA!V15+IQUIQUE!V15+ANTOFAGASTA!V15+COQUIMBO!V15+VALPARAISO!V15+'SAN ANTONIO'!V15+TALCAHUANO!V15+'PTO MONTT'!V15+CHACABUCO!V15+AUSTRAL!V15</f>
        <v>215099</v>
      </c>
      <c r="W15" s="63">
        <f>+ARICA!W15+IQUIQUE!W15+ANTOFAGASTA!W15+COQUIMBO!W15+VALPARAISO!W15+'SAN ANTONIO'!W15+TALCAHUANO!W15+'PTO MONTT'!W15+CHACABUCO!W15+AUSTRAL!W15</f>
        <v>104812</v>
      </c>
      <c r="X15" s="40">
        <f>+ARICA!X15+IQUIQUE!X15+ANTOFAGASTA!X15+COQUIMBO!X15+VALPARAISO!X15+'SAN ANTONIO'!X15+TALCAHUANO!X15+'PTO MONTT'!X15+CHACABUCO!X15+AUSTRAL!X15</f>
        <v>196664</v>
      </c>
      <c r="Y15" s="40">
        <f>+ARICA!Y15+IQUIQUE!Y15+ANTOFAGASTA!Y15+COQUIMBO!Y15+VALPARAISO!Y15+'SAN ANTONIO'!Y15+TALCAHUANO!Y15+'PTO MONTT'!Y15+CHACABUCO!Y15+AUSTRAL!Y15</f>
        <v>279125</v>
      </c>
      <c r="Z15" s="6">
        <f t="shared" si="0"/>
        <v>631880</v>
      </c>
      <c r="AA15" s="7">
        <f t="shared" si="1"/>
        <v>518577</v>
      </c>
      <c r="AB15" s="7">
        <f t="shared" si="2"/>
        <v>559489</v>
      </c>
      <c r="AC15" s="7">
        <f t="shared" si="3"/>
        <v>586483</v>
      </c>
      <c r="AD15" s="25">
        <f t="shared" si="4"/>
        <v>587867</v>
      </c>
      <c r="AE15" s="63">
        <f t="shared" si="5"/>
        <v>368967</v>
      </c>
      <c r="AF15" s="40">
        <f t="shared" si="6"/>
        <v>515628</v>
      </c>
      <c r="AG15" s="40">
        <f t="shared" si="6"/>
        <v>599299</v>
      </c>
    </row>
    <row r="16" spans="1:38">
      <c r="A16" s="5" t="s">
        <v>14</v>
      </c>
      <c r="B16" s="6">
        <f>+ARICA!B16+IQUIQUE!B16+ANTOFAGASTA!B16+COQUIMBO!B16+VALPARAISO!B16+'SAN ANTONIO'!B16+TALCAHUANO!B16+'PTO MONTT'!B16+CHACABUCO!B16+AUSTRAL!B16</f>
        <v>202347</v>
      </c>
      <c r="C16" s="7">
        <f>+ARICA!C16+IQUIQUE!C16+ANTOFAGASTA!C16+COQUIMBO!C16+VALPARAISO!C16+'SAN ANTONIO'!C16+TALCAHUANO!C16+'PTO MONTT'!C16+CHACABUCO!C16+AUSTRAL!C16</f>
        <v>210285</v>
      </c>
      <c r="D16" s="7">
        <f>+ARICA!D16+IQUIQUE!D16+ANTOFAGASTA!D16+COQUIMBO!D16+VALPARAISO!D16+'SAN ANTONIO'!D16+TALCAHUANO!D16+'PTO MONTT'!D16+CHACABUCO!D16+AUSTRAL!D16</f>
        <v>244900</v>
      </c>
      <c r="E16" s="7">
        <f>+ARICA!E16+IQUIQUE!E16+ANTOFAGASTA!E16+COQUIMBO!E16+VALPARAISO!E16+'SAN ANTONIO'!E16+TALCAHUANO!E16+'PTO MONTT'!E16+CHACABUCO!E16+AUSTRAL!E16</f>
        <v>231355</v>
      </c>
      <c r="F16" s="25">
        <f>+ARICA!F16+IQUIQUE!F16+ANTOFAGASTA!F16+COQUIMBO!F16+VALPARAISO!F16+'SAN ANTONIO'!F16+TALCAHUANO!F16+'PTO MONTT'!F16+CHACABUCO!F16+AUSTRAL!F16</f>
        <v>351833</v>
      </c>
      <c r="G16" s="63">
        <f>+ARICA!G16+IQUIQUE!G16+ANTOFAGASTA!G16+COQUIMBO!G16+VALPARAISO!G16+'SAN ANTONIO'!G16+TALCAHUANO!G16+'PTO MONTT'!G16+CHACABUCO!G16+AUSTRAL!G16</f>
        <v>155518</v>
      </c>
      <c r="H16" s="40">
        <f>+ARICA!H16+IQUIQUE!H16+ANTOFAGASTA!H16+COQUIMBO!H16+VALPARAISO!H16+'SAN ANTONIO'!H16+TALCAHUANO!H16+'PTO MONTT'!H16+CHACABUCO!H16+AUSTRAL!H16</f>
        <v>238480</v>
      </c>
      <c r="I16" s="40">
        <f>+ARICA!I16+IQUIQUE!I16+ANTOFAGASTA!I16+COQUIMBO!I16+VALPARAISO!I16+'SAN ANTONIO'!I16+TALCAHUANO!I16+'PTO MONTT'!I16+CHACABUCO!I16+AUSTRAL!I16</f>
        <v>272624</v>
      </c>
      <c r="J16" s="6">
        <f>+ARICA!J16+IQUIQUE!J16+ANTOFAGASTA!J16+COQUIMBO!J16+VALPARAISO!J16+'SAN ANTONIO'!J16+TALCAHUANO!J16+'PTO MONTT'!J16+CHACABUCO!J16+AUSTRAL!J16</f>
        <v>202588</v>
      </c>
      <c r="K16" s="7">
        <f>+ARICA!K16+IQUIQUE!K16+ANTOFAGASTA!K16+COQUIMBO!K16+VALPARAISO!K16+'SAN ANTONIO'!K16+TALCAHUANO!K16+'PTO MONTT'!K16+CHACABUCO!K16+AUSTRAL!K16</f>
        <v>201205</v>
      </c>
      <c r="L16" s="7">
        <f>+ARICA!L16+IQUIQUE!L16+ANTOFAGASTA!L16+COQUIMBO!L16+VALPARAISO!L16+'SAN ANTONIO'!L16+TALCAHUANO!L16+'PTO MONTT'!L16+CHACABUCO!L16+AUSTRAL!L16</f>
        <v>189443</v>
      </c>
      <c r="M16" s="7">
        <f>+ARICA!M16+IQUIQUE!M16+ANTOFAGASTA!M16+COQUIMBO!M16+VALPARAISO!M16+'SAN ANTONIO'!M16+TALCAHUANO!M16+'PTO MONTT'!M16+CHACABUCO!M16+AUSTRAL!M16</f>
        <v>207161</v>
      </c>
      <c r="N16" s="25">
        <f>+ARICA!N16+IQUIQUE!N16+ANTOFAGASTA!N16+COQUIMBO!N16+VALPARAISO!N16+'SAN ANTONIO'!N16+TALCAHUANO!N16+'PTO MONTT'!N16+CHACABUCO!N16+AUSTRAL!N16</f>
        <v>124764</v>
      </c>
      <c r="O16" s="63">
        <f>+ARICA!O16+IQUIQUE!O16+ANTOFAGASTA!O16+COQUIMBO!O16+VALPARAISO!O16+'SAN ANTONIO'!O16+TALCAHUANO!O16+'PTO MONTT'!O16+CHACABUCO!O16+AUSTRAL!O16</f>
        <v>102989</v>
      </c>
      <c r="P16" s="40">
        <f>+ARICA!P16+IQUIQUE!P16+ANTOFAGASTA!P16+COQUIMBO!P16+VALPARAISO!P16+'SAN ANTONIO'!P16+TALCAHUANO!P16+'PTO MONTT'!P16+CHACABUCO!P16+AUSTRAL!P16</f>
        <v>112123</v>
      </c>
      <c r="Q16" s="40">
        <f>+ARICA!Q16+IQUIQUE!Q16+ANTOFAGASTA!Q16+COQUIMBO!Q16+VALPARAISO!Q16+'SAN ANTONIO'!Q16+TALCAHUANO!Q16+'PTO MONTT'!Q16+CHACABUCO!Q16+AUSTRAL!Q16</f>
        <v>87484</v>
      </c>
      <c r="R16" s="6">
        <f>+ARICA!R16+IQUIQUE!R16+ANTOFAGASTA!R16+COQUIMBO!R16+VALPARAISO!R16+'SAN ANTONIO'!R16+TALCAHUANO!R16+'PTO MONTT'!R16+CHACABUCO!R16+AUSTRAL!R16</f>
        <v>96222</v>
      </c>
      <c r="S16" s="7">
        <f>+ARICA!S16+IQUIQUE!S16+ANTOFAGASTA!S16+COQUIMBO!S16+VALPARAISO!S16+'SAN ANTONIO'!S16+TALCAHUANO!S16+'PTO MONTT'!S16+CHACABUCO!S16+AUSTRAL!S16</f>
        <v>151040</v>
      </c>
      <c r="T16" s="7">
        <f>+ARICA!T16+IQUIQUE!T16+ANTOFAGASTA!T16+COQUIMBO!T16+VALPARAISO!T16+'SAN ANTONIO'!T16+TALCAHUANO!T16+'PTO MONTT'!T16+CHACABUCO!T16+AUSTRAL!T16</f>
        <v>185978</v>
      </c>
      <c r="U16" s="7">
        <f>+ARICA!U16+IQUIQUE!U16+ANTOFAGASTA!U16+COQUIMBO!U16+VALPARAISO!U16+'SAN ANTONIO'!U16+TALCAHUANO!U16+'PTO MONTT'!U16+CHACABUCO!U16+AUSTRAL!U16</f>
        <v>147577</v>
      </c>
      <c r="V16" s="25">
        <f>+ARICA!V16+IQUIQUE!V16+ANTOFAGASTA!V16+COQUIMBO!V16+VALPARAISO!V16+'SAN ANTONIO'!V16+TALCAHUANO!V16+'PTO MONTT'!V16+CHACABUCO!V16+AUSTRAL!V16</f>
        <v>215330</v>
      </c>
      <c r="W16" s="63">
        <f>+ARICA!W16+IQUIQUE!W16+ANTOFAGASTA!W16+COQUIMBO!W16+VALPARAISO!W16+'SAN ANTONIO'!W16+TALCAHUANO!W16+'PTO MONTT'!W16+CHACABUCO!W16+AUSTRAL!W16</f>
        <v>155298</v>
      </c>
      <c r="X16" s="40">
        <f>+ARICA!X16+IQUIQUE!X16+ANTOFAGASTA!X16+COQUIMBO!X16+VALPARAISO!X16+'SAN ANTONIO'!X16+TALCAHUANO!X16+'PTO MONTT'!X16+CHACABUCO!X16+AUSTRAL!X16</f>
        <v>210350</v>
      </c>
      <c r="Y16" s="40">
        <f>+ARICA!Y16+IQUIQUE!Y16+ANTOFAGASTA!Y16+COQUIMBO!Y16+VALPARAISO!Y16+'SAN ANTONIO'!Y16+TALCAHUANO!Y16+'PTO MONTT'!Y16+CHACABUCO!Y16+AUSTRAL!Y16</f>
        <v>181734</v>
      </c>
      <c r="Z16" s="6">
        <f t="shared" si="0"/>
        <v>501157</v>
      </c>
      <c r="AA16" s="7">
        <f t="shared" si="1"/>
        <v>562530</v>
      </c>
      <c r="AB16" s="7">
        <f t="shared" si="2"/>
        <v>620321</v>
      </c>
      <c r="AC16" s="7">
        <f t="shared" si="3"/>
        <v>586093</v>
      </c>
      <c r="AD16" s="25">
        <f t="shared" si="4"/>
        <v>691927</v>
      </c>
      <c r="AE16" s="63">
        <f t="shared" si="5"/>
        <v>413805</v>
      </c>
      <c r="AF16" s="40">
        <f t="shared" si="6"/>
        <v>560953</v>
      </c>
      <c r="AG16" s="40">
        <f t="shared" si="6"/>
        <v>541842</v>
      </c>
    </row>
    <row r="17" spans="1:37">
      <c r="A17" s="5" t="s">
        <v>15</v>
      </c>
      <c r="B17" s="6">
        <f>+ARICA!B17+IQUIQUE!B17+ANTOFAGASTA!B17+COQUIMBO!B17+VALPARAISO!B17+'SAN ANTONIO'!B17+TALCAHUANO!B17+'PTO MONTT'!B17+CHACABUCO!B17+AUSTRAL!B17</f>
        <v>156930</v>
      </c>
      <c r="C17" s="7">
        <f>+ARICA!C17+IQUIQUE!C17+ANTOFAGASTA!C17+COQUIMBO!C17+VALPARAISO!C17+'SAN ANTONIO'!C17+TALCAHUANO!C17+'PTO MONTT'!C17+CHACABUCO!C17+AUSTRAL!C17</f>
        <v>195790</v>
      </c>
      <c r="D17" s="7">
        <f>+ARICA!D17+IQUIQUE!D17+ANTOFAGASTA!D17+COQUIMBO!D17+VALPARAISO!D17+'SAN ANTONIO'!D17+TALCAHUANO!D17+'PTO MONTT'!D17+CHACABUCO!D17+AUSTRAL!D17</f>
        <v>242045</v>
      </c>
      <c r="E17" s="7">
        <f>+ARICA!E17+IQUIQUE!E17+ANTOFAGASTA!E17+COQUIMBO!E17+VALPARAISO!E17+'SAN ANTONIO'!E17+TALCAHUANO!E17+'PTO MONTT'!E17+CHACABUCO!E17+AUSTRAL!E17</f>
        <v>170132</v>
      </c>
      <c r="F17" s="25">
        <f>+ARICA!F17+IQUIQUE!F17+ANTOFAGASTA!F17+COQUIMBO!F17+VALPARAISO!F17+'SAN ANTONIO'!F17+TALCAHUANO!F17+'PTO MONTT'!F17+CHACABUCO!F17+AUSTRAL!F17</f>
        <v>295982</v>
      </c>
      <c r="G17" s="63">
        <f>+ARICA!G17+IQUIQUE!G17+ANTOFAGASTA!G17+COQUIMBO!G17+VALPARAISO!G17+'SAN ANTONIO'!G17+TALCAHUANO!G17+'PTO MONTT'!G17+CHACABUCO!G17+AUSTRAL!G17</f>
        <v>213986</v>
      </c>
      <c r="H17" s="40">
        <f>+ARICA!H17+IQUIQUE!H17+ANTOFAGASTA!H17+COQUIMBO!H17+VALPARAISO!H17+'SAN ANTONIO'!H17+TALCAHUANO!H17+'PTO MONTT'!H17+CHACABUCO!H17+AUSTRAL!H17</f>
        <v>192962</v>
      </c>
      <c r="I17" s="40">
        <f>+ARICA!I17+IQUIQUE!I17+ANTOFAGASTA!I17+COQUIMBO!I17+VALPARAISO!I17+'SAN ANTONIO'!I17+TALCAHUANO!I17+'PTO MONTT'!I17+CHACABUCO!I17+AUSTRAL!I17</f>
        <v>209651</v>
      </c>
      <c r="J17" s="6">
        <f>+ARICA!J17+IQUIQUE!J17+ANTOFAGASTA!J17+COQUIMBO!J17+VALPARAISO!J17+'SAN ANTONIO'!J17+TALCAHUANO!J17+'PTO MONTT'!J17+CHACABUCO!J17+AUSTRAL!J17</f>
        <v>172904.5</v>
      </c>
      <c r="K17" s="7">
        <f>+ARICA!K17+IQUIQUE!K17+ANTOFAGASTA!K17+COQUIMBO!K17+VALPARAISO!K17+'SAN ANTONIO'!K17+TALCAHUANO!K17+'PTO MONTT'!K17+CHACABUCO!K17+AUSTRAL!K17</f>
        <v>212791</v>
      </c>
      <c r="L17" s="7">
        <f>+ARICA!L17+IQUIQUE!L17+ANTOFAGASTA!L17+COQUIMBO!L17+VALPARAISO!L17+'SAN ANTONIO'!L17+TALCAHUANO!L17+'PTO MONTT'!L17+CHACABUCO!L17+AUSTRAL!L17</f>
        <v>188759</v>
      </c>
      <c r="M17" s="7">
        <f>+ARICA!M17+IQUIQUE!M17+ANTOFAGASTA!M17+COQUIMBO!M17+VALPARAISO!M17+'SAN ANTONIO'!M17+TALCAHUANO!M17+'PTO MONTT'!M17+CHACABUCO!M17+AUSTRAL!M17</f>
        <v>208126</v>
      </c>
      <c r="N17" s="25">
        <f>+ARICA!N17+IQUIQUE!N17+ANTOFAGASTA!N17+COQUIMBO!N17+VALPARAISO!N17+'SAN ANTONIO'!N17+TALCAHUANO!N17+'PTO MONTT'!N17+CHACABUCO!N17+AUSTRAL!N17</f>
        <v>131231</v>
      </c>
      <c r="O17" s="63">
        <f>+ARICA!O17+IQUIQUE!O17+ANTOFAGASTA!O17+COQUIMBO!O17+VALPARAISO!O17+'SAN ANTONIO'!O17+TALCAHUANO!O17+'PTO MONTT'!O17+CHACABUCO!O17+AUSTRAL!O17</f>
        <v>104492</v>
      </c>
      <c r="P17" s="40">
        <f>+ARICA!P17+IQUIQUE!P17+ANTOFAGASTA!P17+COQUIMBO!P17+VALPARAISO!P17+'SAN ANTONIO'!P17+TALCAHUANO!P17+'PTO MONTT'!P17+CHACABUCO!P17+AUSTRAL!P17</f>
        <v>102333</v>
      </c>
      <c r="Q17" s="40">
        <f>+ARICA!Q17+IQUIQUE!Q17+ANTOFAGASTA!Q17+COQUIMBO!Q17+VALPARAISO!Q17+'SAN ANTONIO'!Q17+TALCAHUANO!Q17+'PTO MONTT'!Q17+CHACABUCO!Q17+AUSTRAL!Q17</f>
        <v>51027</v>
      </c>
      <c r="R17" s="6">
        <f>+ARICA!R17+IQUIQUE!R17+ANTOFAGASTA!R17+COQUIMBO!R17+VALPARAISO!R17+'SAN ANTONIO'!R17+TALCAHUANO!R17+'PTO MONTT'!R17+CHACABUCO!R17+AUSTRAL!R17</f>
        <v>62093</v>
      </c>
      <c r="S17" s="7">
        <f>+ARICA!S17+IQUIQUE!S17+ANTOFAGASTA!S17+COQUIMBO!S17+VALPARAISO!S17+'SAN ANTONIO'!S17+TALCAHUANO!S17+'PTO MONTT'!S17+CHACABUCO!S17+AUSTRAL!S17</f>
        <v>67296</v>
      </c>
      <c r="T17" s="7">
        <f>+ARICA!T17+IQUIQUE!T17+ANTOFAGASTA!T17+COQUIMBO!T17+VALPARAISO!T17+'SAN ANTONIO'!T17+TALCAHUANO!T17+'PTO MONTT'!T17+CHACABUCO!T17+AUSTRAL!T17</f>
        <v>174069</v>
      </c>
      <c r="U17" s="7">
        <f>+ARICA!U17+IQUIQUE!U17+ANTOFAGASTA!U17+COQUIMBO!U17+VALPARAISO!U17+'SAN ANTONIO'!U17+TALCAHUANO!U17+'PTO MONTT'!U17+CHACABUCO!U17+AUSTRAL!U17</f>
        <v>178263</v>
      </c>
      <c r="V17" s="25">
        <f>+ARICA!V17+IQUIQUE!V17+ANTOFAGASTA!V17+COQUIMBO!V17+VALPARAISO!V17+'SAN ANTONIO'!V17+TALCAHUANO!V17+'PTO MONTT'!V17+CHACABUCO!V17+AUSTRAL!V17</f>
        <v>164236</v>
      </c>
      <c r="W17" s="63">
        <f>+ARICA!W17+IQUIQUE!W17+ANTOFAGASTA!W17+COQUIMBO!W17+VALPARAISO!W17+'SAN ANTONIO'!W17+TALCAHUANO!W17+'PTO MONTT'!W17+CHACABUCO!W17+AUSTRAL!W17</f>
        <v>87421</v>
      </c>
      <c r="X17" s="40">
        <f>+ARICA!X17+IQUIQUE!X17+ANTOFAGASTA!X17+COQUIMBO!X17+VALPARAISO!X17+'SAN ANTONIO'!X17+TALCAHUANO!X17+'PTO MONTT'!X17+CHACABUCO!X17+AUSTRAL!X17</f>
        <v>116022</v>
      </c>
      <c r="Y17" s="40">
        <f>+ARICA!Y17+IQUIQUE!Y17+ANTOFAGASTA!Y17+COQUIMBO!Y17+VALPARAISO!Y17+'SAN ANTONIO'!Y17+TALCAHUANO!Y17+'PTO MONTT'!Y17+CHACABUCO!Y17+AUSTRAL!Y17</f>
        <v>83386</v>
      </c>
      <c r="Z17" s="6">
        <f t="shared" si="0"/>
        <v>391927.5</v>
      </c>
      <c r="AA17" s="7">
        <f t="shared" si="1"/>
        <v>475877</v>
      </c>
      <c r="AB17" s="7">
        <f t="shared" si="2"/>
        <v>604873</v>
      </c>
      <c r="AC17" s="7">
        <f t="shared" si="3"/>
        <v>556521</v>
      </c>
      <c r="AD17" s="25">
        <f t="shared" si="4"/>
        <v>591449</v>
      </c>
      <c r="AE17" s="63">
        <f t="shared" si="5"/>
        <v>405899</v>
      </c>
      <c r="AF17" s="40">
        <f t="shared" si="6"/>
        <v>411317</v>
      </c>
      <c r="AG17" s="40">
        <f t="shared" si="6"/>
        <v>344064</v>
      </c>
    </row>
    <row r="18" spans="1:37">
      <c r="A18" s="5" t="s">
        <v>16</v>
      </c>
      <c r="B18" s="6">
        <f>+ARICA!B18+IQUIQUE!B18+ANTOFAGASTA!B18+COQUIMBO!B18+VALPARAISO!B18+'SAN ANTONIO'!B18+TALCAHUANO!B18+'PTO MONTT'!B18+CHACABUCO!B18+AUSTRAL!B18</f>
        <v>277454</v>
      </c>
      <c r="C18" s="7">
        <f>+ARICA!C18+IQUIQUE!C18+ANTOFAGASTA!C18+COQUIMBO!C18+VALPARAISO!C18+'SAN ANTONIO'!C18+TALCAHUANO!C18+'PTO MONTT'!C18+CHACABUCO!C18+AUSTRAL!C18</f>
        <v>196000</v>
      </c>
      <c r="D18" s="7">
        <f>+ARICA!D18+IQUIQUE!D18+ANTOFAGASTA!D18+COQUIMBO!D18+VALPARAISO!D18+'SAN ANTONIO'!D18+TALCAHUANO!D18+'PTO MONTT'!D18+CHACABUCO!D18+AUSTRAL!D18</f>
        <v>312642</v>
      </c>
      <c r="E18" s="7">
        <f>+ARICA!E18+IQUIQUE!E18+ANTOFAGASTA!E18+COQUIMBO!E18+VALPARAISO!E18+'SAN ANTONIO'!E18+TALCAHUANO!E18+'PTO MONTT'!E18+CHACABUCO!E18+AUSTRAL!E18</f>
        <v>230343</v>
      </c>
      <c r="F18" s="25">
        <f>+ARICA!F18+IQUIQUE!F18+ANTOFAGASTA!F18+COQUIMBO!F18+VALPARAISO!F18+'SAN ANTONIO'!F18+TALCAHUANO!F18+'PTO MONTT'!F18+CHACABUCO!F18+AUSTRAL!F18</f>
        <v>328153</v>
      </c>
      <c r="G18" s="63">
        <f>+ARICA!G18+IQUIQUE!G18+ANTOFAGASTA!G18+COQUIMBO!G18+VALPARAISO!G18+'SAN ANTONIO'!G18+TALCAHUANO!G18+'PTO MONTT'!G18+CHACABUCO!G18+AUSTRAL!G18</f>
        <v>282651.78500000003</v>
      </c>
      <c r="H18" s="40">
        <f>+ARICA!H18+IQUIQUE!H18+ANTOFAGASTA!H18+COQUIMBO!H18+VALPARAISO!H18+'SAN ANTONIO'!H18+TALCAHUANO!H18+'PTO MONTT'!H18+CHACABUCO!H18+AUSTRAL!H18</f>
        <v>188487</v>
      </c>
      <c r="I18" s="40">
        <f>+ARICA!I18+IQUIQUE!I18+ANTOFAGASTA!I18+COQUIMBO!I18+VALPARAISO!I18+'SAN ANTONIO'!I18+TALCAHUANO!I18+'PTO MONTT'!I18+CHACABUCO!I18+AUSTRAL!I18</f>
        <v>225196</v>
      </c>
      <c r="J18" s="6">
        <f>+ARICA!J18+IQUIQUE!J18+ANTOFAGASTA!J18+COQUIMBO!J18+VALPARAISO!J18+'SAN ANTONIO'!J18+TALCAHUANO!J18+'PTO MONTT'!J18+CHACABUCO!J18+AUSTRAL!J18</f>
        <v>201243</v>
      </c>
      <c r="K18" s="7">
        <f>+ARICA!K18+IQUIQUE!K18+ANTOFAGASTA!K18+COQUIMBO!K18+VALPARAISO!K18+'SAN ANTONIO'!K18+TALCAHUANO!K18+'PTO MONTT'!K18+CHACABUCO!K18+AUSTRAL!K18</f>
        <v>266228</v>
      </c>
      <c r="L18" s="7">
        <f>+ARICA!L18+IQUIQUE!L18+ANTOFAGASTA!L18+COQUIMBO!L18+VALPARAISO!L18+'SAN ANTONIO'!L18+TALCAHUANO!L18+'PTO MONTT'!L18+CHACABUCO!L18+AUSTRAL!L18</f>
        <v>239460</v>
      </c>
      <c r="M18" s="7">
        <f>+ARICA!M18+IQUIQUE!M18+ANTOFAGASTA!M18+COQUIMBO!M18+VALPARAISO!M18+'SAN ANTONIO'!M18+TALCAHUANO!M18+'PTO MONTT'!M18+CHACABUCO!M18+AUSTRAL!M18</f>
        <v>198613</v>
      </c>
      <c r="N18" s="25">
        <f>+ARICA!N18+IQUIQUE!N18+ANTOFAGASTA!N18+COQUIMBO!N18+VALPARAISO!N18+'SAN ANTONIO'!N18+TALCAHUANO!N18+'PTO MONTT'!N18+CHACABUCO!N18+AUSTRAL!N18</f>
        <v>166652</v>
      </c>
      <c r="O18" s="63">
        <f>+ARICA!O18+IQUIQUE!O18+ANTOFAGASTA!O18+COQUIMBO!O18+VALPARAISO!O18+'SAN ANTONIO'!O18+TALCAHUANO!O18+'PTO MONTT'!O18+CHACABUCO!O18+AUSTRAL!O18</f>
        <v>127342.215</v>
      </c>
      <c r="P18" s="40">
        <f>+ARICA!P18+IQUIQUE!P18+ANTOFAGASTA!P18+COQUIMBO!P18+VALPARAISO!P18+'SAN ANTONIO'!P18+TALCAHUANO!P18+'PTO MONTT'!P18+CHACABUCO!P18+AUSTRAL!P18</f>
        <v>60949</v>
      </c>
      <c r="Q18" s="40">
        <f>+ARICA!Q18+IQUIQUE!Q18+ANTOFAGASTA!Q18+COQUIMBO!Q18+VALPARAISO!Q18+'SAN ANTONIO'!Q18+TALCAHUANO!Q18+'PTO MONTT'!Q18+CHACABUCO!Q18+AUSTRAL!Q18</f>
        <v>73992</v>
      </c>
      <c r="R18" s="6">
        <f>+ARICA!R18+IQUIQUE!R18+ANTOFAGASTA!R18+COQUIMBO!R18+VALPARAISO!R18+'SAN ANTONIO'!R18+TALCAHUANO!R18+'PTO MONTT'!R18+CHACABUCO!R18+AUSTRAL!R18</f>
        <v>54482</v>
      </c>
      <c r="S18" s="7">
        <f>+ARICA!S18+IQUIQUE!S18+ANTOFAGASTA!S18+COQUIMBO!S18+VALPARAISO!S18+'SAN ANTONIO'!S18+TALCAHUANO!S18+'PTO MONTT'!S18+CHACABUCO!S18+AUSTRAL!S18</f>
        <v>60080</v>
      </c>
      <c r="T18" s="7">
        <f>+ARICA!T18+IQUIQUE!T18+ANTOFAGASTA!T18+COQUIMBO!T18+VALPARAISO!T18+'SAN ANTONIO'!T18+TALCAHUANO!T18+'PTO MONTT'!T18+CHACABUCO!T18+AUSTRAL!T18</f>
        <v>83834</v>
      </c>
      <c r="U18" s="7">
        <f>+ARICA!U18+IQUIQUE!U18+ANTOFAGASTA!U18+COQUIMBO!U18+VALPARAISO!U18+'SAN ANTONIO'!U18+TALCAHUANO!U18+'PTO MONTT'!U18+CHACABUCO!U18+AUSTRAL!U18</f>
        <v>123060</v>
      </c>
      <c r="V18" s="25">
        <f>+ARICA!V18+IQUIQUE!V18+ANTOFAGASTA!V18+COQUIMBO!V18+VALPARAISO!V18+'SAN ANTONIO'!V18+TALCAHUANO!V18+'PTO MONTT'!V18+CHACABUCO!V18+AUSTRAL!V18</f>
        <v>81723</v>
      </c>
      <c r="W18" s="63">
        <f>+ARICA!W18+IQUIQUE!W18+ANTOFAGASTA!W18+COQUIMBO!W18+VALPARAISO!W18+'SAN ANTONIO'!W18+TALCAHUANO!W18+'PTO MONTT'!W18+CHACABUCO!W18+AUSTRAL!W18</f>
        <v>50633</v>
      </c>
      <c r="X18" s="40">
        <f>+ARICA!X18+IQUIQUE!X18+ANTOFAGASTA!X18+COQUIMBO!X18+VALPARAISO!X18+'SAN ANTONIO'!X18+TALCAHUANO!X18+'PTO MONTT'!X18+CHACABUCO!X18+AUSTRAL!X18</f>
        <v>63626</v>
      </c>
      <c r="Y18" s="40">
        <f>+ARICA!Y18+IQUIQUE!Y18+ANTOFAGASTA!Y18+COQUIMBO!Y18+VALPARAISO!Y18+'SAN ANTONIO'!Y18+TALCAHUANO!Y18+'PTO MONTT'!Y18+CHACABUCO!Y18+AUSTRAL!Y18</f>
        <v>120991</v>
      </c>
      <c r="Z18" s="6">
        <f t="shared" si="0"/>
        <v>533179</v>
      </c>
      <c r="AA18" s="7">
        <f t="shared" si="1"/>
        <v>522308</v>
      </c>
      <c r="AB18" s="7">
        <f t="shared" si="2"/>
        <v>635936</v>
      </c>
      <c r="AC18" s="7">
        <f t="shared" si="3"/>
        <v>552016</v>
      </c>
      <c r="AD18" s="25">
        <f t="shared" si="4"/>
        <v>576528</v>
      </c>
      <c r="AE18" s="63">
        <f t="shared" si="5"/>
        <v>460627</v>
      </c>
      <c r="AF18" s="40">
        <f t="shared" si="6"/>
        <v>313062</v>
      </c>
      <c r="AG18" s="40">
        <f t="shared" si="6"/>
        <v>420179</v>
      </c>
    </row>
    <row r="19" spans="1:37" ht="13.5" thickBot="1">
      <c r="A19" s="8" t="s">
        <v>17</v>
      </c>
      <c r="B19" s="9">
        <f t="shared" ref="B19:Z19" si="7">SUM(B7:B18)</f>
        <v>2553417.2999999998</v>
      </c>
      <c r="C19" s="10">
        <f t="shared" si="7"/>
        <v>2464830</v>
      </c>
      <c r="D19" s="10">
        <f t="shared" si="7"/>
        <v>2919770.1489999997</v>
      </c>
      <c r="E19" s="10">
        <f t="shared" si="7"/>
        <v>2681123.7620000001</v>
      </c>
      <c r="F19" s="49">
        <f t="shared" si="7"/>
        <v>3405948</v>
      </c>
      <c r="G19" s="68">
        <f t="shared" si="7"/>
        <v>2896026.7850000001</v>
      </c>
      <c r="H19" s="52">
        <f t="shared" si="7"/>
        <v>3178734.5999999996</v>
      </c>
      <c r="I19" s="52">
        <f t="shared" ref="I19" si="8">SUM(I7:I18)</f>
        <v>3535650</v>
      </c>
      <c r="J19" s="9">
        <f t="shared" si="7"/>
        <v>2988782</v>
      </c>
      <c r="K19" s="10">
        <f t="shared" si="7"/>
        <v>2815466</v>
      </c>
      <c r="L19" s="10">
        <f t="shared" si="7"/>
        <v>2560736.9169999999</v>
      </c>
      <c r="M19" s="10">
        <f t="shared" si="7"/>
        <v>2856068</v>
      </c>
      <c r="N19" s="49">
        <f t="shared" si="7"/>
        <v>2036412</v>
      </c>
      <c r="O19" s="10">
        <f t="shared" si="7"/>
        <v>1532510.2150000001</v>
      </c>
      <c r="P19" s="70">
        <f t="shared" si="7"/>
        <v>1370956</v>
      </c>
      <c r="Q19" s="70">
        <f t="shared" ref="Q19" si="9">SUM(Q7:Q18)</f>
        <v>1072255</v>
      </c>
      <c r="R19" s="9">
        <f t="shared" si="7"/>
        <v>1287197</v>
      </c>
      <c r="S19" s="10">
        <f t="shared" si="7"/>
        <v>1237940</v>
      </c>
      <c r="T19" s="10">
        <f t="shared" si="7"/>
        <v>1614562</v>
      </c>
      <c r="U19" s="10">
        <f t="shared" si="7"/>
        <v>1720484</v>
      </c>
      <c r="V19" s="49">
        <f t="shared" si="7"/>
        <v>1891278</v>
      </c>
      <c r="W19" s="10">
        <f t="shared" si="7"/>
        <v>1099970</v>
      </c>
      <c r="X19" s="70">
        <f t="shared" si="7"/>
        <v>1451514</v>
      </c>
      <c r="Y19" s="70">
        <f t="shared" si="7"/>
        <v>2024980</v>
      </c>
      <c r="Z19" s="9">
        <f t="shared" si="7"/>
        <v>6829396.2999999998</v>
      </c>
      <c r="AA19" s="10">
        <f>+S19+K19+C19</f>
        <v>6518236</v>
      </c>
      <c r="AB19" s="10">
        <f>+T19+L19+D19</f>
        <v>7095069.0659999996</v>
      </c>
      <c r="AC19" s="10">
        <f>+U19+M19+E19</f>
        <v>7257675.7620000001</v>
      </c>
      <c r="AD19" s="49">
        <f>SUM(AD7:AD18)</f>
        <v>7333638</v>
      </c>
      <c r="AE19" s="68">
        <f>SUM(AE7:AE18)</f>
        <v>5528507</v>
      </c>
      <c r="AF19" s="52">
        <f>SUM(AF7:AF18)</f>
        <v>6001204.5999999996</v>
      </c>
      <c r="AG19" s="52">
        <f>SUM(AG7:AG18)</f>
        <v>6632885</v>
      </c>
    </row>
    <row r="22" spans="1:37" ht="13.5" thickBot="1"/>
    <row r="23" spans="1:37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7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7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  <c r="AI25" s="142"/>
      <c r="AJ25" s="142"/>
      <c r="AK25" s="142"/>
    </row>
    <row r="26" spans="1:37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7">
      <c r="A27" s="5" t="s">
        <v>6</v>
      </c>
      <c r="B27" s="6">
        <f>+ARICA!B27+IQUIQUE!B27+ANTOFAGASTA!B27+COQUIMBO!B27+VALPARAISO!B27+'SAN ANTONIO'!B27+TALCAHUANO!B27+'PTO MONTT'!B27+CHACABUCO!B27+AUSTRAL!B27</f>
        <v>330889.87</v>
      </c>
      <c r="C27" s="7">
        <f>+ARICA!C27+IQUIQUE!C27+ANTOFAGASTA!C27+COQUIMBO!C27+VALPARAISO!C27+'SAN ANTONIO'!C27+TALCAHUANO!C27+'PTO MONTT'!C27+CHACABUCO!C27+AUSTRAL!C27</f>
        <v>288889</v>
      </c>
      <c r="D27" s="7">
        <f>+ARICA!D27+IQUIQUE!D27+ANTOFAGASTA!D27+COQUIMBO!D27+VALPARAISO!D27+'SAN ANTONIO'!D27+TALCAHUANO!D27+'PTO MONTT'!D27+CHACABUCO!D27+AUSTRAL!D27</f>
        <v>280633.848</v>
      </c>
      <c r="E27" s="7">
        <f>+ARICA!E27+IQUIQUE!E27+ANTOFAGASTA!E27+COQUIMBO!E27+VALPARAISO!E27+'SAN ANTONIO'!E27+TALCAHUANO!E27+'PTO MONTT'!E27+CHACABUCO!E27+AUSTRAL!E27</f>
        <v>270086.80430000002</v>
      </c>
      <c r="F27" s="25">
        <f>+ARICA!F27+IQUIQUE!F27+ANTOFAGASTA!F27+COQUIMBO!F27+VALPARAISO!F27+'SAN ANTONIO'!F27+TALCAHUANO!F27+'PTO MONTT'!F27+CHACABUCO!F27+AUSTRAL!F27</f>
        <v>217818.07740000001</v>
      </c>
      <c r="G27" s="67">
        <f>+ARICA!G27+IQUIQUE!G27+ANTOFAGASTA!G27+COQUIMBO!G27+VALPARAISO!G27+'SAN ANTONIO'!G27+TALCAHUANO!G27+'PTO MONTT'!G27+CHACABUCO!G27+AUSTRAL!G27</f>
        <v>203635.658</v>
      </c>
      <c r="H27" s="40">
        <f>+ARICA!H27+IQUIQUE!H27+ANTOFAGASTA!H27+COQUIMBO!H27+VALPARAISO!H27+'SAN ANTONIO'!H27+TALCAHUANO!H27+'PTO MONTT'!H27+CHACABUCO!H27+AUSTRAL!H27</f>
        <v>203955.45</v>
      </c>
      <c r="I27" s="40">
        <f>+ARICA!I27+IQUIQUE!I27+ANTOFAGASTA!I27+COQUIMBO!I27+VALPARAISO!I27+'SAN ANTONIO'!I27+TALCAHUANO!I27+'PTO MONTT'!I27+CHACABUCO!I27+AUSTRAL!I27</f>
        <v>223308</v>
      </c>
      <c r="J27" s="6">
        <f>+ARICA!J27+IQUIQUE!J27+ANTOFAGASTA!J27+COQUIMBO!J27+VALPARAISO!J27+'SAN ANTONIO'!J27+TALCAHUANO!J27+'PTO MONTT'!J27+CHACABUCO!J27+AUSTRAL!J27</f>
        <v>874607.64199999999</v>
      </c>
      <c r="K27" s="7">
        <f>+ARICA!K27+IQUIQUE!K27+ANTOFAGASTA!K27+COQUIMBO!K27+VALPARAISO!K27+'SAN ANTONIO'!K27+TALCAHUANO!K27+'PTO MONTT'!K27+CHACABUCO!K27+AUSTRAL!K27</f>
        <v>1078600.365</v>
      </c>
      <c r="L27" s="7">
        <f>+ARICA!L27+IQUIQUE!L27+ANTOFAGASTA!L27+COQUIMBO!L27+VALPARAISO!L27+'SAN ANTONIO'!L27+TALCAHUANO!L27+'PTO MONTT'!L27+CHACABUCO!L27+AUSTRAL!L27</f>
        <v>1155822.875</v>
      </c>
      <c r="M27" s="7">
        <f>+ARICA!M27+IQUIQUE!M27+ANTOFAGASTA!M27+COQUIMBO!M27+VALPARAISO!M27+'SAN ANTONIO'!M27+TALCAHUANO!M27+'PTO MONTT'!M27+CHACABUCO!M27+AUSTRAL!M27</f>
        <v>1542584.4139999999</v>
      </c>
      <c r="N27" s="25">
        <f>+ARICA!N27+IQUIQUE!N27+ANTOFAGASTA!N27+COQUIMBO!N27+VALPARAISO!N27+'SAN ANTONIO'!N27+TALCAHUANO!N27+'PTO MONTT'!N27+CHACABUCO!N27+AUSTRAL!N27</f>
        <v>1778957.9750000001</v>
      </c>
      <c r="O27" s="67">
        <f>+ARICA!O27+IQUIQUE!O27+ANTOFAGASTA!O27+COQUIMBO!O27+VALPARAISO!O27+'SAN ANTONIO'!O27+TALCAHUANO!O27+'PTO MONTT'!O27+CHACABUCO!O27+AUSTRAL!O27</f>
        <v>1590111.7220000001</v>
      </c>
      <c r="P27" s="40">
        <f>+ARICA!P27+IQUIQUE!P27+ANTOFAGASTA!P27+COQUIMBO!P27+VALPARAISO!P27+'SAN ANTONIO'!P27+TALCAHUANO!P27+'PTO MONTT'!P27+CHACABUCO!P27+AUSTRAL!P27</f>
        <v>1767193</v>
      </c>
      <c r="Q27" s="40">
        <f>+ARICA!Q27+IQUIQUE!Q27+ANTOFAGASTA!Q27+COQUIMBO!Q27+VALPARAISO!Q27+'SAN ANTONIO'!Q27+TALCAHUANO!Q27+'PTO MONTT'!Q27+CHACABUCO!Q27+AUSTRAL!Q27</f>
        <v>1973623</v>
      </c>
      <c r="R27" s="6">
        <f>+ARICA!R27+IQUIQUE!R27+ANTOFAGASTA!R27+COQUIMBO!R27+VALPARAISO!R27+'SAN ANTONIO'!R27+TALCAHUANO!R27+'PTO MONTT'!R27+CHACABUCO!R27+AUSTRAL!R27</f>
        <v>346916.51</v>
      </c>
      <c r="S27" s="7">
        <f>+ARICA!S27+IQUIQUE!S27+ANTOFAGASTA!S27+COQUIMBO!S27+VALPARAISO!S27+'SAN ANTONIO'!S27+TALCAHUANO!S27+'PTO MONTT'!S27+CHACABUCO!S27+AUSTRAL!S27</f>
        <v>228157</v>
      </c>
      <c r="T27" s="7">
        <f>+ARICA!T27+IQUIQUE!T27+ANTOFAGASTA!T27+COQUIMBO!T27+VALPARAISO!T27+'SAN ANTONIO'!T27+TALCAHUANO!T27+'PTO MONTT'!T27+CHACABUCO!T27+AUSTRAL!T27</f>
        <v>426435</v>
      </c>
      <c r="U27" s="7">
        <f>+ARICA!U27+IQUIQUE!U27+ANTOFAGASTA!U27+COQUIMBO!U27+VALPARAISO!U27+'SAN ANTONIO'!U27+TALCAHUANO!U27+'PTO MONTT'!U27+CHACABUCO!U27+AUSTRAL!U27</f>
        <v>490624.21400000004</v>
      </c>
      <c r="V27" s="25">
        <f>+ARICA!V27+IQUIQUE!V27+ANTOFAGASTA!V27+COQUIMBO!V27+VALPARAISO!V27+'SAN ANTONIO'!V27+TALCAHUANO!V27+'PTO MONTT'!V27+CHACABUCO!V27+AUSTRAL!V27</f>
        <v>442091.33100000001</v>
      </c>
      <c r="W27" s="67">
        <f>+ARICA!W27+IQUIQUE!W27+ANTOFAGASTA!W27+COQUIMBO!W27+VALPARAISO!W27+'SAN ANTONIO'!W27+TALCAHUANO!W27+'PTO MONTT'!W27+CHACABUCO!W27+AUSTRAL!W27</f>
        <v>393134.49300000002</v>
      </c>
      <c r="X27" s="40">
        <f>+ARICA!X27+IQUIQUE!X27+ANTOFAGASTA!X27+COQUIMBO!X27+VALPARAISO!X27+'SAN ANTONIO'!X27+TALCAHUANO!X27+'PTO MONTT'!X27+CHACABUCO!X27+AUSTRAL!X27</f>
        <v>408821.48</v>
      </c>
      <c r="Y27" s="40">
        <f>+ARICA!Y27+IQUIQUE!Y27+ANTOFAGASTA!Y27+COQUIMBO!Y27+VALPARAISO!Y27+'SAN ANTONIO'!Y27+TALCAHUANO!Y27+'PTO MONTT'!Y27+CHACABUCO!Y27+AUSTRAL!Y27</f>
        <v>498191</v>
      </c>
      <c r="Z27" s="6">
        <f t="shared" ref="Z27:Z38" si="10">+R27+J27+B27</f>
        <v>1552414.0219999999</v>
      </c>
      <c r="AA27" s="7">
        <f t="shared" ref="AA27:AA38" si="11">+S27+K27+C27</f>
        <v>1595646.365</v>
      </c>
      <c r="AB27" s="7">
        <f t="shared" ref="AB27:AB38" si="12">+T27+L27+D27</f>
        <v>1862891.723</v>
      </c>
      <c r="AC27" s="7">
        <f t="shared" ref="AC27:AC38" si="13">+U27+M27+E27</f>
        <v>2303295.4323</v>
      </c>
      <c r="AD27" s="25">
        <f t="shared" ref="AD27:AD38" si="14">+V27+N27+F27</f>
        <v>2438867.3833999997</v>
      </c>
      <c r="AE27" s="67">
        <f t="shared" ref="AE27:AE38" si="15">+W27+O27+G27</f>
        <v>2186881.8730000001</v>
      </c>
      <c r="AF27" s="40">
        <f>+H27+P27+X27</f>
        <v>2379969.9299999997</v>
      </c>
      <c r="AG27" s="40">
        <f>+I27+Q27+Y27</f>
        <v>2695122</v>
      </c>
    </row>
    <row r="28" spans="1:37">
      <c r="A28" s="5" t="s">
        <v>24</v>
      </c>
      <c r="B28" s="6">
        <f>+ARICA!B28+IQUIQUE!B28+ANTOFAGASTA!B28+COQUIMBO!B28+VALPARAISO!B28+'SAN ANTONIO'!B28+TALCAHUANO!B28+'PTO MONTT'!B28+CHACABUCO!B28+AUSTRAL!B28</f>
        <v>374381.55199999997</v>
      </c>
      <c r="C28" s="7">
        <f>+ARICA!C28+IQUIQUE!C28+ANTOFAGASTA!C28+COQUIMBO!C28+VALPARAISO!C28+'SAN ANTONIO'!C28+TALCAHUANO!C28+'PTO MONTT'!C28+CHACABUCO!C28+AUSTRAL!C28</f>
        <v>394223</v>
      </c>
      <c r="D28" s="7">
        <f>+ARICA!D28+IQUIQUE!D28+ANTOFAGASTA!D28+COQUIMBO!D28+VALPARAISO!D28+'SAN ANTONIO'!D28+TALCAHUANO!D28+'PTO MONTT'!D28+CHACABUCO!D28+AUSTRAL!D28</f>
        <v>251030.33799999999</v>
      </c>
      <c r="E28" s="7">
        <f>+ARICA!E28+IQUIQUE!E28+ANTOFAGASTA!E28+COQUIMBO!E28+VALPARAISO!E28+'SAN ANTONIO'!E28+TALCAHUANO!E28+'PTO MONTT'!E28+CHACABUCO!E28+AUSTRAL!E28</f>
        <v>307694.81800000003</v>
      </c>
      <c r="F28" s="25">
        <f>+ARICA!F28+IQUIQUE!F28+ANTOFAGASTA!F28+COQUIMBO!F28+VALPARAISO!F28+'SAN ANTONIO'!F28+TALCAHUANO!F28+'PTO MONTT'!F28+CHACABUCO!F28+AUSTRAL!F28</f>
        <v>317822.09964999999</v>
      </c>
      <c r="G28" s="63">
        <f>+ARICA!G28+IQUIQUE!G28+ANTOFAGASTA!G28+COQUIMBO!G28+VALPARAISO!G28+'SAN ANTONIO'!G28+TALCAHUANO!G28+'PTO MONTT'!G28+CHACABUCO!G28+AUSTRAL!G28</f>
        <v>200342.215</v>
      </c>
      <c r="H28" s="40">
        <f>+ARICA!H28+IQUIQUE!H28+ANTOFAGASTA!H28+COQUIMBO!H28+VALPARAISO!H28+'SAN ANTONIO'!H28+TALCAHUANO!H28+'PTO MONTT'!H28+CHACABUCO!H28+AUSTRAL!H28</f>
        <v>213793.21</v>
      </c>
      <c r="I28" s="40">
        <f>+ARICA!I28+IQUIQUE!I28+ANTOFAGASTA!I28+COQUIMBO!I28+VALPARAISO!I28+'SAN ANTONIO'!I28+TALCAHUANO!I28+'PTO MONTT'!I28+CHACABUCO!I28+AUSTRAL!I28</f>
        <v>253421</v>
      </c>
      <c r="J28" s="6">
        <f>+ARICA!J28+IQUIQUE!J28+ANTOFAGASTA!J28+COQUIMBO!J28+VALPARAISO!J28+'SAN ANTONIO'!J28+TALCAHUANO!J28+'PTO MONTT'!J28+CHACABUCO!J28+AUSTRAL!J28</f>
        <v>881420.13099999994</v>
      </c>
      <c r="K28" s="7">
        <f>+ARICA!K28+IQUIQUE!K28+ANTOFAGASTA!K28+COQUIMBO!K28+VALPARAISO!K28+'SAN ANTONIO'!K28+TALCAHUANO!K28+'PTO MONTT'!K28+CHACABUCO!K28+AUSTRAL!K28</f>
        <v>1174407.007</v>
      </c>
      <c r="L28" s="7">
        <f>+ARICA!L28+IQUIQUE!L28+ANTOFAGASTA!L28+COQUIMBO!L28+VALPARAISO!L28+'SAN ANTONIO'!L28+TALCAHUANO!L28+'PTO MONTT'!L28+CHACABUCO!L28+AUSTRAL!L28</f>
        <v>1199911.281</v>
      </c>
      <c r="M28" s="7">
        <f>+ARICA!M28+IQUIQUE!M28+ANTOFAGASTA!M28+COQUIMBO!M28+VALPARAISO!M28+'SAN ANTONIO'!M28+TALCAHUANO!M28+'PTO MONTT'!M28+CHACABUCO!M28+AUSTRAL!M28</f>
        <v>1464076.43</v>
      </c>
      <c r="N28" s="25">
        <f>+ARICA!N28+IQUIQUE!N28+ANTOFAGASTA!N28+COQUIMBO!N28+VALPARAISO!N28+'SAN ANTONIO'!N28+TALCAHUANO!N28+'PTO MONTT'!N28+CHACABUCO!N28+AUSTRAL!N28</f>
        <v>1873311.679</v>
      </c>
      <c r="O28" s="63">
        <f>+ARICA!O28+IQUIQUE!O28+ANTOFAGASTA!O28+COQUIMBO!O28+VALPARAISO!O28+'SAN ANTONIO'!O28+TALCAHUANO!O28+'PTO MONTT'!O28+CHACABUCO!O28+AUSTRAL!O28</f>
        <v>1858423.8180000002</v>
      </c>
      <c r="P28" s="40">
        <f>+ARICA!P28+IQUIQUE!P28+ANTOFAGASTA!P28+COQUIMBO!P28+VALPARAISO!P28+'SAN ANTONIO'!P28+TALCAHUANO!P28+'PTO MONTT'!P28+CHACABUCO!P28+AUSTRAL!P28</f>
        <v>1729954.2000000002</v>
      </c>
      <c r="Q28" s="40">
        <f>+ARICA!Q28+IQUIQUE!Q28+ANTOFAGASTA!Q28+COQUIMBO!Q28+VALPARAISO!Q28+'SAN ANTONIO'!Q28+TALCAHUANO!Q28+'PTO MONTT'!Q28+CHACABUCO!Q28+AUSTRAL!Q28</f>
        <v>2093661</v>
      </c>
      <c r="R28" s="6">
        <f>+ARICA!R28+IQUIQUE!R28+ANTOFAGASTA!R28+COQUIMBO!R28+VALPARAISO!R28+'SAN ANTONIO'!R28+TALCAHUANO!R28+'PTO MONTT'!R28+CHACABUCO!R28+AUSTRAL!R28</f>
        <v>362884.63</v>
      </c>
      <c r="S28" s="7">
        <f>+ARICA!S28+IQUIQUE!S28+ANTOFAGASTA!S28+COQUIMBO!S28+VALPARAISO!S28+'SAN ANTONIO'!S28+TALCAHUANO!S28+'PTO MONTT'!S28+CHACABUCO!S28+AUSTRAL!S28</f>
        <v>306661.3</v>
      </c>
      <c r="T28" s="7">
        <f>+ARICA!T28+IQUIQUE!T28+ANTOFAGASTA!T28+COQUIMBO!T28+VALPARAISO!T28+'SAN ANTONIO'!T28+TALCAHUANO!T28+'PTO MONTT'!T28+CHACABUCO!T28+AUSTRAL!T28</f>
        <v>395357</v>
      </c>
      <c r="U28" s="7">
        <f>+ARICA!U28+IQUIQUE!U28+ANTOFAGASTA!U28+COQUIMBO!U28+VALPARAISO!U28+'SAN ANTONIO'!U28+TALCAHUANO!U28+'PTO MONTT'!U28+CHACABUCO!U28+AUSTRAL!U28</f>
        <v>377377.16000000003</v>
      </c>
      <c r="V28" s="25">
        <f>+ARICA!V28+IQUIQUE!V28+ANTOFAGASTA!V28+COQUIMBO!V28+VALPARAISO!V28+'SAN ANTONIO'!V28+TALCAHUANO!V28+'PTO MONTT'!V28+CHACABUCO!V28+AUSTRAL!V28</f>
        <v>500752.66899999999</v>
      </c>
      <c r="W28" s="63">
        <f>+ARICA!W28+IQUIQUE!W28+ANTOFAGASTA!W28+COQUIMBO!W28+VALPARAISO!W28+'SAN ANTONIO'!W28+TALCAHUANO!W28+'PTO MONTT'!W28+CHACABUCO!W28+AUSTRAL!W28</f>
        <v>380021.31</v>
      </c>
      <c r="X28" s="40">
        <f>+ARICA!X28+IQUIQUE!X28+ANTOFAGASTA!X28+COQUIMBO!X28+VALPARAISO!X28+'SAN ANTONIO'!X28+TALCAHUANO!X28+'PTO MONTT'!X28+CHACABUCO!X28+AUSTRAL!X28</f>
        <v>426553.67000000004</v>
      </c>
      <c r="Y28" s="40">
        <f>+ARICA!Y28+IQUIQUE!Y28+ANTOFAGASTA!Y28+COQUIMBO!Y28+VALPARAISO!Y28+'SAN ANTONIO'!Y28+TALCAHUANO!Y28+'PTO MONTT'!Y28+CHACABUCO!Y28+AUSTRAL!Y28</f>
        <v>436749</v>
      </c>
      <c r="Z28" s="6">
        <f t="shared" si="10"/>
        <v>1618686.3129999998</v>
      </c>
      <c r="AA28" s="7">
        <f t="shared" si="11"/>
        <v>1875291.307</v>
      </c>
      <c r="AB28" s="7">
        <f t="shared" si="12"/>
        <v>1846298.6189999999</v>
      </c>
      <c r="AC28" s="7">
        <f t="shared" si="13"/>
        <v>2149148.4079999998</v>
      </c>
      <c r="AD28" s="25">
        <f t="shared" si="14"/>
        <v>2691886.4476500005</v>
      </c>
      <c r="AE28" s="63">
        <f t="shared" si="15"/>
        <v>2438787.3429999999</v>
      </c>
      <c r="AF28" s="40">
        <f t="shared" ref="AF28:AG38" si="16">+X28+P28+H28</f>
        <v>2370301.08</v>
      </c>
      <c r="AG28" s="40">
        <f t="shared" si="16"/>
        <v>2783831</v>
      </c>
    </row>
    <row r="29" spans="1:37">
      <c r="A29" s="5" t="s">
        <v>7</v>
      </c>
      <c r="B29" s="6">
        <f>+ARICA!B29+IQUIQUE!B29+ANTOFAGASTA!B29+COQUIMBO!B29+VALPARAISO!B29+'SAN ANTONIO'!B29+TALCAHUANO!B29+'PTO MONTT'!B29+CHACABUCO!B29+AUSTRAL!B29</f>
        <v>407953.84</v>
      </c>
      <c r="C29" s="7">
        <f>+ARICA!C29+IQUIQUE!C29+ANTOFAGASTA!C29+COQUIMBO!C29+VALPARAISO!C29+'SAN ANTONIO'!C29+TALCAHUANO!C29+'PTO MONTT'!C29+CHACABUCO!C29+AUSTRAL!C29</f>
        <v>400176</v>
      </c>
      <c r="D29" s="7">
        <f>+ARICA!D29+IQUIQUE!D29+ANTOFAGASTA!D29+COQUIMBO!D29+VALPARAISO!D29+'SAN ANTONIO'!D29+TALCAHUANO!D29+'PTO MONTT'!D29+CHACABUCO!D29+AUSTRAL!D29</f>
        <v>393466.13199999998</v>
      </c>
      <c r="E29" s="7">
        <f>+ARICA!E29+IQUIQUE!E29+ANTOFAGASTA!E29+COQUIMBO!E29+VALPARAISO!E29+'SAN ANTONIO'!E29+TALCAHUANO!E29+'PTO MONTT'!E29+CHACABUCO!E29+AUSTRAL!E29</f>
        <v>342029.80839999998</v>
      </c>
      <c r="F29" s="25">
        <f>+ARICA!F29+IQUIQUE!F29+ANTOFAGASTA!F29+COQUIMBO!F29+VALPARAISO!F29+'SAN ANTONIO'!F29+TALCAHUANO!F29+'PTO MONTT'!F29+CHACABUCO!F29+AUSTRAL!F29</f>
        <v>235769.20645</v>
      </c>
      <c r="G29" s="63">
        <f>+ARICA!G29+IQUIQUE!G29+ANTOFAGASTA!G29+COQUIMBO!G29+VALPARAISO!G29+'SAN ANTONIO'!G29+TALCAHUANO!G29+'PTO MONTT'!G29+CHACABUCO!G29+AUSTRAL!G29</f>
        <v>230736.46400000001</v>
      </c>
      <c r="H29" s="40">
        <f>+ARICA!H29+IQUIQUE!H29+ANTOFAGASTA!H29+COQUIMBO!H29+VALPARAISO!H29+'SAN ANTONIO'!H29+TALCAHUANO!H29+'PTO MONTT'!H29+CHACABUCO!H29+AUSTRAL!H29</f>
        <v>237983.07</v>
      </c>
      <c r="I29" s="40">
        <f>+ARICA!I29+IQUIQUE!I29+ANTOFAGASTA!I29+COQUIMBO!I29+VALPARAISO!I29+'SAN ANTONIO'!I29+TALCAHUANO!I29+'PTO MONTT'!I29+CHACABUCO!I29+AUSTRAL!I29</f>
        <v>230123.85</v>
      </c>
      <c r="J29" s="6">
        <f>+ARICA!J29+IQUIQUE!J29+ANTOFAGASTA!J29+COQUIMBO!J29+VALPARAISO!J29+'SAN ANTONIO'!J29+TALCAHUANO!J29+'PTO MONTT'!J29+CHACABUCO!J29+AUSTRAL!J29</f>
        <v>1065507.5</v>
      </c>
      <c r="K29" s="7">
        <f>+ARICA!K29+IQUIQUE!K29+ANTOFAGASTA!K29+COQUIMBO!K29+VALPARAISO!K29+'SAN ANTONIO'!K29+TALCAHUANO!K29+'PTO MONTT'!K29+CHACABUCO!K29+AUSTRAL!K29</f>
        <v>1347577.868</v>
      </c>
      <c r="L29" s="7">
        <f>+ARICA!L29+IQUIQUE!L29+ANTOFAGASTA!L29+COQUIMBO!L29+VALPARAISO!L29+'SAN ANTONIO'!L29+TALCAHUANO!L29+'PTO MONTT'!L29+CHACABUCO!L29+AUSTRAL!L29</f>
        <v>1558359.726</v>
      </c>
      <c r="M29" s="7">
        <f>+ARICA!M29+IQUIQUE!M29+ANTOFAGASTA!M29+COQUIMBO!M29+VALPARAISO!M29+'SAN ANTONIO'!M29+TALCAHUANO!M29+'PTO MONTT'!M29+CHACABUCO!M29+AUSTRAL!M29</f>
        <v>1835790.0449999999</v>
      </c>
      <c r="N29" s="25">
        <f>+ARICA!N29+IQUIQUE!N29+ANTOFAGASTA!N29+COQUIMBO!N29+VALPARAISO!N29+'SAN ANTONIO'!N29+TALCAHUANO!N29+'PTO MONTT'!N29+CHACABUCO!N29+AUSTRAL!N29</f>
        <v>2260711.1060000001</v>
      </c>
      <c r="O29" s="63">
        <f>+ARICA!O29+IQUIQUE!O29+ANTOFAGASTA!O29+COQUIMBO!O29+VALPARAISO!O29+'SAN ANTONIO'!O29+TALCAHUANO!O29+'PTO MONTT'!O29+CHACABUCO!O29+AUSTRAL!O29</f>
        <v>2111470.0619999999</v>
      </c>
      <c r="P29" s="40">
        <f>+ARICA!P29+IQUIQUE!P29+ANTOFAGASTA!P29+COQUIMBO!P29+VALPARAISO!P29+'SAN ANTONIO'!P29+TALCAHUANO!P29+'PTO MONTT'!P29+CHACABUCO!P29+AUSTRAL!P29</f>
        <v>1812101.43</v>
      </c>
      <c r="Q29" s="40">
        <f>+ARICA!Q29+IQUIQUE!Q29+ANTOFAGASTA!Q29+COQUIMBO!Q29+VALPARAISO!Q29+'SAN ANTONIO'!Q29+TALCAHUANO!Q29+'PTO MONTT'!Q29+CHACABUCO!Q29+AUSTRAL!Q29</f>
        <v>2415467.9</v>
      </c>
      <c r="R29" s="6">
        <f>+ARICA!R29+IQUIQUE!R29+ANTOFAGASTA!R29+COQUIMBO!R29+VALPARAISO!R29+'SAN ANTONIO'!R29+TALCAHUANO!R29+'PTO MONTT'!R29+CHACABUCO!R29+AUSTRAL!R29</f>
        <v>411777.50000000006</v>
      </c>
      <c r="S29" s="7">
        <f>+ARICA!S29+IQUIQUE!S29+ANTOFAGASTA!S29+COQUIMBO!S29+VALPARAISO!S29+'SAN ANTONIO'!S29+TALCAHUANO!S29+'PTO MONTT'!S29+CHACABUCO!S29+AUSTRAL!S29</f>
        <v>365539</v>
      </c>
      <c r="T29" s="7">
        <f>+ARICA!T29+IQUIQUE!T29+ANTOFAGASTA!T29+COQUIMBO!T29+VALPARAISO!T29+'SAN ANTONIO'!T29+TALCAHUANO!T29+'PTO MONTT'!T29+CHACABUCO!T29+AUSTRAL!T29</f>
        <v>446326</v>
      </c>
      <c r="U29" s="7">
        <f>+ARICA!U29+IQUIQUE!U29+ANTOFAGASTA!U29+COQUIMBO!U29+VALPARAISO!U29+'SAN ANTONIO'!U29+TALCAHUANO!U29+'PTO MONTT'!U29+CHACABUCO!U29+AUSTRAL!U29</f>
        <v>428982.72</v>
      </c>
      <c r="V29" s="25">
        <f>+ARICA!V29+IQUIQUE!V29+ANTOFAGASTA!V29+COQUIMBO!V29+VALPARAISO!V29+'SAN ANTONIO'!V29+TALCAHUANO!V29+'PTO MONTT'!V29+CHACABUCO!V29+AUSTRAL!V29</f>
        <v>396602.17210999998</v>
      </c>
      <c r="W29" s="63">
        <f>+ARICA!W29+IQUIQUE!W29+ANTOFAGASTA!W29+COQUIMBO!W29+VALPARAISO!W29+'SAN ANTONIO'!W29+TALCAHUANO!W29+'PTO MONTT'!W29+CHACABUCO!W29+AUSTRAL!W29</f>
        <v>381988.78</v>
      </c>
      <c r="X29" s="40">
        <f>+ARICA!X29+IQUIQUE!X29+ANTOFAGASTA!X29+COQUIMBO!X29+VALPARAISO!X29+'SAN ANTONIO'!X29+TALCAHUANO!X29+'PTO MONTT'!X29+CHACABUCO!X29+AUSTRAL!X29</f>
        <v>365695.41000000003</v>
      </c>
      <c r="Y29" s="40">
        <f>+ARICA!Y29+IQUIQUE!Y29+ANTOFAGASTA!Y29+COQUIMBO!Y29+VALPARAISO!Y29+'SAN ANTONIO'!Y29+TALCAHUANO!Y29+'PTO MONTT'!Y29+CHACABUCO!Y29+AUSTRAL!Y29</f>
        <v>797890.98</v>
      </c>
      <c r="Z29" s="6">
        <f t="shared" si="10"/>
        <v>1885238.84</v>
      </c>
      <c r="AA29" s="7">
        <f t="shared" si="11"/>
        <v>2113292.8679999998</v>
      </c>
      <c r="AB29" s="7">
        <f t="shared" si="12"/>
        <v>2398151.858</v>
      </c>
      <c r="AC29" s="7">
        <f t="shared" si="13"/>
        <v>2606802.5733999996</v>
      </c>
      <c r="AD29" s="25">
        <f t="shared" si="14"/>
        <v>2893082.4845600002</v>
      </c>
      <c r="AE29" s="63">
        <f t="shared" si="15"/>
        <v>2724195.3060000003</v>
      </c>
      <c r="AF29" s="40">
        <f t="shared" si="16"/>
        <v>2415779.9099999997</v>
      </c>
      <c r="AG29" s="40">
        <f t="shared" si="16"/>
        <v>3443482.73</v>
      </c>
    </row>
    <row r="30" spans="1:37">
      <c r="A30" s="5" t="s">
        <v>8</v>
      </c>
      <c r="B30" s="6">
        <f>+ARICA!B30+IQUIQUE!B30+ANTOFAGASTA!B30+COQUIMBO!B30+VALPARAISO!B30+'SAN ANTONIO'!B30+TALCAHUANO!B30+'PTO MONTT'!B30+CHACABUCO!B30+AUSTRAL!B30</f>
        <v>393339.74100000004</v>
      </c>
      <c r="C30" s="7">
        <f>+ARICA!C30+IQUIQUE!C30+ANTOFAGASTA!C30+COQUIMBO!C30+VALPARAISO!C30+'SAN ANTONIO'!C30+TALCAHUANO!C30+'PTO MONTT'!C30+CHACABUCO!C30+AUSTRAL!C30</f>
        <v>379134</v>
      </c>
      <c r="D30" s="7">
        <f>+ARICA!D30+IQUIQUE!D30+ANTOFAGASTA!D30+COQUIMBO!D30+VALPARAISO!D30+'SAN ANTONIO'!D30+TALCAHUANO!D30+'PTO MONTT'!D30+CHACABUCO!D30+AUSTRAL!D30</f>
        <v>302830.60600000003</v>
      </c>
      <c r="E30" s="7">
        <f>+ARICA!E30+IQUIQUE!E30+ANTOFAGASTA!E30+COQUIMBO!E30+VALPARAISO!E30+'SAN ANTONIO'!E30+TALCAHUANO!E30+'PTO MONTT'!E30+CHACABUCO!E30+AUSTRAL!E30</f>
        <v>258922.93049999999</v>
      </c>
      <c r="F30" s="25">
        <f>+ARICA!F30+IQUIQUE!F30+ANTOFAGASTA!F30+COQUIMBO!F30+VALPARAISO!F30+'SAN ANTONIO'!F30+TALCAHUANO!F30+'PTO MONTT'!F30+CHACABUCO!F30+AUSTRAL!F30</f>
        <v>355685.09704999998</v>
      </c>
      <c r="G30" s="63">
        <f>+ARICA!G30+IQUIQUE!G30+ANTOFAGASTA!G30+COQUIMBO!G30+VALPARAISO!G30+'SAN ANTONIO'!G30+TALCAHUANO!G30+'PTO MONTT'!G30+CHACABUCO!G30+AUSTRAL!G30</f>
        <v>163912.364</v>
      </c>
      <c r="H30" s="40">
        <f>+ARICA!H30+IQUIQUE!H30+ANTOFAGASTA!H30+COQUIMBO!H30+VALPARAISO!H30+'SAN ANTONIO'!H30+TALCAHUANO!H30+'PTO MONTT'!H30+CHACABUCO!H30+AUSTRAL!H30</f>
        <v>204994.59999999998</v>
      </c>
      <c r="I30" s="40">
        <f>+ARICA!I30+IQUIQUE!I30+ANTOFAGASTA!I30+COQUIMBO!I30+VALPARAISO!I30+'SAN ANTONIO'!I30+TALCAHUANO!I30+'PTO MONTT'!I30+CHACABUCO!I30+AUSTRAL!I30</f>
        <v>275003.96999999997</v>
      </c>
      <c r="J30" s="6">
        <f>+ARICA!J30+IQUIQUE!J30+ANTOFAGASTA!J30+COQUIMBO!J30+VALPARAISO!J30+'SAN ANTONIO'!J30+TALCAHUANO!J30+'PTO MONTT'!J30+CHACABUCO!J30+AUSTRAL!J30</f>
        <v>1088789.0900000001</v>
      </c>
      <c r="K30" s="7">
        <f>+ARICA!K30+IQUIQUE!K30+ANTOFAGASTA!K30+COQUIMBO!K30+VALPARAISO!K30+'SAN ANTONIO'!K30+TALCAHUANO!K30+'PTO MONTT'!K30+CHACABUCO!K30+AUSTRAL!K30</f>
        <v>1338138.858</v>
      </c>
      <c r="L30" s="7">
        <f>+ARICA!L30+IQUIQUE!L30+ANTOFAGASTA!L30+COQUIMBO!L30+VALPARAISO!L30+'SAN ANTONIO'!L30+TALCAHUANO!L30+'PTO MONTT'!L30+CHACABUCO!L30+AUSTRAL!L30</f>
        <v>1546606.7239999999</v>
      </c>
      <c r="M30" s="7">
        <f>+ARICA!M30+IQUIQUE!M30+ANTOFAGASTA!M30+COQUIMBO!M30+VALPARAISO!M30+'SAN ANTONIO'!M30+TALCAHUANO!M30+'PTO MONTT'!M30+CHACABUCO!M30+AUSTRAL!M30</f>
        <v>1850432.7914</v>
      </c>
      <c r="N30" s="25">
        <f>+ARICA!N30+IQUIQUE!N30+ANTOFAGASTA!N30+COQUIMBO!N30+VALPARAISO!N30+'SAN ANTONIO'!N30+TALCAHUANO!N30+'PTO MONTT'!N30+CHACABUCO!N30+AUSTRAL!N30</f>
        <v>2257580.5150000001</v>
      </c>
      <c r="O30" s="63">
        <f>+ARICA!O30+IQUIQUE!O30+ANTOFAGASTA!O30+COQUIMBO!O30+VALPARAISO!O30+'SAN ANTONIO'!O30+TALCAHUANO!O30+'PTO MONTT'!O30+CHACABUCO!O30+AUSTRAL!O30</f>
        <v>2116297.95322</v>
      </c>
      <c r="P30" s="40">
        <f>+ARICA!P30+IQUIQUE!P30+ANTOFAGASTA!P30+COQUIMBO!P30+VALPARAISO!P30+'SAN ANTONIO'!P30+TALCAHUANO!P30+'PTO MONTT'!P30+CHACABUCO!P30+AUSTRAL!P30</f>
        <v>2257176.11</v>
      </c>
      <c r="Q30" s="40">
        <f>+ARICA!Q30+IQUIQUE!Q30+ANTOFAGASTA!Q30+COQUIMBO!Q30+VALPARAISO!Q30+'SAN ANTONIO'!Q30+TALCAHUANO!Q30+'PTO MONTT'!Q30+CHACABUCO!Q30+AUSTRAL!Q30</f>
        <v>2622767.2999999998</v>
      </c>
      <c r="R30" s="6">
        <f>+ARICA!R30+IQUIQUE!R30+ANTOFAGASTA!R30+COQUIMBO!R30+VALPARAISO!R30+'SAN ANTONIO'!R30+TALCAHUANO!R30+'PTO MONTT'!R30+CHACABUCO!R30+AUSTRAL!R30</f>
        <v>345634.95999999996</v>
      </c>
      <c r="S30" s="7">
        <f>+ARICA!S30+IQUIQUE!S30+ANTOFAGASTA!S30+COQUIMBO!S30+VALPARAISO!S30+'SAN ANTONIO'!S30+TALCAHUANO!S30+'PTO MONTT'!S30+CHACABUCO!S30+AUSTRAL!S30</f>
        <v>311092</v>
      </c>
      <c r="T30" s="7">
        <f>+ARICA!T30+IQUIQUE!T30+ANTOFAGASTA!T30+COQUIMBO!T30+VALPARAISO!T30+'SAN ANTONIO'!T30+TALCAHUANO!T30+'PTO MONTT'!T30+CHACABUCO!T30+AUSTRAL!T30</f>
        <v>401409.26</v>
      </c>
      <c r="U30" s="7">
        <f>+ARICA!U30+IQUIQUE!U30+ANTOFAGASTA!U30+COQUIMBO!U30+VALPARAISO!U30+'SAN ANTONIO'!U30+TALCAHUANO!U30+'PTO MONTT'!U30+CHACABUCO!U30+AUSTRAL!U30</f>
        <v>383757.50599999999</v>
      </c>
      <c r="V30" s="25">
        <f>+ARICA!V30+IQUIQUE!V30+ANTOFAGASTA!V30+COQUIMBO!V30+VALPARAISO!V30+'SAN ANTONIO'!V30+TALCAHUANO!V30+'PTO MONTT'!V30+CHACABUCO!V30+AUSTRAL!V30</f>
        <v>367148.397</v>
      </c>
      <c r="W30" s="63">
        <f>+ARICA!W30+IQUIQUE!W30+ANTOFAGASTA!W30+COQUIMBO!W30+VALPARAISO!W30+'SAN ANTONIO'!W30+TALCAHUANO!W30+'PTO MONTT'!W30+CHACABUCO!W30+AUSTRAL!W30</f>
        <v>322744</v>
      </c>
      <c r="X30" s="40">
        <f>+ARICA!X30+IQUIQUE!X30+ANTOFAGASTA!X30+COQUIMBO!X30+VALPARAISO!X30+'SAN ANTONIO'!X30+TALCAHUANO!X30+'PTO MONTT'!X30+CHACABUCO!X30+AUSTRAL!X30</f>
        <v>403081.62</v>
      </c>
      <c r="Y30" s="40">
        <f>+ARICA!Y30+IQUIQUE!Y30+ANTOFAGASTA!Y30+COQUIMBO!Y30+VALPARAISO!Y30+'SAN ANTONIO'!Y30+TALCAHUANO!Y30+'PTO MONTT'!Y30+CHACABUCO!Y30+AUSTRAL!Y30</f>
        <v>416199.79000000004</v>
      </c>
      <c r="Z30" s="6">
        <f t="shared" si="10"/>
        <v>1827763.7910000002</v>
      </c>
      <c r="AA30" s="7">
        <f t="shared" si="11"/>
        <v>2028364.858</v>
      </c>
      <c r="AB30" s="7">
        <f t="shared" si="12"/>
        <v>2250846.59</v>
      </c>
      <c r="AC30" s="7">
        <f t="shared" si="13"/>
        <v>2493113.2278999998</v>
      </c>
      <c r="AD30" s="25">
        <f t="shared" si="14"/>
        <v>2980414.00905</v>
      </c>
      <c r="AE30" s="63">
        <f t="shared" si="15"/>
        <v>2602954.3172200001</v>
      </c>
      <c r="AF30" s="40">
        <f t="shared" si="16"/>
        <v>2865252.33</v>
      </c>
      <c r="AG30" s="40">
        <f t="shared" si="16"/>
        <v>3313971.0599999996</v>
      </c>
    </row>
    <row r="31" spans="1:37">
      <c r="A31" s="5" t="s">
        <v>9</v>
      </c>
      <c r="B31" s="6">
        <f>+ARICA!B31+IQUIQUE!B31+ANTOFAGASTA!B31+COQUIMBO!B31+VALPARAISO!B31+'SAN ANTONIO'!B31+TALCAHUANO!B31+'PTO MONTT'!B31+CHACABUCO!B31+AUSTRAL!B31</f>
        <v>303900.16500000004</v>
      </c>
      <c r="C31" s="7">
        <f>+ARICA!C31+IQUIQUE!C31+ANTOFAGASTA!C31+COQUIMBO!C31+VALPARAISO!C31+'SAN ANTONIO'!C31+TALCAHUANO!C31+'PTO MONTT'!C31+CHACABUCO!C31+AUSTRAL!C31</f>
        <v>259476</v>
      </c>
      <c r="D31" s="7">
        <f>+ARICA!D31+IQUIQUE!D31+ANTOFAGASTA!D31+COQUIMBO!D31+VALPARAISO!D31+'SAN ANTONIO'!D31+TALCAHUANO!D31+'PTO MONTT'!D31+CHACABUCO!D31+AUSTRAL!D31</f>
        <v>283920.89300000004</v>
      </c>
      <c r="E31" s="7">
        <f>+ARICA!E31+IQUIQUE!E31+ANTOFAGASTA!E31+COQUIMBO!E31+VALPARAISO!E31+'SAN ANTONIO'!E31+TALCAHUANO!E31+'PTO MONTT'!E31+CHACABUCO!E31+AUSTRAL!E31</f>
        <v>157353.00160000002</v>
      </c>
      <c r="F31" s="25">
        <f>+ARICA!F31+IQUIQUE!F31+ANTOFAGASTA!F31+COQUIMBO!F31+VALPARAISO!F31+'SAN ANTONIO'!F31+TALCAHUANO!F31+'PTO MONTT'!F31+CHACABUCO!F31+AUSTRAL!F31</f>
        <v>178450.0949</v>
      </c>
      <c r="G31" s="63">
        <f>+ARICA!G31+IQUIQUE!G31+ANTOFAGASTA!G31+COQUIMBO!G31+VALPARAISO!G31+'SAN ANTONIO'!G31+TALCAHUANO!G31+'PTO MONTT'!G31+CHACABUCO!G31+AUSTRAL!G31</f>
        <v>159634.5</v>
      </c>
      <c r="H31" s="40">
        <f>+ARICA!H31+IQUIQUE!H31+ANTOFAGASTA!H31+COQUIMBO!H31+VALPARAISO!H31+'SAN ANTONIO'!H31+TALCAHUANO!H31+'PTO MONTT'!H31+CHACABUCO!H31+AUSTRAL!H31</f>
        <v>223460.21000000002</v>
      </c>
      <c r="I31" s="40">
        <f>+ARICA!I31+IQUIQUE!I31+ANTOFAGASTA!I31+COQUIMBO!I31+VALPARAISO!I31+'SAN ANTONIO'!I31+TALCAHUANO!I31+'PTO MONTT'!I31+CHACABUCO!I31+AUSTRAL!I31</f>
        <v>223056</v>
      </c>
      <c r="J31" s="6">
        <f>+ARICA!J31+IQUIQUE!J31+ANTOFAGASTA!J31+COQUIMBO!J31+VALPARAISO!J31+'SAN ANTONIO'!J31+TALCAHUANO!J31+'PTO MONTT'!J31+CHACABUCO!J31+AUSTRAL!J31</f>
        <v>1113118.1099999999</v>
      </c>
      <c r="K31" s="7">
        <f>+ARICA!K31+IQUIQUE!K31+ANTOFAGASTA!K31+COQUIMBO!K31+VALPARAISO!K31+'SAN ANTONIO'!K31+TALCAHUANO!K31+'PTO MONTT'!K31+CHACABUCO!K31+AUSTRAL!K31</f>
        <v>1288102.9619999998</v>
      </c>
      <c r="L31" s="7">
        <f>+ARICA!L31+IQUIQUE!L31+ANTOFAGASTA!L31+COQUIMBO!L31+VALPARAISO!L31+'SAN ANTONIO'!L31+TALCAHUANO!L31+'PTO MONTT'!L31+CHACABUCO!L31+AUSTRAL!L31</f>
        <v>1639190.0270000002</v>
      </c>
      <c r="M31" s="7">
        <f>+ARICA!M31+IQUIQUE!M31+ANTOFAGASTA!M31+COQUIMBO!M31+VALPARAISO!M31+'SAN ANTONIO'!M31+TALCAHUANO!M31+'PTO MONTT'!M31+CHACABUCO!M31+AUSTRAL!M31</f>
        <v>1818238.578</v>
      </c>
      <c r="N31" s="25">
        <f>+ARICA!N31+IQUIQUE!N31+ANTOFAGASTA!N31+COQUIMBO!N31+VALPARAISO!N31+'SAN ANTONIO'!N31+TALCAHUANO!N31+'PTO MONTT'!N31+CHACABUCO!N31+AUSTRAL!N31</f>
        <v>2274174.1409999998</v>
      </c>
      <c r="O31" s="63">
        <f>+ARICA!O31+IQUIQUE!O31+ANTOFAGASTA!O31+COQUIMBO!O31+VALPARAISO!O31+'SAN ANTONIO'!O31+TALCAHUANO!O31+'PTO MONTT'!O31+CHACABUCO!O31+AUSTRAL!O31</f>
        <v>1935521.8</v>
      </c>
      <c r="P31" s="40">
        <f>+ARICA!P31+IQUIQUE!P31+ANTOFAGASTA!P31+COQUIMBO!P31+VALPARAISO!P31+'SAN ANTONIO'!P31+TALCAHUANO!P31+'PTO MONTT'!P31+CHACABUCO!P31+AUSTRAL!P31</f>
        <v>2360414.61</v>
      </c>
      <c r="Q31" s="40">
        <f>+ARICA!Q31+IQUIQUE!Q31+ANTOFAGASTA!Q31+COQUIMBO!Q31+VALPARAISO!Q31+'SAN ANTONIO'!Q31+TALCAHUANO!Q31+'PTO MONTT'!Q31+CHACABUCO!Q31+AUSTRAL!Q31</f>
        <v>2386458</v>
      </c>
      <c r="R31" s="6">
        <f>+ARICA!R31+IQUIQUE!R31+ANTOFAGASTA!R31+COQUIMBO!R31+VALPARAISO!R31+'SAN ANTONIO'!R31+TALCAHUANO!R31+'PTO MONTT'!R31+CHACABUCO!R31+AUSTRAL!R31</f>
        <v>283437.48</v>
      </c>
      <c r="S31" s="7">
        <f>+ARICA!S31+IQUIQUE!S31+ANTOFAGASTA!S31+COQUIMBO!S31+VALPARAISO!S31+'SAN ANTONIO'!S31+TALCAHUANO!S31+'PTO MONTT'!S31+CHACABUCO!S31+AUSTRAL!S31</f>
        <v>358753.5</v>
      </c>
      <c r="T31" s="7">
        <f>+ARICA!T31+IQUIQUE!T31+ANTOFAGASTA!T31+COQUIMBO!T31+VALPARAISO!T31+'SAN ANTONIO'!T31+TALCAHUANO!T31+'PTO MONTT'!T31+CHACABUCO!T31+AUSTRAL!T31</f>
        <v>440461.59</v>
      </c>
      <c r="U31" s="7">
        <f>+ARICA!U31+IQUIQUE!U31+ANTOFAGASTA!U31+COQUIMBO!U31+VALPARAISO!U31+'SAN ANTONIO'!U31+TALCAHUANO!U31+'PTO MONTT'!U31+CHACABUCO!U31+AUSTRAL!U31</f>
        <v>589168.31000000006</v>
      </c>
      <c r="V31" s="25">
        <f>+ARICA!V31+IQUIQUE!V31+ANTOFAGASTA!V31+COQUIMBO!V31+VALPARAISO!V31+'SAN ANTONIO'!V31+TALCAHUANO!V31+'PTO MONTT'!V31+CHACABUCO!V31+AUSTRAL!V31</f>
        <v>525343.39999999991</v>
      </c>
      <c r="W31" s="63">
        <f>+ARICA!W31+IQUIQUE!W31+ANTOFAGASTA!W31+COQUIMBO!W31+VALPARAISO!W31+'SAN ANTONIO'!W31+TALCAHUANO!W31+'PTO MONTT'!W31+CHACABUCO!W31+AUSTRAL!W31</f>
        <v>422143.36</v>
      </c>
      <c r="X31" s="40">
        <f>+ARICA!X31+IQUIQUE!X31+ANTOFAGASTA!X31+COQUIMBO!X31+VALPARAISO!X31+'SAN ANTONIO'!X31+TALCAHUANO!X31+'PTO MONTT'!X31+CHACABUCO!X31+AUSTRAL!X31</f>
        <v>453586.25</v>
      </c>
      <c r="Y31" s="40">
        <f>+ARICA!Y31+IQUIQUE!Y31+ANTOFAGASTA!Y31+COQUIMBO!Y31+VALPARAISO!Y31+'SAN ANTONIO'!Y31+TALCAHUANO!Y31+'PTO MONTT'!Y31+CHACABUCO!Y31+AUSTRAL!Y31</f>
        <v>556386</v>
      </c>
      <c r="Z31" s="6">
        <f t="shared" si="10"/>
        <v>1700455.7549999999</v>
      </c>
      <c r="AA31" s="7">
        <f t="shared" si="11"/>
        <v>1906332.4619999998</v>
      </c>
      <c r="AB31" s="7">
        <f t="shared" si="12"/>
        <v>2363572.5100000002</v>
      </c>
      <c r="AC31" s="7">
        <f t="shared" si="13"/>
        <v>2564759.8896000003</v>
      </c>
      <c r="AD31" s="25">
        <f t="shared" si="14"/>
        <v>2977967.6358999996</v>
      </c>
      <c r="AE31" s="63">
        <f t="shared" si="15"/>
        <v>2517299.66</v>
      </c>
      <c r="AF31" s="40">
        <f t="shared" si="16"/>
        <v>3037461.07</v>
      </c>
      <c r="AG31" s="40">
        <f t="shared" si="16"/>
        <v>3165900</v>
      </c>
    </row>
    <row r="32" spans="1:37">
      <c r="A32" s="5" t="s">
        <v>10</v>
      </c>
      <c r="B32" s="6">
        <f>+ARICA!B32+IQUIQUE!B32+ANTOFAGASTA!B32+COQUIMBO!B32+VALPARAISO!B32+'SAN ANTONIO'!B32+TALCAHUANO!B32+'PTO MONTT'!B32+CHACABUCO!B32+AUSTRAL!B32</f>
        <v>213600.82850000003</v>
      </c>
      <c r="C32" s="7">
        <f>+ARICA!C32+IQUIQUE!C32+ANTOFAGASTA!C32+COQUIMBO!C32+VALPARAISO!C32+'SAN ANTONIO'!C32+TALCAHUANO!C32+'PTO MONTT'!C32+CHACABUCO!C32+AUSTRAL!C32</f>
        <v>224602</v>
      </c>
      <c r="D32" s="7">
        <f>+ARICA!D32+IQUIQUE!D32+ANTOFAGASTA!D32+COQUIMBO!D32+VALPARAISO!D32+'SAN ANTONIO'!D32+TALCAHUANO!D32+'PTO MONTT'!D32+CHACABUCO!D32+AUSTRAL!D32</f>
        <v>265043.30300000001</v>
      </c>
      <c r="E32" s="7">
        <f>+ARICA!E32+IQUIQUE!E32+ANTOFAGASTA!E32+COQUIMBO!E32+VALPARAISO!E32+'SAN ANTONIO'!E32+TALCAHUANO!E32+'PTO MONTT'!E32+CHACABUCO!E32+AUSTRAL!E32</f>
        <v>224758</v>
      </c>
      <c r="F32" s="25">
        <f>+ARICA!F32+IQUIQUE!F32+ANTOFAGASTA!F32+COQUIMBO!F32+VALPARAISO!F32+'SAN ANTONIO'!F32+TALCAHUANO!F32+'PTO MONTT'!F32+CHACABUCO!F32+AUSTRAL!F32</f>
        <v>175673.73850000001</v>
      </c>
      <c r="G32" s="63">
        <f>+ARICA!G32+IQUIQUE!G32+ANTOFAGASTA!G32+COQUIMBO!G32+VALPARAISO!G32+'SAN ANTONIO'!G32+TALCAHUANO!G32+'PTO MONTT'!G32+CHACABUCO!G32+AUSTRAL!G32</f>
        <v>111071.15</v>
      </c>
      <c r="H32" s="40">
        <f>+ARICA!H32+IQUIQUE!H32+ANTOFAGASTA!H32+COQUIMBO!H32+VALPARAISO!H32+'SAN ANTONIO'!H32+TALCAHUANO!H32+'PTO MONTT'!H32+CHACABUCO!H32+AUSTRAL!H32</f>
        <v>218783.98</v>
      </c>
      <c r="I32" s="40">
        <f>+ARICA!I32+IQUIQUE!I32+ANTOFAGASTA!I32+COQUIMBO!I32+VALPARAISO!I32+'SAN ANTONIO'!I32+TALCAHUANO!I32+'PTO MONTT'!I32+CHACABUCO!I32+AUSTRAL!I32</f>
        <v>222289.57</v>
      </c>
      <c r="J32" s="6">
        <f>+ARICA!J32+IQUIQUE!J32+ANTOFAGASTA!J32+COQUIMBO!J32+VALPARAISO!J32+'SAN ANTONIO'!J32+TALCAHUANO!J32+'PTO MONTT'!J32+CHACABUCO!J32+AUSTRAL!J32</f>
        <v>1041742.4790000001</v>
      </c>
      <c r="K32" s="7">
        <f>+ARICA!K32+IQUIQUE!K32+ANTOFAGASTA!K32+COQUIMBO!K32+VALPARAISO!K32+'SAN ANTONIO'!K32+TALCAHUANO!K32+'PTO MONTT'!K32+CHACABUCO!K32+AUSTRAL!K32</f>
        <v>1232804.9839999999</v>
      </c>
      <c r="L32" s="7">
        <f>+ARICA!L32+IQUIQUE!L32+ANTOFAGASTA!L32+COQUIMBO!L32+VALPARAISO!L32+'SAN ANTONIO'!L32+TALCAHUANO!L32+'PTO MONTT'!L32+CHACABUCO!L32+AUSTRAL!L32</f>
        <v>1454919.0520000001</v>
      </c>
      <c r="M32" s="7">
        <f>+ARICA!M32+IQUIQUE!M32+ANTOFAGASTA!M32+COQUIMBO!M32+VALPARAISO!M32+'SAN ANTONIO'!M32+TALCAHUANO!M32+'PTO MONTT'!M32+CHACABUCO!M32+AUSTRAL!M32</f>
        <v>1639798</v>
      </c>
      <c r="N32" s="25">
        <f>+ARICA!N32+IQUIQUE!N32+ANTOFAGASTA!N32+COQUIMBO!N32+VALPARAISO!N32+'SAN ANTONIO'!N32+TALCAHUANO!N32+'PTO MONTT'!N32+CHACABUCO!N32+AUSTRAL!N32</f>
        <v>2069965.9683000003</v>
      </c>
      <c r="O32" s="63">
        <f>+ARICA!O32+IQUIQUE!O32+ANTOFAGASTA!O32+COQUIMBO!O32+VALPARAISO!O32+'SAN ANTONIO'!O32+TALCAHUANO!O32+'PTO MONTT'!O32+CHACABUCO!O32+AUSTRAL!O32</f>
        <v>1680547.2</v>
      </c>
      <c r="P32" s="40">
        <f>+ARICA!P32+IQUIQUE!P32+ANTOFAGASTA!P32+COQUIMBO!P32+VALPARAISO!P32+'SAN ANTONIO'!P32+TALCAHUANO!P32+'PTO MONTT'!P32+CHACABUCO!P32+AUSTRAL!P32</f>
        <v>2031336.4300000002</v>
      </c>
      <c r="Q32" s="40">
        <f>+ARICA!Q32+IQUIQUE!Q32+ANTOFAGASTA!Q32+COQUIMBO!Q32+VALPARAISO!Q32+'SAN ANTONIO'!Q32+TALCAHUANO!Q32+'PTO MONTT'!Q32+CHACABUCO!Q32+AUSTRAL!Q32</f>
        <v>2182889.7999999998</v>
      </c>
      <c r="R32" s="6">
        <f>+ARICA!R32+IQUIQUE!R32+ANTOFAGASTA!R32+COQUIMBO!R32+VALPARAISO!R32+'SAN ANTONIO'!R32+TALCAHUANO!R32+'PTO MONTT'!R32+CHACABUCO!R32+AUSTRAL!R32</f>
        <v>261042.81</v>
      </c>
      <c r="S32" s="7">
        <f>+ARICA!S32+IQUIQUE!S32+ANTOFAGASTA!S32+COQUIMBO!S32+VALPARAISO!S32+'SAN ANTONIO'!S32+TALCAHUANO!S32+'PTO MONTT'!S32+CHACABUCO!S32+AUSTRAL!S32</f>
        <v>302882</v>
      </c>
      <c r="T32" s="7">
        <f>+ARICA!T32+IQUIQUE!T32+ANTOFAGASTA!T32+COQUIMBO!T32+VALPARAISO!T32+'SAN ANTONIO'!T32+TALCAHUANO!T32+'PTO MONTT'!T32+CHACABUCO!T32+AUSTRAL!T32</f>
        <v>484243.46800000005</v>
      </c>
      <c r="U32" s="7">
        <f>+ARICA!U32+IQUIQUE!U32+ANTOFAGASTA!U32+COQUIMBO!U32+VALPARAISO!U32+'SAN ANTONIO'!U32+TALCAHUANO!U32+'PTO MONTT'!U32+CHACABUCO!U32+AUSTRAL!U32</f>
        <v>515625</v>
      </c>
      <c r="V32" s="25">
        <f>+ARICA!V32+IQUIQUE!V32+ANTOFAGASTA!V32+COQUIMBO!V32+VALPARAISO!V32+'SAN ANTONIO'!V32+TALCAHUANO!V32+'PTO MONTT'!V32+CHACABUCO!V32+AUSTRAL!V32</f>
        <v>343146.01299999998</v>
      </c>
      <c r="W32" s="63">
        <f>+ARICA!W32+IQUIQUE!W32+ANTOFAGASTA!W32+COQUIMBO!W32+VALPARAISO!W32+'SAN ANTONIO'!W32+TALCAHUANO!W32+'PTO MONTT'!W32+CHACABUCO!W32+AUSTRAL!W32</f>
        <v>504540.85</v>
      </c>
      <c r="X32" s="40">
        <f>+ARICA!X32+IQUIQUE!X32+ANTOFAGASTA!X32+COQUIMBO!X32+VALPARAISO!X32+'SAN ANTONIO'!X32+TALCAHUANO!X32+'PTO MONTT'!X32+CHACABUCO!X32+AUSTRAL!X32</f>
        <v>900584.49</v>
      </c>
      <c r="Y32" s="40">
        <f>+ARICA!Y32+IQUIQUE!Y32+ANTOFAGASTA!Y32+COQUIMBO!Y32+VALPARAISO!Y32+'SAN ANTONIO'!Y32+TALCAHUANO!Y32+'PTO MONTT'!Y32+CHACABUCO!Y32+AUSTRAL!Y32</f>
        <v>506229.76000000001</v>
      </c>
      <c r="Z32" s="6">
        <f t="shared" si="10"/>
        <v>1516386.1175000002</v>
      </c>
      <c r="AA32" s="7">
        <f t="shared" si="11"/>
        <v>1760288.9839999999</v>
      </c>
      <c r="AB32" s="7">
        <f t="shared" si="12"/>
        <v>2204205.8230000003</v>
      </c>
      <c r="AC32" s="7">
        <f t="shared" si="13"/>
        <v>2380181</v>
      </c>
      <c r="AD32" s="25">
        <f t="shared" si="14"/>
        <v>2588785.7198000001</v>
      </c>
      <c r="AE32" s="63">
        <f t="shared" si="15"/>
        <v>2296159.1999999997</v>
      </c>
      <c r="AF32" s="40">
        <f t="shared" si="16"/>
        <v>3150704.9</v>
      </c>
      <c r="AG32" s="40">
        <f t="shared" si="16"/>
        <v>2911409.1299999994</v>
      </c>
    </row>
    <row r="33" spans="1:33">
      <c r="A33" s="5" t="s">
        <v>11</v>
      </c>
      <c r="B33" s="6">
        <f>+ARICA!B33+IQUIQUE!B33+ANTOFAGASTA!B33+COQUIMBO!B33+VALPARAISO!B33+'SAN ANTONIO'!B33+TALCAHUANO!B33+'PTO MONTT'!B33+CHACABUCO!B33+AUSTRAL!B33</f>
        <v>241748.11300000001</v>
      </c>
      <c r="C33" s="7">
        <f>+ARICA!C33+IQUIQUE!C33+ANTOFAGASTA!C33+COQUIMBO!C33+VALPARAISO!C33+'SAN ANTONIO'!C33+TALCAHUANO!C33+'PTO MONTT'!C33+CHACABUCO!C33+AUSTRAL!C33</f>
        <v>227060</v>
      </c>
      <c r="D33" s="7">
        <f>+ARICA!D33+IQUIQUE!D33+ANTOFAGASTA!D33+COQUIMBO!D33+VALPARAISO!D33+'SAN ANTONIO'!D33+TALCAHUANO!D33+'PTO MONTT'!D33+CHACABUCO!D33+AUSTRAL!D33</f>
        <v>230485.36399999997</v>
      </c>
      <c r="E33" s="7">
        <f>+ARICA!E33+IQUIQUE!E33+ANTOFAGASTA!E33+COQUIMBO!E33+VALPARAISO!E33+'SAN ANTONIO'!E33+TALCAHUANO!E33+'PTO MONTT'!E33+CHACABUCO!E33+AUSTRAL!E33</f>
        <v>146151.7438</v>
      </c>
      <c r="F33" s="25">
        <f>+ARICA!F33+IQUIQUE!F33+ANTOFAGASTA!F33+COQUIMBO!F33+VALPARAISO!F33+'SAN ANTONIO'!F33+TALCAHUANO!F33+'PTO MONTT'!F33+CHACABUCO!F33+AUSTRAL!F33</f>
        <v>251067.415018</v>
      </c>
      <c r="G33" s="63">
        <f>+ARICA!G33+IQUIQUE!G33+ANTOFAGASTA!G33+COQUIMBO!G33+VALPARAISO!G33+'SAN ANTONIO'!G33+TALCAHUANO!G33+'PTO MONTT'!G33+CHACABUCO!G33+AUSTRAL!G33</f>
        <v>225606.08000000002</v>
      </c>
      <c r="H33" s="40">
        <f>+ARICA!H33+IQUIQUE!H33+ANTOFAGASTA!H33+COQUIMBO!H33+VALPARAISO!H33+'SAN ANTONIO'!H33+TALCAHUANO!H33+'PTO MONTT'!H33+CHACABUCO!H33+AUSTRAL!H33</f>
        <v>221888.5</v>
      </c>
      <c r="I33" s="40">
        <f>+ARICA!I33+IQUIQUE!I33+ANTOFAGASTA!I33+COQUIMBO!I33+VALPARAISO!I33+'SAN ANTONIO'!I33+TALCAHUANO!I33+'PTO MONTT'!I33+CHACABUCO!I33+AUSTRAL!I33</f>
        <v>185967.86</v>
      </c>
      <c r="J33" s="6">
        <f>+ARICA!J33+IQUIQUE!J33+ANTOFAGASTA!J33+COQUIMBO!J33+VALPARAISO!J33+'SAN ANTONIO'!J33+TALCAHUANO!J33+'PTO MONTT'!J33+CHACABUCO!J33+AUSTRAL!J33</f>
        <v>1099145.52</v>
      </c>
      <c r="K33" s="7">
        <f>+ARICA!K33+IQUIQUE!K33+ANTOFAGASTA!K33+COQUIMBO!K33+VALPARAISO!K33+'SAN ANTONIO'!K33+TALCAHUANO!K33+'PTO MONTT'!K33+CHACABUCO!K33+AUSTRAL!K33</f>
        <v>1216864.2459999998</v>
      </c>
      <c r="L33" s="7">
        <f>+ARICA!L33+IQUIQUE!L33+ANTOFAGASTA!L33+COQUIMBO!L33+VALPARAISO!L33+'SAN ANTONIO'!L33+TALCAHUANO!L33+'PTO MONTT'!L33+CHACABUCO!L33+AUSTRAL!L33</f>
        <v>1373825.9054999999</v>
      </c>
      <c r="M33" s="7">
        <f>+ARICA!M33+IQUIQUE!M33+ANTOFAGASTA!M33+COQUIMBO!M33+VALPARAISO!M33+'SAN ANTONIO'!M33+TALCAHUANO!M33+'PTO MONTT'!M33+CHACABUCO!M33+AUSTRAL!M33</f>
        <v>1758655.7857000001</v>
      </c>
      <c r="N33" s="25">
        <f>+ARICA!N33+IQUIQUE!N33+ANTOFAGASTA!N33+COQUIMBO!N33+VALPARAISO!N33+'SAN ANTONIO'!N33+TALCAHUANO!N33+'PTO MONTT'!N33+CHACABUCO!N33+AUSTRAL!N33</f>
        <v>2449185.3340719999</v>
      </c>
      <c r="O33" s="63">
        <f>+ARICA!O33+IQUIQUE!O33+ANTOFAGASTA!O33+COQUIMBO!O33+VALPARAISO!O33+'SAN ANTONIO'!O33+TALCAHUANO!O33+'PTO MONTT'!O33+CHACABUCO!O33+AUSTRAL!O33</f>
        <v>1715055.7</v>
      </c>
      <c r="P33" s="40">
        <f>+ARICA!P33+IQUIQUE!P33+ANTOFAGASTA!P33+COQUIMBO!P33+VALPARAISO!P33+'SAN ANTONIO'!P33+TALCAHUANO!P33+'PTO MONTT'!P33+CHACABUCO!P33+AUSTRAL!P33</f>
        <v>2262446.16</v>
      </c>
      <c r="Q33" s="40">
        <f>+ARICA!Q33+IQUIQUE!Q33+ANTOFAGASTA!Q33+COQUIMBO!Q33+VALPARAISO!Q33+'SAN ANTONIO'!Q33+TALCAHUANO!Q33+'PTO MONTT'!Q33+CHACABUCO!Q33+AUSTRAL!Q33</f>
        <v>2280274.1</v>
      </c>
      <c r="R33" s="6">
        <f>+ARICA!R33+IQUIQUE!R33+ANTOFAGASTA!R33+COQUIMBO!R33+VALPARAISO!R33+'SAN ANTONIO'!R33+TALCAHUANO!R33+'PTO MONTT'!R33+CHACABUCO!R33+AUSTRAL!R33</f>
        <v>373082.14</v>
      </c>
      <c r="S33" s="7">
        <f>+ARICA!S33+IQUIQUE!S33+ANTOFAGASTA!S33+COQUIMBO!S33+VALPARAISO!S33+'SAN ANTONIO'!S33+TALCAHUANO!S33+'PTO MONTT'!S33+CHACABUCO!S33+AUSTRAL!S33</f>
        <v>400482.5</v>
      </c>
      <c r="T33" s="7">
        <f>+ARICA!T33+IQUIQUE!T33+ANTOFAGASTA!T33+COQUIMBO!T33+VALPARAISO!T33+'SAN ANTONIO'!T33+TALCAHUANO!T33+'PTO MONTT'!T33+CHACABUCO!T33+AUSTRAL!T33</f>
        <v>395356.4</v>
      </c>
      <c r="U33" s="7">
        <f>+ARICA!U33+IQUIQUE!U33+ANTOFAGASTA!U33+COQUIMBO!U33+VALPARAISO!U33+'SAN ANTONIO'!U33+TALCAHUANO!U33+'PTO MONTT'!U33+CHACABUCO!U33+AUSTRAL!U33</f>
        <v>504424.01599999995</v>
      </c>
      <c r="V33" s="25">
        <f>+ARICA!V33+IQUIQUE!V33+ANTOFAGASTA!V33+COQUIMBO!V33+VALPARAISO!V33+'SAN ANTONIO'!V33+TALCAHUANO!V33+'PTO MONTT'!V33+CHACABUCO!V33+AUSTRAL!V33</f>
        <v>546804.63599999994</v>
      </c>
      <c r="W33" s="63">
        <f>+ARICA!W33+IQUIQUE!W33+ANTOFAGASTA!W33+COQUIMBO!W33+VALPARAISO!W33+'SAN ANTONIO'!W33+TALCAHUANO!W33+'PTO MONTT'!W33+CHACABUCO!W33+AUSTRAL!W33</f>
        <v>465978.96</v>
      </c>
      <c r="X33" s="40">
        <f>+ARICA!X33+IQUIQUE!X33+ANTOFAGASTA!X33+COQUIMBO!X33+VALPARAISO!X33+'SAN ANTONIO'!X33+TALCAHUANO!X33+'PTO MONTT'!X33+CHACABUCO!X33+AUSTRAL!X33</f>
        <v>651477.93999999994</v>
      </c>
      <c r="Y33" s="40">
        <f>+ARICA!Y33+IQUIQUE!Y33+ANTOFAGASTA!Y33+COQUIMBO!Y33+VALPARAISO!Y33+'SAN ANTONIO'!Y33+TALCAHUANO!Y33+'PTO MONTT'!Y33+CHACABUCO!Y33+AUSTRAL!Y33</f>
        <v>533242.41</v>
      </c>
      <c r="Z33" s="6">
        <f t="shared" si="10"/>
        <v>1713975.773</v>
      </c>
      <c r="AA33" s="7">
        <f t="shared" si="11"/>
        <v>1844406.7459999998</v>
      </c>
      <c r="AB33" s="7">
        <f t="shared" si="12"/>
        <v>1999667.6694999998</v>
      </c>
      <c r="AC33" s="7">
        <f t="shared" si="13"/>
        <v>2409231.5455</v>
      </c>
      <c r="AD33" s="25">
        <f t="shared" si="14"/>
        <v>3247057.38509</v>
      </c>
      <c r="AE33" s="63">
        <f t="shared" si="15"/>
        <v>2406640.7400000002</v>
      </c>
      <c r="AF33" s="40">
        <f t="shared" si="16"/>
        <v>3135812.6</v>
      </c>
      <c r="AG33" s="40">
        <f t="shared" si="16"/>
        <v>2999484.37</v>
      </c>
    </row>
    <row r="34" spans="1:33">
      <c r="A34" s="5" t="s">
        <v>12</v>
      </c>
      <c r="B34" s="6">
        <f>+ARICA!B34+IQUIQUE!B34+ANTOFAGASTA!B34+COQUIMBO!B34+VALPARAISO!B34+'SAN ANTONIO'!B34+TALCAHUANO!B34+'PTO MONTT'!B34+CHACABUCO!B34+AUSTRAL!B34</f>
        <v>239631.82399999999</v>
      </c>
      <c r="C34" s="7">
        <f>+ARICA!C34+IQUIQUE!C34+ANTOFAGASTA!C34+COQUIMBO!C34+VALPARAISO!C34+'SAN ANTONIO'!C34+TALCAHUANO!C34+'PTO MONTT'!C34+CHACABUCO!C34+AUSTRAL!C34</f>
        <v>193141</v>
      </c>
      <c r="D34" s="7">
        <f>+ARICA!D34+IQUIQUE!D34+ANTOFAGASTA!D34+COQUIMBO!D34+VALPARAISO!D34+'SAN ANTONIO'!D34+TALCAHUANO!D34+'PTO MONTT'!D34+CHACABUCO!D34+AUSTRAL!D34</f>
        <v>222903.64909999998</v>
      </c>
      <c r="E34" s="7">
        <f>+ARICA!E34+IQUIQUE!E34+ANTOFAGASTA!E34+COQUIMBO!E34+VALPARAISO!E34+'SAN ANTONIO'!E34+TALCAHUANO!E34+'PTO MONTT'!E34+CHACABUCO!E34+AUSTRAL!E34</f>
        <v>198109.3278</v>
      </c>
      <c r="F34" s="25">
        <f>+ARICA!F34+IQUIQUE!F34+ANTOFAGASTA!F34+COQUIMBO!F34+VALPARAISO!F34+'SAN ANTONIO'!F34+TALCAHUANO!F34+'PTO MONTT'!F34+CHACABUCO!F34+AUSTRAL!F34</f>
        <v>194746.35550000001</v>
      </c>
      <c r="G34" s="63">
        <f>+ARICA!G34+IQUIQUE!G34+ANTOFAGASTA!G34+COQUIMBO!G34+VALPARAISO!G34+'SAN ANTONIO'!G34+TALCAHUANO!G34+'PTO MONTT'!G34+CHACABUCO!G34+AUSTRAL!G34</f>
        <v>188561.7726</v>
      </c>
      <c r="H34" s="40">
        <f>+ARICA!H34+IQUIQUE!H34+ANTOFAGASTA!H34+COQUIMBO!H34+VALPARAISO!H34+'SAN ANTONIO'!H34+TALCAHUANO!H34+'PTO MONTT'!H34+CHACABUCO!H34+AUSTRAL!H34</f>
        <v>191099.75</v>
      </c>
      <c r="I34" s="40">
        <f>+ARICA!I34+IQUIQUE!I34+ANTOFAGASTA!I34+COQUIMBO!I34+VALPARAISO!I34+'SAN ANTONIO'!I34+TALCAHUANO!I34+'PTO MONTT'!I34+CHACABUCO!I34+AUSTRAL!I34</f>
        <v>193293.68182</v>
      </c>
      <c r="J34" s="6">
        <f>+ARICA!J34+IQUIQUE!J34+ANTOFAGASTA!J34+COQUIMBO!J34+VALPARAISO!J34+'SAN ANTONIO'!J34+TALCAHUANO!J34+'PTO MONTT'!J34+CHACABUCO!J34+AUSTRAL!J34</f>
        <v>1083402.6089999999</v>
      </c>
      <c r="K34" s="7">
        <f>+ARICA!K34+IQUIQUE!K34+ANTOFAGASTA!K34+COQUIMBO!K34+VALPARAISO!K34+'SAN ANTONIO'!K34+TALCAHUANO!K34+'PTO MONTT'!K34+CHACABUCO!K34+AUSTRAL!K34</f>
        <v>1262007.7690000001</v>
      </c>
      <c r="L34" s="7">
        <f>+ARICA!L34+IQUIQUE!L34+ANTOFAGASTA!L34+COQUIMBO!L34+VALPARAISO!L34+'SAN ANTONIO'!L34+TALCAHUANO!L34+'PTO MONTT'!L34+CHACABUCO!L34+AUSTRAL!L34</f>
        <v>1484835.0060000001</v>
      </c>
      <c r="M34" s="7">
        <f>+ARICA!M34+IQUIQUE!M34+ANTOFAGASTA!M34+COQUIMBO!M34+VALPARAISO!M34+'SAN ANTONIO'!M34+TALCAHUANO!M34+'PTO MONTT'!M34+CHACABUCO!M34+AUSTRAL!M34</f>
        <v>1639191.9990000001</v>
      </c>
      <c r="N34" s="25">
        <f>+ARICA!N34+IQUIQUE!N34+ANTOFAGASTA!N34+COQUIMBO!N34+VALPARAISO!N34+'SAN ANTONIO'!N34+TALCAHUANO!N34+'PTO MONTT'!N34+CHACABUCO!N34+AUSTRAL!N34</f>
        <v>2165101.7604399999</v>
      </c>
      <c r="O34" s="63">
        <f>+ARICA!O34+IQUIQUE!O34+ANTOFAGASTA!O34+COQUIMBO!O34+VALPARAISO!O34+'SAN ANTONIO'!O34+TALCAHUANO!O34+'PTO MONTT'!O34+CHACABUCO!O34+AUSTRAL!O34</f>
        <v>1710272.120725</v>
      </c>
      <c r="P34" s="40">
        <f>+ARICA!P34+IQUIQUE!P34+ANTOFAGASTA!P34+COQUIMBO!P34+VALPARAISO!P34+'SAN ANTONIO'!P34+TALCAHUANO!P34+'PTO MONTT'!P34+CHACABUCO!P34+AUSTRAL!P34</f>
        <v>2119102.7400000002</v>
      </c>
      <c r="Q34" s="40">
        <f>+ARICA!Q34+IQUIQUE!Q34+ANTOFAGASTA!Q34+COQUIMBO!Q34+VALPARAISO!Q34+'SAN ANTONIO'!Q34+TALCAHUANO!Q34+'PTO MONTT'!Q34+CHACABUCO!Q34+AUSTRAL!Q34</f>
        <v>2367679.7752320003</v>
      </c>
      <c r="R34" s="6">
        <f>+ARICA!R34+IQUIQUE!R34+ANTOFAGASTA!R34+COQUIMBO!R34+VALPARAISO!R34+'SAN ANTONIO'!R34+TALCAHUANO!R34+'PTO MONTT'!R34+CHACABUCO!R34+AUSTRAL!R34</f>
        <v>412187.06</v>
      </c>
      <c r="S34" s="7">
        <f>+ARICA!S34+IQUIQUE!S34+ANTOFAGASTA!S34+COQUIMBO!S34+VALPARAISO!S34+'SAN ANTONIO'!S34+TALCAHUANO!S34+'PTO MONTT'!S34+CHACABUCO!S34+AUSTRAL!S34</f>
        <v>410450</v>
      </c>
      <c r="T34" s="7">
        <f>+ARICA!T34+IQUIQUE!T34+ANTOFAGASTA!T34+COQUIMBO!T34+VALPARAISO!T34+'SAN ANTONIO'!T34+TALCAHUANO!T34+'PTO MONTT'!T34+CHACABUCO!T34+AUSTRAL!T34</f>
        <v>504353.06000000006</v>
      </c>
      <c r="U34" s="7">
        <f>+ARICA!U34+IQUIQUE!U34+ANTOFAGASTA!U34+COQUIMBO!U34+VALPARAISO!U34+'SAN ANTONIO'!U34+TALCAHUANO!U34+'PTO MONTT'!U34+CHACABUCO!U34+AUSTRAL!U34</f>
        <v>570835.51899999997</v>
      </c>
      <c r="V34" s="25">
        <f>+ARICA!V34+IQUIQUE!V34+ANTOFAGASTA!V34+COQUIMBO!V34+VALPARAISO!V34+'SAN ANTONIO'!V34+TALCAHUANO!V34+'PTO MONTT'!V34+CHACABUCO!V34+AUSTRAL!V34</f>
        <v>682776.53799999994</v>
      </c>
      <c r="W34" s="63">
        <f>+ARICA!W34+IQUIQUE!W34+ANTOFAGASTA!W34+COQUIMBO!W34+VALPARAISO!W34+'SAN ANTONIO'!W34+TALCAHUANO!W34+'PTO MONTT'!W34+CHACABUCO!W34+AUSTRAL!W34</f>
        <v>475243.94999999995</v>
      </c>
      <c r="X34" s="40">
        <f>+ARICA!X34+IQUIQUE!X34+ANTOFAGASTA!X34+COQUIMBO!X34+VALPARAISO!X34+'SAN ANTONIO'!X34+TALCAHUANO!X34+'PTO MONTT'!X34+CHACABUCO!X34+AUSTRAL!X34</f>
        <v>595591.30000000005</v>
      </c>
      <c r="Y34" s="40">
        <f>+ARICA!Y34+IQUIQUE!Y34+ANTOFAGASTA!Y34+COQUIMBO!Y34+VALPARAISO!Y34+'SAN ANTONIO'!Y34+TALCAHUANO!Y34+'PTO MONTT'!Y34+CHACABUCO!Y34+AUSTRAL!Y34</f>
        <v>638497.69999999995</v>
      </c>
      <c r="Z34" s="6">
        <f t="shared" si="10"/>
        <v>1735221.493</v>
      </c>
      <c r="AA34" s="7">
        <f t="shared" si="11"/>
        <v>1865598.7690000001</v>
      </c>
      <c r="AB34" s="7">
        <f t="shared" si="12"/>
        <v>2212091.7151000001</v>
      </c>
      <c r="AC34" s="7">
        <f t="shared" si="13"/>
        <v>2408136.8458000002</v>
      </c>
      <c r="AD34" s="25">
        <f t="shared" si="14"/>
        <v>3042624.6539400001</v>
      </c>
      <c r="AE34" s="63">
        <f t="shared" si="15"/>
        <v>2374077.8433249998</v>
      </c>
      <c r="AF34" s="40">
        <f t="shared" si="16"/>
        <v>2905793.79</v>
      </c>
      <c r="AG34" s="40">
        <f t="shared" si="16"/>
        <v>3199471.1570520005</v>
      </c>
    </row>
    <row r="35" spans="1:33">
      <c r="A35" s="5" t="s">
        <v>13</v>
      </c>
      <c r="B35" s="6">
        <f>+ARICA!B35+IQUIQUE!B35+ANTOFAGASTA!B35+COQUIMBO!B35+VALPARAISO!B35+'SAN ANTONIO'!B35+TALCAHUANO!B35+'PTO MONTT'!B35+CHACABUCO!B35+AUSTRAL!B35</f>
        <v>290543.99599999998</v>
      </c>
      <c r="C35" s="7">
        <f>+ARICA!C35+IQUIQUE!C35+ANTOFAGASTA!C35+COQUIMBO!C35+VALPARAISO!C35+'SAN ANTONIO'!C35+TALCAHUANO!C35+'PTO MONTT'!C35+CHACABUCO!C35+AUSTRAL!C35</f>
        <v>263696</v>
      </c>
      <c r="D35" s="7">
        <f>+ARICA!D35+IQUIQUE!D35+ANTOFAGASTA!D35+COQUIMBO!D35+VALPARAISO!D35+'SAN ANTONIO'!D35+TALCAHUANO!D35+'PTO MONTT'!D35+CHACABUCO!D35+AUSTRAL!D35</f>
        <v>195536.16899999999</v>
      </c>
      <c r="E35" s="7">
        <f>+ARICA!E35+IQUIQUE!E35+ANTOFAGASTA!E35+COQUIMBO!E35+VALPARAISO!E35+'SAN ANTONIO'!E35+TALCAHUANO!E35+'PTO MONTT'!E35+CHACABUCO!E35+AUSTRAL!E35</f>
        <v>149408.97100000002</v>
      </c>
      <c r="F35" s="25">
        <f>+ARICA!F35+IQUIQUE!F35+ANTOFAGASTA!F35+COQUIMBO!F35+VALPARAISO!F35+'SAN ANTONIO'!F35+TALCAHUANO!F35+'PTO MONTT'!F35+CHACABUCO!F35+AUSTRAL!F35</f>
        <v>160428.14000000001</v>
      </c>
      <c r="G35" s="63">
        <f>+ARICA!G35+IQUIQUE!G35+ANTOFAGASTA!G35+COQUIMBO!G35+VALPARAISO!G35+'SAN ANTONIO'!G35+TALCAHUANO!G35+'PTO MONTT'!G35+CHACABUCO!G35+AUSTRAL!G35</f>
        <v>180585.96</v>
      </c>
      <c r="H35" s="40">
        <f>+ARICA!H35+IQUIQUE!H35+ANTOFAGASTA!H35+COQUIMBO!H35+VALPARAISO!H35+'SAN ANTONIO'!H35+TALCAHUANO!H35+'PTO MONTT'!H35+CHACABUCO!H35+AUSTRAL!H35</f>
        <v>228861.55100000001</v>
      </c>
      <c r="I35" s="40">
        <f>+ARICA!I35+IQUIQUE!I35+ANTOFAGASTA!I35+COQUIMBO!I35+VALPARAISO!I35+'SAN ANTONIO'!I35+TALCAHUANO!I35+'PTO MONTT'!I35+CHACABUCO!I35+AUSTRAL!I35</f>
        <v>141235.47999999998</v>
      </c>
      <c r="J35" s="6">
        <f>+ARICA!J35+IQUIQUE!J35+ANTOFAGASTA!J35+COQUIMBO!J35+VALPARAISO!J35+'SAN ANTONIO'!J35+TALCAHUANO!J35+'PTO MONTT'!J35+CHACABUCO!J35+AUSTRAL!J35</f>
        <v>948767.85400000005</v>
      </c>
      <c r="K35" s="7">
        <f>+ARICA!K35+IQUIQUE!K35+ANTOFAGASTA!K35+COQUIMBO!K35+VALPARAISO!K35+'SAN ANTONIO'!K35+TALCAHUANO!K35+'PTO MONTT'!K35+CHACABUCO!K35+AUSTRAL!K35</f>
        <v>1088365.932</v>
      </c>
      <c r="L35" s="7">
        <f>+ARICA!L35+IQUIQUE!L35+ANTOFAGASTA!L35+COQUIMBO!L35+VALPARAISO!L35+'SAN ANTONIO'!L35+TALCAHUANO!L35+'PTO MONTT'!L35+CHACABUCO!L35+AUSTRAL!L35</f>
        <v>1396529.9459000002</v>
      </c>
      <c r="M35" s="7">
        <f>+ARICA!M35+IQUIQUE!M35+ANTOFAGASTA!M35+COQUIMBO!M35+VALPARAISO!M35+'SAN ANTONIO'!M35+TALCAHUANO!M35+'PTO MONTT'!M35+CHACABUCO!M35+AUSTRAL!M35</f>
        <v>1618246.058</v>
      </c>
      <c r="N35" s="25">
        <f>+ARICA!N35+IQUIQUE!N35+ANTOFAGASTA!N35+COQUIMBO!N35+VALPARAISO!N35+'SAN ANTONIO'!N35+TALCAHUANO!N35+'PTO MONTT'!N35+CHACABUCO!N35+AUSTRAL!N35</f>
        <v>2186389.0470000003</v>
      </c>
      <c r="O35" s="63">
        <f>+ARICA!O35+IQUIQUE!O35+ANTOFAGASTA!O35+COQUIMBO!O35+VALPARAISO!O35+'SAN ANTONIO'!O35+TALCAHUANO!O35+'PTO MONTT'!O35+CHACABUCO!O35+AUSTRAL!O35</f>
        <v>1625308.2</v>
      </c>
      <c r="P35" s="40">
        <f>+ARICA!P35+IQUIQUE!P35+ANTOFAGASTA!P35+COQUIMBO!P35+VALPARAISO!P35+'SAN ANTONIO'!P35+TALCAHUANO!P35+'PTO MONTT'!P35+CHACABUCO!P35+AUSTRAL!P35</f>
        <v>2070169.5</v>
      </c>
      <c r="Q35" s="40">
        <f>+ARICA!Q35+IQUIQUE!Q35+ANTOFAGASTA!Q35+COQUIMBO!Q35+VALPARAISO!Q35+'SAN ANTONIO'!Q35+TALCAHUANO!Q35+'PTO MONTT'!Q35+CHACABUCO!Q35+AUSTRAL!Q35</f>
        <v>2157224.7999999998</v>
      </c>
      <c r="R35" s="6">
        <f>+ARICA!R35+IQUIQUE!R35+ANTOFAGASTA!R35+COQUIMBO!R35+VALPARAISO!R35+'SAN ANTONIO'!R35+TALCAHUANO!R35+'PTO MONTT'!R35+CHACABUCO!R35+AUSTRAL!R35</f>
        <v>438906.21</v>
      </c>
      <c r="S35" s="7">
        <f>+ARICA!S35+IQUIQUE!S35+ANTOFAGASTA!S35+COQUIMBO!S35+VALPARAISO!S35+'SAN ANTONIO'!S35+TALCAHUANO!S35+'PTO MONTT'!S35+CHACABUCO!S35+AUSTRAL!S35</f>
        <v>462180</v>
      </c>
      <c r="T35" s="7">
        <f>+ARICA!T35+IQUIQUE!T35+ANTOFAGASTA!T35+COQUIMBO!T35+VALPARAISO!T35+'SAN ANTONIO'!T35+TALCAHUANO!T35+'PTO MONTT'!T35+CHACABUCO!T35+AUSTRAL!T35</f>
        <v>422114.95199999999</v>
      </c>
      <c r="U35" s="7">
        <f>+ARICA!U35+IQUIQUE!U35+ANTOFAGASTA!U35+COQUIMBO!U35+VALPARAISO!U35+'SAN ANTONIO'!U35+TALCAHUANO!U35+'PTO MONTT'!U35+CHACABUCO!U35+AUSTRAL!U35</f>
        <v>454188.42</v>
      </c>
      <c r="V35" s="25">
        <f>+ARICA!V35+IQUIQUE!V35+ANTOFAGASTA!V35+COQUIMBO!V35+VALPARAISO!V35+'SAN ANTONIO'!V35+TALCAHUANO!V35+'PTO MONTT'!V35+CHACABUCO!V35+AUSTRAL!V35</f>
        <v>577628.49300000002</v>
      </c>
      <c r="W35" s="63">
        <f>+ARICA!W35+IQUIQUE!W35+ANTOFAGASTA!W35+COQUIMBO!W35+VALPARAISO!W35+'SAN ANTONIO'!W35+TALCAHUANO!W35+'PTO MONTT'!W35+CHACABUCO!W35+AUSTRAL!W35</f>
        <v>449433.88</v>
      </c>
      <c r="X35" s="40">
        <f>+ARICA!X35+IQUIQUE!X35+ANTOFAGASTA!X35+COQUIMBO!X35+VALPARAISO!X35+'SAN ANTONIO'!X35+TALCAHUANO!X35+'PTO MONTT'!X35+CHACABUCO!X35+AUSTRAL!X35</f>
        <v>578103.56000000006</v>
      </c>
      <c r="Y35" s="40">
        <f>+ARICA!Y35+IQUIQUE!Y35+ANTOFAGASTA!Y35+COQUIMBO!Y35+VALPARAISO!Y35+'SAN ANTONIO'!Y35+TALCAHUANO!Y35+'PTO MONTT'!Y35+CHACABUCO!Y35+AUSTRAL!Y35</f>
        <v>624806.82000000007</v>
      </c>
      <c r="Z35" s="6">
        <f t="shared" si="10"/>
        <v>1678218.06</v>
      </c>
      <c r="AA35" s="7">
        <f t="shared" si="11"/>
        <v>1814241.932</v>
      </c>
      <c r="AB35" s="7">
        <f t="shared" si="12"/>
        <v>2014181.0669000002</v>
      </c>
      <c r="AC35" s="7">
        <f t="shared" si="13"/>
        <v>2221843.449</v>
      </c>
      <c r="AD35" s="25">
        <f t="shared" si="14"/>
        <v>2924445.68</v>
      </c>
      <c r="AE35" s="63">
        <f t="shared" si="15"/>
        <v>2255328.04</v>
      </c>
      <c r="AF35" s="40">
        <f t="shared" si="16"/>
        <v>2877134.611</v>
      </c>
      <c r="AG35" s="40">
        <f t="shared" si="16"/>
        <v>2923267.1</v>
      </c>
    </row>
    <row r="36" spans="1:33">
      <c r="A36" s="5" t="s">
        <v>14</v>
      </c>
      <c r="B36" s="6">
        <f>+ARICA!B36+IQUIQUE!B36+ANTOFAGASTA!B36+COQUIMBO!B36+VALPARAISO!B36+'SAN ANTONIO'!B36+TALCAHUANO!B36+'PTO MONTT'!B36+CHACABUCO!B36+AUSTRAL!B36</f>
        <v>254738.71000000002</v>
      </c>
      <c r="C36" s="7">
        <f>+ARICA!C36+IQUIQUE!C36+ANTOFAGASTA!C36+COQUIMBO!C36+VALPARAISO!C36+'SAN ANTONIO'!C36+TALCAHUANO!C36+'PTO MONTT'!C36+CHACABUCO!C36+AUSTRAL!C36</f>
        <v>246609</v>
      </c>
      <c r="D36" s="7">
        <f>+ARICA!D36+IQUIQUE!D36+ANTOFAGASTA!D36+COQUIMBO!D36+VALPARAISO!D36+'SAN ANTONIO'!D36+TALCAHUANO!D36+'PTO MONTT'!D36+CHACABUCO!D36+AUSTRAL!D36</f>
        <v>158961.23200000002</v>
      </c>
      <c r="E36" s="7">
        <f>+ARICA!E36+IQUIQUE!E36+ANTOFAGASTA!E36+COQUIMBO!E36+VALPARAISO!E36+'SAN ANTONIO'!E36+TALCAHUANO!E36+'PTO MONTT'!E36+CHACABUCO!E36+AUSTRAL!E36</f>
        <v>191819.788</v>
      </c>
      <c r="F36" s="25">
        <f>+ARICA!F36+IQUIQUE!F36+ANTOFAGASTA!F36+COQUIMBO!F36+VALPARAISO!F36+'SAN ANTONIO'!F36+TALCAHUANO!F36+'PTO MONTT'!F36+CHACABUCO!F36+AUSTRAL!F36</f>
        <v>197472.53099999999</v>
      </c>
      <c r="G36" s="63">
        <f>+ARICA!G36+IQUIQUE!G36+ANTOFAGASTA!G36+COQUIMBO!G36+VALPARAISO!G36+'SAN ANTONIO'!G36+TALCAHUANO!G36+'PTO MONTT'!G36+CHACABUCO!G36+AUSTRAL!G36</f>
        <v>189546.2</v>
      </c>
      <c r="H36" s="40">
        <f>+ARICA!H36+IQUIQUE!H36+ANTOFAGASTA!H36+COQUIMBO!H36+VALPARAISO!H36+'SAN ANTONIO'!H36+TALCAHUANO!H36+'PTO MONTT'!H36+CHACABUCO!H36+AUSTRAL!H36</f>
        <v>177894.82</v>
      </c>
      <c r="I36" s="40">
        <f>+ARICA!I36+IQUIQUE!I36+ANTOFAGASTA!I36+COQUIMBO!I36+VALPARAISO!I36+'SAN ANTONIO'!I36+TALCAHUANO!I36+'PTO MONTT'!I36+CHACABUCO!I36+AUSTRAL!I36</f>
        <v>164069.82657999999</v>
      </c>
      <c r="J36" s="6">
        <f>+ARICA!J36+IQUIQUE!J36+ANTOFAGASTA!J36+COQUIMBO!J36+VALPARAISO!J36+'SAN ANTONIO'!J36+TALCAHUANO!J36+'PTO MONTT'!J36+CHACABUCO!J36+AUSTRAL!J36</f>
        <v>1089655.5</v>
      </c>
      <c r="K36" s="7">
        <f>+ARICA!K36+IQUIQUE!K36+ANTOFAGASTA!K36+COQUIMBO!K36+VALPARAISO!K36+'SAN ANTONIO'!K36+TALCAHUANO!K36+'PTO MONTT'!K36+CHACABUCO!K36+AUSTRAL!K36</f>
        <v>1210482.51</v>
      </c>
      <c r="L36" s="7">
        <f>+ARICA!L36+IQUIQUE!L36+ANTOFAGASTA!L36+COQUIMBO!L36+VALPARAISO!L36+'SAN ANTONIO'!L36+TALCAHUANO!L36+'PTO MONTT'!L36+CHACABUCO!L36+AUSTRAL!L36</f>
        <v>1463594.2521000002</v>
      </c>
      <c r="M36" s="7">
        <f>+ARICA!M36+IQUIQUE!M36+ANTOFAGASTA!M36+COQUIMBO!M36+VALPARAISO!M36+'SAN ANTONIO'!M36+TALCAHUANO!M36+'PTO MONTT'!M36+CHACABUCO!M36+AUSTRAL!M36</f>
        <v>1676583.1370000001</v>
      </c>
      <c r="N36" s="25">
        <f>+ARICA!N36+IQUIQUE!N36+ANTOFAGASTA!N36+COQUIMBO!N36+VALPARAISO!N36+'SAN ANTONIO'!N36+TALCAHUANO!N36+'PTO MONTT'!N36+CHACABUCO!N36+AUSTRAL!N36</f>
        <v>2044644.5940000003</v>
      </c>
      <c r="O36" s="63">
        <f>+ARICA!O36+IQUIQUE!O36+ANTOFAGASTA!O36+COQUIMBO!O36+VALPARAISO!O36+'SAN ANTONIO'!O36+TALCAHUANO!O36+'PTO MONTT'!O36+CHACABUCO!O36+AUSTRAL!O36</f>
        <v>1779406.7</v>
      </c>
      <c r="P36" s="40">
        <f>+ARICA!P36+IQUIQUE!P36+ANTOFAGASTA!P36+COQUIMBO!P36+VALPARAISO!P36+'SAN ANTONIO'!P36+TALCAHUANO!P36+'PTO MONTT'!P36+CHACABUCO!P36+AUSTRAL!P36</f>
        <v>2059880.2</v>
      </c>
      <c r="Q36" s="40">
        <f>+ARICA!Q36+IQUIQUE!Q36+ANTOFAGASTA!Q36+COQUIMBO!Q36+VALPARAISO!Q36+'SAN ANTONIO'!Q36+TALCAHUANO!Q36+'PTO MONTT'!Q36+CHACABUCO!Q36+AUSTRAL!Q36</f>
        <v>2129660.2417799998</v>
      </c>
      <c r="R36" s="6">
        <f>+ARICA!R36+IQUIQUE!R36+ANTOFAGASTA!R36+COQUIMBO!R36+VALPARAISO!R36+'SAN ANTONIO'!R36+TALCAHUANO!R36+'PTO MONTT'!R36+CHACABUCO!R36+AUSTRAL!R36</f>
        <v>389095.01999999996</v>
      </c>
      <c r="S36" s="7">
        <f>+ARICA!S36+IQUIQUE!S36+ANTOFAGASTA!S36+COQUIMBO!S36+VALPARAISO!S36+'SAN ANTONIO'!S36+TALCAHUANO!S36+'PTO MONTT'!S36+CHACABUCO!S36+AUSTRAL!S36</f>
        <v>484100.9</v>
      </c>
      <c r="T36" s="7">
        <f>+ARICA!T36+IQUIQUE!T36+ANTOFAGASTA!T36+COQUIMBO!T36+VALPARAISO!T36+'SAN ANTONIO'!T36+TALCAHUANO!T36+'PTO MONTT'!T36+CHACABUCO!T36+AUSTRAL!T36</f>
        <v>510338.53500000003</v>
      </c>
      <c r="U36" s="7">
        <f>+ARICA!U36+IQUIQUE!U36+ANTOFAGASTA!U36+COQUIMBO!U36+VALPARAISO!U36+'SAN ANTONIO'!U36+TALCAHUANO!U36+'PTO MONTT'!U36+CHACABUCO!U36+AUSTRAL!U36</f>
        <v>699063.30799999996</v>
      </c>
      <c r="V36" s="25">
        <f>+ARICA!V36+IQUIQUE!V36+ANTOFAGASTA!V36+COQUIMBO!V36+VALPARAISO!V36+'SAN ANTONIO'!V36+TALCAHUANO!V36+'PTO MONTT'!V36+CHACABUCO!V36+AUSTRAL!V36</f>
        <v>652269.69999999995</v>
      </c>
      <c r="W36" s="63">
        <f>+ARICA!W36+IQUIQUE!W36+ANTOFAGASTA!W36+COQUIMBO!W36+VALPARAISO!W36+'SAN ANTONIO'!W36+TALCAHUANO!W36+'PTO MONTT'!W36+CHACABUCO!W36+AUSTRAL!W36</f>
        <v>545990.6</v>
      </c>
      <c r="X36" s="40">
        <f>+ARICA!X36+IQUIQUE!X36+ANTOFAGASTA!X36+COQUIMBO!X36+VALPARAISO!X36+'SAN ANTONIO'!X36+TALCAHUANO!X36+'PTO MONTT'!X36+CHACABUCO!X36+AUSTRAL!X36</f>
        <v>537189.77</v>
      </c>
      <c r="Y36" s="40">
        <f>+ARICA!Y36+IQUIQUE!Y36+ANTOFAGASTA!Y36+COQUIMBO!Y36+VALPARAISO!Y36+'SAN ANTONIO'!Y36+TALCAHUANO!Y36+'PTO MONTT'!Y36+CHACABUCO!Y36+AUSTRAL!Y36</f>
        <v>565408.696</v>
      </c>
      <c r="Z36" s="6">
        <f t="shared" si="10"/>
        <v>1733489.23</v>
      </c>
      <c r="AA36" s="7">
        <f t="shared" si="11"/>
        <v>1941192.4100000001</v>
      </c>
      <c r="AB36" s="7">
        <f t="shared" si="12"/>
        <v>2132894.0191000002</v>
      </c>
      <c r="AC36" s="7">
        <f t="shared" si="13"/>
        <v>2567466.2330000005</v>
      </c>
      <c r="AD36" s="25">
        <f t="shared" si="14"/>
        <v>2894386.8250000002</v>
      </c>
      <c r="AE36" s="63">
        <f t="shared" si="15"/>
        <v>2514943.5</v>
      </c>
      <c r="AF36" s="40">
        <f t="shared" si="16"/>
        <v>2774964.7899999996</v>
      </c>
      <c r="AG36" s="40">
        <f t="shared" si="16"/>
        <v>2859138.7643599999</v>
      </c>
    </row>
    <row r="37" spans="1:33">
      <c r="A37" s="5" t="s">
        <v>15</v>
      </c>
      <c r="B37" s="6">
        <f>+ARICA!B37+IQUIQUE!B37+ANTOFAGASTA!B37+COQUIMBO!B37+VALPARAISO!B37+'SAN ANTONIO'!B37+TALCAHUANO!B37+'PTO MONTT'!B37+CHACABUCO!B37+AUSTRAL!B37</f>
        <v>285860.18</v>
      </c>
      <c r="C37" s="7">
        <f>+ARICA!C37+IQUIQUE!C37+ANTOFAGASTA!C37+COQUIMBO!C37+VALPARAISO!C37+'SAN ANTONIO'!C37+TALCAHUANO!C37+'PTO MONTT'!C37+CHACABUCO!C37+AUSTRAL!C37</f>
        <v>262572</v>
      </c>
      <c r="D37" s="7">
        <f>+ARICA!D37+IQUIQUE!D37+ANTOFAGASTA!D37+COQUIMBO!D37+VALPARAISO!D37+'SAN ANTONIO'!D37+TALCAHUANO!D37+'PTO MONTT'!D37+CHACABUCO!D37+AUSTRAL!D37</f>
        <v>158075.73050000001</v>
      </c>
      <c r="E37" s="7">
        <f>+ARICA!E37+IQUIQUE!E37+ANTOFAGASTA!E37+COQUIMBO!E37+VALPARAISO!E37+'SAN ANTONIO'!E37+TALCAHUANO!E37+'PTO MONTT'!E37+CHACABUCO!E37+AUSTRAL!E37</f>
        <v>163482.03320000001</v>
      </c>
      <c r="F37" s="25">
        <f>+ARICA!F37+IQUIQUE!F37+ANTOFAGASTA!F37+COQUIMBO!F37+VALPARAISO!F37+'SAN ANTONIO'!F37+TALCAHUANO!F37+'PTO MONTT'!F37+CHACABUCO!F37+AUSTRAL!F37</f>
        <v>203501.427</v>
      </c>
      <c r="G37" s="63">
        <f>+ARICA!G37+IQUIQUE!G37+ANTOFAGASTA!G37+COQUIMBO!G37+VALPARAISO!G37+'SAN ANTONIO'!G37+TALCAHUANO!G37+'PTO MONTT'!G37+CHACABUCO!G37+AUSTRAL!G37</f>
        <v>210529.16999999998</v>
      </c>
      <c r="H37" s="40">
        <f>+ARICA!H37+IQUIQUE!H37+ANTOFAGASTA!H37+COQUIMBO!H37+VALPARAISO!H37+'SAN ANTONIO'!H37+TALCAHUANO!H37+'PTO MONTT'!H37+CHACABUCO!H37+AUSTRAL!H37</f>
        <v>167820.41399999999</v>
      </c>
      <c r="I37" s="40">
        <f>+ARICA!I37+IQUIQUE!I37+ANTOFAGASTA!I37+COQUIMBO!I37+VALPARAISO!I37+'SAN ANTONIO'!I37+TALCAHUANO!I37+'PTO MONTT'!I37+CHACABUCO!I37+AUSTRAL!I37</f>
        <v>214967</v>
      </c>
      <c r="J37" s="6">
        <f>+ARICA!J37+IQUIQUE!J37+ANTOFAGASTA!J37+COQUIMBO!J37+VALPARAISO!J37+'SAN ANTONIO'!J37+TALCAHUANO!J37+'PTO MONTT'!J37+CHACABUCO!J37+AUSTRAL!J37</f>
        <v>976901.81900000002</v>
      </c>
      <c r="K37" s="7">
        <f>+ARICA!K37+IQUIQUE!K37+ANTOFAGASTA!K37+COQUIMBO!K37+VALPARAISO!K37+'SAN ANTONIO'!K37+TALCAHUANO!K37+'PTO MONTT'!K37+CHACABUCO!K37+AUSTRAL!K37</f>
        <v>1116896.5290000001</v>
      </c>
      <c r="L37" s="7">
        <f>+ARICA!L37+IQUIQUE!L37+ANTOFAGASTA!L37+COQUIMBO!L37+VALPARAISO!L37+'SAN ANTONIO'!L37+TALCAHUANO!L37+'PTO MONTT'!L37+CHACABUCO!L37+AUSTRAL!L37</f>
        <v>1448325.5529999998</v>
      </c>
      <c r="M37" s="7">
        <f>+ARICA!M37+IQUIQUE!M37+ANTOFAGASTA!M37+COQUIMBO!M37+VALPARAISO!M37+'SAN ANTONIO'!M37+TALCAHUANO!M37+'PTO MONTT'!M37+CHACABUCO!M37+AUSTRAL!M37</f>
        <v>1652084.8629999999</v>
      </c>
      <c r="N37" s="25">
        <f>+ARICA!N37+IQUIQUE!N37+ANTOFAGASTA!N37+COQUIMBO!N37+VALPARAISO!N37+'SAN ANTONIO'!N37+TALCAHUANO!N37+'PTO MONTT'!N37+CHACABUCO!N37+AUSTRAL!N37</f>
        <v>1702552.3839999998</v>
      </c>
      <c r="O37" s="63">
        <f>+ARICA!O37+IQUIQUE!O37+ANTOFAGASTA!O37+COQUIMBO!O37+VALPARAISO!O37+'SAN ANTONIO'!O37+TALCAHUANO!O37+'PTO MONTT'!O37+CHACABUCO!O37+AUSTRAL!O37</f>
        <v>1716641.54</v>
      </c>
      <c r="P37" s="40">
        <f>+ARICA!P37+IQUIQUE!P37+ANTOFAGASTA!P37+COQUIMBO!P37+VALPARAISO!P37+'SAN ANTONIO'!P37+TALCAHUANO!P37+'PTO MONTT'!P37+CHACABUCO!P37+AUSTRAL!P37</f>
        <v>1810791.4100000001</v>
      </c>
      <c r="Q37" s="40">
        <f>+ARICA!Q37+IQUIQUE!Q37+ANTOFAGASTA!Q37+COQUIMBO!Q37+VALPARAISO!Q37+'SAN ANTONIO'!Q37+TALCAHUANO!Q37+'PTO MONTT'!Q37+CHACABUCO!Q37+AUSTRAL!Q37</f>
        <v>2072739</v>
      </c>
      <c r="R37" s="6">
        <f>+ARICA!R37+IQUIQUE!R37+ANTOFAGASTA!R37+COQUIMBO!R37+VALPARAISO!R37+'SAN ANTONIO'!R37+TALCAHUANO!R37+'PTO MONTT'!R37+CHACABUCO!R37+AUSTRAL!R37</f>
        <v>334190</v>
      </c>
      <c r="S37" s="7">
        <f>+ARICA!S37+IQUIQUE!S37+ANTOFAGASTA!S37+COQUIMBO!S37+VALPARAISO!S37+'SAN ANTONIO'!S37+TALCAHUANO!S37+'PTO MONTT'!S37+CHACABUCO!S37+AUSTRAL!S37</f>
        <v>440836.5</v>
      </c>
      <c r="T37" s="7">
        <f>+ARICA!T37+IQUIQUE!T37+ANTOFAGASTA!T37+COQUIMBO!T37+VALPARAISO!T37+'SAN ANTONIO'!T37+TALCAHUANO!T37+'PTO MONTT'!T37+CHACABUCO!T37+AUSTRAL!T37</f>
        <v>545674.43000000005</v>
      </c>
      <c r="U37" s="7">
        <f>+ARICA!U37+IQUIQUE!U37+ANTOFAGASTA!U37+COQUIMBO!U37+VALPARAISO!U37+'SAN ANTONIO'!U37+TALCAHUANO!U37+'PTO MONTT'!U37+CHACABUCO!U37+AUSTRAL!U37</f>
        <v>631281.18999999994</v>
      </c>
      <c r="V37" s="25">
        <f>+ARICA!V37+IQUIQUE!V37+ANTOFAGASTA!V37+COQUIMBO!V37+VALPARAISO!V37+'SAN ANTONIO'!V37+TALCAHUANO!V37+'PTO MONTT'!V37+CHACABUCO!V37+AUSTRAL!V37</f>
        <v>628593.46400000004</v>
      </c>
      <c r="W37" s="63">
        <f>+ARICA!W37+IQUIQUE!W37+ANTOFAGASTA!W37+COQUIMBO!W37+VALPARAISO!W37+'SAN ANTONIO'!W37+TALCAHUANO!W37+'PTO MONTT'!W37+CHACABUCO!W37+AUSTRAL!W37</f>
        <v>395639.92000000004</v>
      </c>
      <c r="X37" s="40">
        <f>+ARICA!X37+IQUIQUE!X37+ANTOFAGASTA!X37+COQUIMBO!X37+VALPARAISO!X37+'SAN ANTONIO'!X37+TALCAHUANO!X37+'PTO MONTT'!X37+CHACABUCO!X37+AUSTRAL!X37</f>
        <v>492187.39899999998</v>
      </c>
      <c r="Y37" s="40">
        <f>+ARICA!Y37+IQUIQUE!Y37+ANTOFAGASTA!Y37+COQUIMBO!Y37+VALPARAISO!Y37+'SAN ANTONIO'!Y37+TALCAHUANO!Y37+'PTO MONTT'!Y37+CHACABUCO!Y37+AUSTRAL!Y37</f>
        <v>739064</v>
      </c>
      <c r="Z37" s="6">
        <f t="shared" si="10"/>
        <v>1596951.9990000001</v>
      </c>
      <c r="AA37" s="7">
        <f t="shared" si="11"/>
        <v>1820305.0290000001</v>
      </c>
      <c r="AB37" s="7">
        <f t="shared" si="12"/>
        <v>2152075.7135000001</v>
      </c>
      <c r="AC37" s="7">
        <f t="shared" si="13"/>
        <v>2446848.0861999998</v>
      </c>
      <c r="AD37" s="25">
        <f t="shared" si="14"/>
        <v>2534647.2749999999</v>
      </c>
      <c r="AE37" s="63">
        <f t="shared" si="15"/>
        <v>2322810.63</v>
      </c>
      <c r="AF37" s="40">
        <f t="shared" si="16"/>
        <v>2470799.2230000002</v>
      </c>
      <c r="AG37" s="40">
        <f t="shared" si="16"/>
        <v>3026770</v>
      </c>
    </row>
    <row r="38" spans="1:33">
      <c r="A38" s="5" t="s">
        <v>16</v>
      </c>
      <c r="B38" s="6">
        <f>+ARICA!B38+IQUIQUE!B38+ANTOFAGASTA!B38+COQUIMBO!B38+VALPARAISO!B38+'SAN ANTONIO'!B38+TALCAHUANO!B38+'PTO MONTT'!B38+CHACABUCO!B38+AUSTRAL!B38</f>
        <v>305153</v>
      </c>
      <c r="C38" s="7">
        <f>+ARICA!C38+IQUIQUE!C38+ANTOFAGASTA!C38+COQUIMBO!C38+VALPARAISO!C38+'SAN ANTONIO'!C38+TALCAHUANO!C38+'PTO MONTT'!C38+CHACABUCO!C38+AUSTRAL!C38</f>
        <v>199065</v>
      </c>
      <c r="D38" s="7">
        <f>+ARICA!D38+IQUIQUE!D38+ANTOFAGASTA!D38+COQUIMBO!D38+VALPARAISO!D38+'SAN ANTONIO'!D38+TALCAHUANO!D38+'PTO MONTT'!D38+CHACABUCO!D38+AUSTRAL!D38</f>
        <v>225340.79029999999</v>
      </c>
      <c r="E38" s="7">
        <f>+ARICA!E38+IQUIQUE!E38+ANTOFAGASTA!E38+COQUIMBO!E38+VALPARAISO!E38+'SAN ANTONIO'!E38+TALCAHUANO!E38+'PTO MONTT'!E38+CHACABUCO!E38+AUSTRAL!E38</f>
        <v>226088.2378</v>
      </c>
      <c r="F38" s="25">
        <f>+ARICA!F38+IQUIQUE!F38+ANTOFAGASTA!F38+COQUIMBO!F38+VALPARAISO!F38+'SAN ANTONIO'!F38+TALCAHUANO!F38+'PTO MONTT'!F38+CHACABUCO!F38+AUSTRAL!F38</f>
        <v>186761.204</v>
      </c>
      <c r="G38" s="63">
        <f>+ARICA!G38+IQUIQUE!G38+ANTOFAGASTA!G38+COQUIMBO!G38+VALPARAISO!G38+'SAN ANTONIO'!G38+TALCAHUANO!G38+'PTO MONTT'!G38+CHACABUCO!G38+AUSTRAL!G38</f>
        <v>207923.66</v>
      </c>
      <c r="H38" s="40">
        <f>+ARICA!H38+IQUIQUE!H38+ANTOFAGASTA!H38+COQUIMBO!H38+VALPARAISO!H38+'SAN ANTONIO'!H38+TALCAHUANO!H38+'PTO MONTT'!H38+CHACABUCO!H38+AUSTRAL!H38</f>
        <v>247712.98</v>
      </c>
      <c r="I38" s="40">
        <f>+ARICA!I38+IQUIQUE!I38+ANTOFAGASTA!I38+COQUIMBO!I38+VALPARAISO!I38+'SAN ANTONIO'!I38+TALCAHUANO!I38+'PTO MONTT'!I38+CHACABUCO!I38+AUSTRAL!I38</f>
        <v>241505</v>
      </c>
      <c r="J38" s="6">
        <f>+ARICA!J38+IQUIQUE!J38+ANTOFAGASTA!J38+COQUIMBO!J38+VALPARAISO!J38+'SAN ANTONIO'!J38+TALCAHUANO!J38+'PTO MONTT'!J38+CHACABUCO!J38+AUSTRAL!J38</f>
        <v>1076583</v>
      </c>
      <c r="K38" s="7">
        <f>+ARICA!K38+IQUIQUE!K38+ANTOFAGASTA!K38+COQUIMBO!K38+VALPARAISO!K38+'SAN ANTONIO'!K38+TALCAHUANO!K38+'PTO MONTT'!K38+CHACABUCO!K38+AUSTRAL!K38</f>
        <v>1136417.044</v>
      </c>
      <c r="L38" s="7">
        <f>+ARICA!L38+IQUIQUE!L38+ANTOFAGASTA!L38+COQUIMBO!L38+VALPARAISO!L38+'SAN ANTONIO'!L38+TALCAHUANO!L38+'PTO MONTT'!L38+CHACABUCO!L38+AUSTRAL!L38</f>
        <v>1404474.3061000002</v>
      </c>
      <c r="M38" s="7">
        <f>+ARICA!M38+IQUIQUE!M38+ANTOFAGASTA!M38+COQUIMBO!M38+VALPARAISO!M38+'SAN ANTONIO'!M38+TALCAHUANO!M38+'PTO MONTT'!M38+CHACABUCO!M38+AUSTRAL!M38</f>
        <v>1953727.94</v>
      </c>
      <c r="N38" s="25">
        <f>+ARICA!N38+IQUIQUE!N38+ANTOFAGASTA!N38+COQUIMBO!N38+VALPARAISO!N38+'SAN ANTONIO'!N38+TALCAHUANO!N38+'PTO MONTT'!N38+CHACABUCO!N38+AUSTRAL!N38</f>
        <v>1880102.5449999999</v>
      </c>
      <c r="O38" s="63">
        <f>+ARICA!O38+IQUIQUE!O38+ANTOFAGASTA!O38+COQUIMBO!O38+VALPARAISO!O38+'SAN ANTONIO'!O38+TALCAHUANO!O38+'PTO MONTT'!O38+CHACABUCO!O38+AUSTRAL!O38</f>
        <v>1718228.7999999998</v>
      </c>
      <c r="P38" s="40">
        <f>+ARICA!P38+IQUIQUE!P38+ANTOFAGASTA!P38+COQUIMBO!P38+VALPARAISO!P38+'SAN ANTONIO'!P38+TALCAHUANO!P38+'PTO MONTT'!P38+CHACABUCO!P38+AUSTRAL!P38</f>
        <v>2168766.92</v>
      </c>
      <c r="Q38" s="40">
        <f>+ARICA!Q38+IQUIQUE!Q38+ANTOFAGASTA!Q38+COQUIMBO!Q38+VALPARAISO!Q38+'SAN ANTONIO'!Q38+TALCAHUANO!Q38+'PTO MONTT'!Q38+CHACABUCO!Q38+AUSTRAL!Q38</f>
        <v>2337446</v>
      </c>
      <c r="R38" s="6">
        <f>+ARICA!R38+IQUIQUE!R38+ANTOFAGASTA!R38+COQUIMBO!R38+VALPARAISO!R38+'SAN ANTONIO'!R38+TALCAHUANO!R38+'PTO MONTT'!R38+CHACABUCO!R38+AUSTRAL!R38</f>
        <v>510052</v>
      </c>
      <c r="S38" s="7">
        <f>+ARICA!S38+IQUIQUE!S38+ANTOFAGASTA!S38+COQUIMBO!S38+VALPARAISO!S38+'SAN ANTONIO'!S38+TALCAHUANO!S38+'PTO MONTT'!S38+CHACABUCO!S38+AUSTRAL!S38</f>
        <v>482615</v>
      </c>
      <c r="T38" s="7">
        <f>+ARICA!T38+IQUIQUE!T38+ANTOFAGASTA!T38+COQUIMBO!T38+VALPARAISO!T38+'SAN ANTONIO'!T38+TALCAHUANO!T38+'PTO MONTT'!T38+CHACABUCO!T38+AUSTRAL!T38</f>
        <v>500100.07899999997</v>
      </c>
      <c r="U38" s="7">
        <f>+ARICA!U38+IQUIQUE!U38+ANTOFAGASTA!U38+COQUIMBO!U38+VALPARAISO!U38+'SAN ANTONIO'!U38+TALCAHUANO!U38+'PTO MONTT'!U38+CHACABUCO!U38+AUSTRAL!U38</f>
        <v>401775.07</v>
      </c>
      <c r="V38" s="25">
        <f>+ARICA!V38+IQUIQUE!V38+ANTOFAGASTA!V38+COQUIMBO!V38+VALPARAISO!V38+'SAN ANTONIO'!V38+TALCAHUANO!V38+'PTO MONTT'!V38+CHACABUCO!V38+AUSTRAL!V38</f>
        <v>474696.63700000005</v>
      </c>
      <c r="W38" s="63">
        <f>+ARICA!W38+IQUIQUE!W38+ANTOFAGASTA!W38+COQUIMBO!W38+VALPARAISO!W38+'SAN ANTONIO'!W38+TALCAHUANO!W38+'PTO MONTT'!W38+CHACABUCO!W38+AUSTRAL!W38</f>
        <v>498584</v>
      </c>
      <c r="X38" s="40">
        <f>+ARICA!X38+IQUIQUE!X38+ANTOFAGASTA!X38+COQUIMBO!X38+VALPARAISO!X38+'SAN ANTONIO'!X38+TALCAHUANO!X38+'PTO MONTT'!X38+CHACABUCO!X38+AUSTRAL!X38</f>
        <v>685947.7</v>
      </c>
      <c r="Y38" s="40">
        <f>+ARICA!Y38+IQUIQUE!Y38+ANTOFAGASTA!Y38+COQUIMBO!Y38+VALPARAISO!Y38+'SAN ANTONIO'!Y38+TALCAHUANO!Y38+'PTO MONTT'!Y38+CHACABUCO!Y38+AUSTRAL!Y38</f>
        <v>645896</v>
      </c>
      <c r="Z38" s="6">
        <f t="shared" si="10"/>
        <v>1891788</v>
      </c>
      <c r="AA38" s="7">
        <f t="shared" si="11"/>
        <v>1818097.044</v>
      </c>
      <c r="AB38" s="7">
        <f t="shared" si="12"/>
        <v>2129915.1754000001</v>
      </c>
      <c r="AC38" s="7">
        <f t="shared" si="13"/>
        <v>2581591.2478</v>
      </c>
      <c r="AD38" s="25">
        <f t="shared" si="14"/>
        <v>2541560.3859999999</v>
      </c>
      <c r="AE38" s="63">
        <f t="shared" si="15"/>
        <v>2424736.46</v>
      </c>
      <c r="AF38" s="40">
        <f t="shared" si="16"/>
        <v>3102427.6</v>
      </c>
      <c r="AG38" s="40">
        <f t="shared" si="16"/>
        <v>3224847</v>
      </c>
    </row>
    <row r="39" spans="1:33" ht="13.5" thickBot="1">
      <c r="A39" s="8" t="s">
        <v>17</v>
      </c>
      <c r="B39" s="9">
        <f t="shared" ref="B39:Z39" si="17">SUM(B27:B38)</f>
        <v>3641741.8195000002</v>
      </c>
      <c r="C39" s="10">
        <f t="shared" si="17"/>
        <v>3338643</v>
      </c>
      <c r="D39" s="10">
        <f t="shared" si="17"/>
        <v>2968228.0548999999</v>
      </c>
      <c r="E39" s="10">
        <f t="shared" si="17"/>
        <v>2635905.4643999999</v>
      </c>
      <c r="F39" s="49">
        <f t="shared" si="17"/>
        <v>2675195.3864679998</v>
      </c>
      <c r="G39" s="68">
        <f t="shared" si="17"/>
        <v>2272085.1935999999</v>
      </c>
      <c r="H39" s="52">
        <f t="shared" si="17"/>
        <v>2538248.5349999997</v>
      </c>
      <c r="I39" s="52">
        <f t="shared" ref="I39" si="18">SUM(I27:I38)</f>
        <v>2568241.2384000001</v>
      </c>
      <c r="J39" s="9">
        <f t="shared" si="17"/>
        <v>12339641.253999999</v>
      </c>
      <c r="K39" s="10">
        <f t="shared" si="17"/>
        <v>14490666.074000001</v>
      </c>
      <c r="L39" s="10">
        <f t="shared" si="17"/>
        <v>17126394.653600004</v>
      </c>
      <c r="M39" s="10">
        <f t="shared" si="17"/>
        <v>20449410.041099999</v>
      </c>
      <c r="N39" s="49">
        <f t="shared" si="17"/>
        <v>24942677.048812002</v>
      </c>
      <c r="O39" s="10">
        <f t="shared" si="17"/>
        <v>21557285.615945</v>
      </c>
      <c r="P39" s="70">
        <f t="shared" si="17"/>
        <v>24449332.710000001</v>
      </c>
      <c r="Q39" s="70">
        <f t="shared" ref="Q39" si="19">SUM(Q27:Q38)</f>
        <v>27019890.917011999</v>
      </c>
      <c r="R39" s="9">
        <f t="shared" si="17"/>
        <v>4469206.32</v>
      </c>
      <c r="S39" s="10">
        <f t="shared" si="17"/>
        <v>4553749.6999999993</v>
      </c>
      <c r="T39" s="10">
        <f t="shared" si="17"/>
        <v>5472169.7739999993</v>
      </c>
      <c r="U39" s="10">
        <f t="shared" si="17"/>
        <v>6047102.4330000002</v>
      </c>
      <c r="V39" s="49">
        <f t="shared" si="17"/>
        <v>6137853.4501099996</v>
      </c>
      <c r="W39" s="10">
        <f t="shared" si="17"/>
        <v>5235444.1029999992</v>
      </c>
      <c r="X39" s="70">
        <f t="shared" si="17"/>
        <v>6498820.5890000006</v>
      </c>
      <c r="Y39" s="70">
        <f t="shared" ref="Y39" si="20">SUM(Y27:Y38)</f>
        <v>6958562.1560000014</v>
      </c>
      <c r="Z39" s="9">
        <f t="shared" si="17"/>
        <v>20450589.393500004</v>
      </c>
      <c r="AA39" s="10">
        <f>+S39+K39+C39</f>
        <v>22383058.774</v>
      </c>
      <c r="AB39" s="10">
        <f>+T39+L39+D39</f>
        <v>25566792.482500002</v>
      </c>
      <c r="AC39" s="10">
        <f>+U39+M39+E39</f>
        <v>29132417.938500002</v>
      </c>
      <c r="AD39" s="49">
        <f>SUM(AD27:AD38)</f>
        <v>33755725.885389999</v>
      </c>
      <c r="AE39" s="68">
        <f>SUM(AE27:AE38)</f>
        <v>29064814.912544999</v>
      </c>
      <c r="AF39" s="52">
        <f>SUM(AF27:AF38)</f>
        <v>33486401.834000003</v>
      </c>
      <c r="AG39" s="52">
        <f>SUM(AG27:AG38)</f>
        <v>36546694.311411999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63"/>
      <c r="Y43" s="107"/>
      <c r="Z43" s="121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64"/>
      <c r="Y44" s="108"/>
      <c r="Z44" s="121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4"/>
      <c r="Y45" s="105"/>
      <c r="Z45" s="121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8">
        <v>2011</v>
      </c>
      <c r="Z46" s="104"/>
      <c r="AA46" s="18"/>
      <c r="AB46" s="18"/>
    </row>
    <row r="47" spans="1:33">
      <c r="A47" s="11" t="s">
        <v>6</v>
      </c>
      <c r="B47" s="6">
        <f>+ARICA!B47+IQUIQUE!B47+ANTOFAGASTA!B47+COQUIMBO!B47+VALPARAISO!B47+'SAN ANTONIO'!B47+TALCAHUANO!B47+'PTO MONTT'!B47+CHACABUCO!B47+AUSTRAL!B47</f>
        <v>5641.5599999999995</v>
      </c>
      <c r="C47" s="7">
        <f>+ARICA!C47+IQUIQUE!C47+ANTOFAGASTA!C47+COQUIMBO!C47+VALPARAISO!C47+'SAN ANTONIO'!C47+TALCAHUANO!C47+'PTO MONTT'!C47+CHACABUCO!C47+AUSTRAL!C47</f>
        <v>5211.8</v>
      </c>
      <c r="D47" s="7">
        <f>+ARICA!D47+IQUIQUE!D47+ANTOFAGASTA!D47+COQUIMBO!D47+VALPARAISO!D47+'SAN ANTONIO'!D47+TALCAHUANO!D47+'PTO MONTT'!D47+CHACABUCO!D47+AUSTRAL!D47</f>
        <v>4657.7</v>
      </c>
      <c r="E47" s="7">
        <f>+ARICA!E47+IQUIQUE!E47+ANTOFAGASTA!E47+COQUIMBO!E47+VALPARAISO!E47+'SAN ANTONIO'!E47+TALCAHUANO!E47+'PTO MONTT'!E47+CHACABUCO!E47+AUSTRAL!E47</f>
        <v>6347.833333333333</v>
      </c>
      <c r="F47" s="25">
        <f>+ARICA!F47+IQUIQUE!F47+ANTOFAGASTA!F47+COQUIMBO!F47+VALPARAISO!F47+'SAN ANTONIO'!F47+TALCAHUANO!F47+'PTO MONTT'!F47+CHACABUCO!F47+AUSTRAL!F47</f>
        <v>6043.6333333333332</v>
      </c>
      <c r="G47" s="67">
        <f>+ARICA!G47+IQUIQUE!G47+ANTOFAGASTA!G47+COQUIMBO!G47+VALPARAISO!G47+'SAN ANTONIO'!G47+TALCAHUANO!G47+'PTO MONTT'!G47+CHACABUCO!G47+AUSTRAL!G47</f>
        <v>8057.333333333333</v>
      </c>
      <c r="H47" s="51">
        <f>+ARICA!H47+IQUIQUE!H47+ANTOFAGASTA!H47+COQUIMBO!H47+VALPARAISO!H47+'SAN ANTONIO'!H47+TALCAHUANO!H47+'PTO MONTT'!H47+CHACABUCO!H47+AUSTRAL!H47</f>
        <v>5224.0999999995929</v>
      </c>
      <c r="I47" s="51">
        <f>+ARICA!I47+IQUIQUE!I47+ANTOFAGASTA!I47+COQUIMBO!I47+VALPARAISO!I47+'SAN ANTONIO'!I47+TALCAHUANO!I47+'PTO MONTT'!I47+CHACABUCO!I47+AUSTRAL!I47</f>
        <v>6310</v>
      </c>
      <c r="J47" s="6">
        <f>+ARICA!J47+IQUIQUE!J47+ANTOFAGASTA!J47+COQUIMBO!J47+VALPARAISO!J47+'SAN ANTONIO'!J47+TALCAHUANO!J47+'PTO MONTT'!J47+CHACABUCO!J47+AUSTRAL!J47</f>
        <v>982</v>
      </c>
      <c r="K47" s="7">
        <f>+ARICA!K47+IQUIQUE!K47+ANTOFAGASTA!K47+COQUIMBO!K47+VALPARAISO!K47+'SAN ANTONIO'!K47+TALCAHUANO!K47+'PTO MONTT'!K47+CHACABUCO!K47+AUSTRAL!K47</f>
        <v>1045</v>
      </c>
      <c r="L47" s="7">
        <f>+ARICA!L47+IQUIQUE!L47+ANTOFAGASTA!L47+COQUIMBO!L47+VALPARAISO!L47+'SAN ANTONIO'!L47+TALCAHUANO!L47+'PTO MONTT'!L47+CHACABUCO!L47+AUSTRAL!L47</f>
        <v>937</v>
      </c>
      <c r="M47" s="7">
        <f>+ARICA!M47+IQUIQUE!M47+ANTOFAGASTA!M47+COQUIMBO!M47+VALPARAISO!M47+'SAN ANTONIO'!M47+TALCAHUANO!M47+'PTO MONTT'!M47+CHACABUCO!M47+AUSTRAL!M47</f>
        <v>1301</v>
      </c>
      <c r="N47" s="25">
        <f>+ARICA!N47+IQUIQUE!N47+ANTOFAGASTA!N47+COQUIMBO!N47+VALPARAISO!N47+'SAN ANTONIO'!N47+TALCAHUANO!N47+'PTO MONTT'!N47+CHACABUCO!N47+AUSTRAL!N47</f>
        <v>1276</v>
      </c>
      <c r="O47" s="7">
        <f>+ARICA!O47+IQUIQUE!O47+ANTOFAGASTA!O47+COQUIMBO!O47+VALPARAISO!O47+'SAN ANTONIO'!O47+TALCAHUANO!O47+'PTO MONTT'!O47+CHACABUCO!O47+AUSTRAL!O47</f>
        <v>1598</v>
      </c>
      <c r="P47" s="69">
        <f>+ARICA!P47+IQUIQUE!P47+ANTOFAGASTA!P47+COQUIMBO!P47+VALPARAISO!P47+'SAN ANTONIO'!P47+TALCAHUANO!P47+'PTO MONTT'!P47+CHACABUCO!P47+AUSTRAL!P47</f>
        <v>1123</v>
      </c>
      <c r="Q47" s="69">
        <f>+ARICA!Q47+IQUIQUE!Q47+ANTOFAGASTA!Q47+COQUIMBO!Q47+VALPARAISO!Q47+'SAN ANTONIO'!Q47+TALCAHUANO!Q47+'PTO MONTT'!Q47+CHACABUCO!Q47+AUSTRAL!Q47</f>
        <v>731</v>
      </c>
      <c r="R47" s="6">
        <f>+ARICA!R47+IQUIQUE!R47+ANTOFAGASTA!R47+COQUIMBO!R47+VALPARAISO!R47+'SAN ANTONIO'!R47+TALCAHUANO!R47+'PTO MONTT'!R47+CHACABUCO!R47+AUSTRAL!R47</f>
        <v>117.5</v>
      </c>
      <c r="S47" s="7">
        <f>+ARICA!S47+IQUIQUE!S47+ANTOFAGASTA!S47+COQUIMBO!S47+VALPARAISO!S47+'SAN ANTONIO'!S47+TALCAHUANO!S47+'PTO MONTT'!S47+CHACABUCO!S47+AUSTRAL!S47</f>
        <v>89.2</v>
      </c>
      <c r="T47" s="7">
        <f>+ARICA!T47+IQUIQUE!T47+ANTOFAGASTA!T47+COQUIMBO!T47+VALPARAISO!T47+'SAN ANTONIO'!T47+TALCAHUANO!T47+'PTO MONTT'!T47+CHACABUCO!T47+AUSTRAL!T47</f>
        <v>118.25</v>
      </c>
      <c r="U47" s="7">
        <f>+ARICA!U47+IQUIQUE!U47+ANTOFAGASTA!U47+COQUIMBO!U47+VALPARAISO!U47+'SAN ANTONIO'!U47+TALCAHUANO!U47+'PTO MONTT'!U47+CHACABUCO!U47+AUSTRAL!U47</f>
        <v>413.15000000000003</v>
      </c>
      <c r="V47" s="25">
        <f>+ARICA!V47+IQUIQUE!V47+ANTOFAGASTA!V47+COQUIMBO!V47+VALPARAISO!V47+'SAN ANTONIO'!V47+TALCAHUANO!V47+'PTO MONTT'!V47+CHACABUCO!V47+AUSTRAL!V47</f>
        <v>275.39999999999998</v>
      </c>
      <c r="W47" s="7">
        <f>+ARICA!W47+IQUIQUE!W47+ANTOFAGASTA!W47+COQUIMBO!W47+VALPARAISO!W47+'SAN ANTONIO'!W47+TALCAHUANO!W47+'PTO MONTT'!W47+CHACABUCO!W47+AUSTRAL!W47</f>
        <v>124.80000000000001</v>
      </c>
      <c r="X47" s="69">
        <f>+ARICA!X47+IQUIQUE!X47+ANTOFAGASTA!X47+COQUIMBO!X47+VALPARAISO!X47+'SAN ANTONIO'!X47+TALCAHUANO!X47+'PTO MONTT'!X47+CHACABUCO!X47+AUSTRAL!X47</f>
        <v>285</v>
      </c>
      <c r="Y47" s="69">
        <f>+ARICA!Y47+IQUIQUE!Y47+ANTOFAGASTA!Y47+COQUIMBO!Y47+VALPARAISO!Y47+'SAN ANTONIO'!Y47+TALCAHUANO!Y47+'PTO MONTT'!Y47+CHACABUCO!Y47+AUSTRAL!Y47</f>
        <v>1417</v>
      </c>
      <c r="Z47" s="24"/>
      <c r="AA47" s="25"/>
      <c r="AB47" s="25"/>
    </row>
    <row r="48" spans="1:33">
      <c r="A48" s="5" t="s">
        <v>24</v>
      </c>
      <c r="B48" s="6">
        <f>+ARICA!B48+IQUIQUE!B48+ANTOFAGASTA!B48+COQUIMBO!B48+VALPARAISO!B48+'SAN ANTONIO'!B48+TALCAHUANO!B48+'PTO MONTT'!B48+CHACABUCO!B48+AUSTRAL!B48</f>
        <v>5229.6499999999996</v>
      </c>
      <c r="C48" s="7">
        <f>+ARICA!C48+IQUIQUE!C48+ANTOFAGASTA!C48+COQUIMBO!C48+VALPARAISO!C48+'SAN ANTONIO'!C48+TALCAHUANO!C48+'PTO MONTT'!C48+CHACABUCO!C48+AUSTRAL!C48</f>
        <v>4789.1000000000004</v>
      </c>
      <c r="D48" s="7">
        <f>+ARICA!D48+IQUIQUE!D48+ANTOFAGASTA!D48+COQUIMBO!D48+VALPARAISO!D48+'SAN ANTONIO'!D48+TALCAHUANO!D48+'PTO MONTT'!D48+CHACABUCO!D48+AUSTRAL!D48</f>
        <v>5924.15</v>
      </c>
      <c r="E48" s="7">
        <f>+ARICA!E48+IQUIQUE!E48+ANTOFAGASTA!E48+COQUIMBO!E48+VALPARAISO!E48+'SAN ANTONIO'!E48+TALCAHUANO!E48+'PTO MONTT'!E48+CHACABUCO!E48+AUSTRAL!E48</f>
        <v>6426.2</v>
      </c>
      <c r="F48" s="25">
        <f>+ARICA!F48+IQUIQUE!F48+ANTOFAGASTA!F48+COQUIMBO!F48+VALPARAISO!F48+'SAN ANTONIO'!F48+TALCAHUANO!F48+'PTO MONTT'!F48+CHACABUCO!F48+AUSTRAL!F48</f>
        <v>6529.7666666666664</v>
      </c>
      <c r="G48" s="63">
        <f>+ARICA!G48+IQUIQUE!G48+ANTOFAGASTA!G48+COQUIMBO!G48+VALPARAISO!G48+'SAN ANTONIO'!G48+TALCAHUANO!G48+'PTO MONTT'!G48+CHACABUCO!G48+AUSTRAL!G48</f>
        <v>6202.466666669985</v>
      </c>
      <c r="H48" s="40">
        <f>+ARICA!H48+IQUIQUE!H48+ANTOFAGASTA!H48+COQUIMBO!H48+VALPARAISO!H48+'SAN ANTONIO'!H48+TALCAHUANO!H48+'PTO MONTT'!H48+CHACABUCO!H48+AUSTRAL!H48</f>
        <v>5006.4583333333103</v>
      </c>
      <c r="I48" s="40">
        <f>+ARICA!I48+IQUIQUE!I48+ANTOFAGASTA!I48+COQUIMBO!I48+VALPARAISO!I48+'SAN ANTONIO'!I48+TALCAHUANO!I48+'PTO MONTT'!I48+CHACABUCO!I48+AUSTRAL!I48</f>
        <v>5911</v>
      </c>
      <c r="J48" s="6">
        <f>+ARICA!J48+IQUIQUE!J48+ANTOFAGASTA!J48+COQUIMBO!J48+VALPARAISO!J48+'SAN ANTONIO'!J48+TALCAHUANO!J48+'PTO MONTT'!J48+CHACABUCO!J48+AUSTRAL!J48</f>
        <v>1358</v>
      </c>
      <c r="K48" s="7">
        <f>+ARICA!K48+IQUIQUE!K48+ANTOFAGASTA!K48+COQUIMBO!K48+VALPARAISO!K48+'SAN ANTONIO'!K48+TALCAHUANO!K48+'PTO MONTT'!K48+CHACABUCO!K48+AUSTRAL!K48</f>
        <v>935</v>
      </c>
      <c r="L48" s="7">
        <f>+ARICA!L48+IQUIQUE!L48+ANTOFAGASTA!L48+COQUIMBO!L48+VALPARAISO!L48+'SAN ANTONIO'!L48+TALCAHUANO!L48+'PTO MONTT'!L48+CHACABUCO!L48+AUSTRAL!L48</f>
        <v>819</v>
      </c>
      <c r="M48" s="7">
        <f>+ARICA!M48+IQUIQUE!M48+ANTOFAGASTA!M48+COQUIMBO!M48+VALPARAISO!M48+'SAN ANTONIO'!M48+TALCAHUANO!M48+'PTO MONTT'!M48+CHACABUCO!M48+AUSTRAL!M48</f>
        <v>905</v>
      </c>
      <c r="N48" s="25">
        <f>+ARICA!N48+IQUIQUE!N48+ANTOFAGASTA!N48+COQUIMBO!N48+VALPARAISO!N48+'SAN ANTONIO'!N48+TALCAHUANO!N48+'PTO MONTT'!N48+CHACABUCO!N48+AUSTRAL!N48</f>
        <v>1151</v>
      </c>
      <c r="O48" s="7">
        <f>+ARICA!O48+IQUIQUE!O48+ANTOFAGASTA!O48+COQUIMBO!O48+VALPARAISO!O48+'SAN ANTONIO'!O48+TALCAHUANO!O48+'PTO MONTT'!O48+CHACABUCO!O48+AUSTRAL!O48</f>
        <v>1360</v>
      </c>
      <c r="P48" s="29">
        <f>+ARICA!P48+IQUIQUE!P48+ANTOFAGASTA!P48+COQUIMBO!P48+VALPARAISO!P48+'SAN ANTONIO'!P48+TALCAHUANO!P48+'PTO MONTT'!P48+CHACABUCO!P48+AUSTRAL!P48</f>
        <v>807</v>
      </c>
      <c r="Q48" s="29">
        <f>+ARICA!Q48+IQUIQUE!Q48+ANTOFAGASTA!Q48+COQUIMBO!Q48+VALPARAISO!Q48+'SAN ANTONIO'!Q48+TALCAHUANO!Q48+'PTO MONTT'!Q48+CHACABUCO!Q48+AUSTRAL!Q48</f>
        <v>681</v>
      </c>
      <c r="R48" s="6">
        <f>+ARICA!R48+IQUIQUE!R48+ANTOFAGASTA!R48+COQUIMBO!R48+VALPARAISO!R48+'SAN ANTONIO'!R48+TALCAHUANO!R48+'PTO MONTT'!R48+CHACABUCO!R48+AUSTRAL!R48</f>
        <v>28.4</v>
      </c>
      <c r="S48" s="7">
        <f>+ARICA!S48+IQUIQUE!S48+ANTOFAGASTA!S48+COQUIMBO!S48+VALPARAISO!S48+'SAN ANTONIO'!S48+TALCAHUANO!S48+'PTO MONTT'!S48+CHACABUCO!S48+AUSTRAL!S48</f>
        <v>84</v>
      </c>
      <c r="T48" s="7">
        <f>+ARICA!T48+IQUIQUE!T48+ANTOFAGASTA!T48+COQUIMBO!T48+VALPARAISO!T48+'SAN ANTONIO'!T48+TALCAHUANO!T48+'PTO MONTT'!T48+CHACABUCO!T48+AUSTRAL!T48</f>
        <v>383.15</v>
      </c>
      <c r="U48" s="7">
        <f>+ARICA!U48+IQUIQUE!U48+ANTOFAGASTA!U48+COQUIMBO!U48+VALPARAISO!U48+'SAN ANTONIO'!U48+TALCAHUANO!U48+'PTO MONTT'!U48+CHACABUCO!U48+AUSTRAL!U48</f>
        <v>288.61999999999995</v>
      </c>
      <c r="V48" s="25">
        <f>+ARICA!V48+IQUIQUE!V48+ANTOFAGASTA!V48+COQUIMBO!V48+VALPARAISO!V48+'SAN ANTONIO'!V48+TALCAHUANO!V48+'PTO MONTT'!V48+CHACABUCO!V48+AUSTRAL!V48</f>
        <v>81.400000000000006</v>
      </c>
      <c r="W48" s="7">
        <f>+ARICA!W48+IQUIQUE!W48+ANTOFAGASTA!W48+COQUIMBO!W48+VALPARAISO!W48+'SAN ANTONIO'!W48+TALCAHUANO!W48+'PTO MONTT'!W48+CHACABUCO!W48+AUSTRAL!W48</f>
        <v>284</v>
      </c>
      <c r="X48" s="29">
        <f>+ARICA!X48+IQUIQUE!X48+ANTOFAGASTA!X48+COQUIMBO!X48+VALPARAISO!X48+'SAN ANTONIO'!X48+TALCAHUANO!X48+'PTO MONTT'!X48+CHACABUCO!X48+AUSTRAL!X48</f>
        <v>448</v>
      </c>
      <c r="Y48" s="29">
        <f>+ARICA!Y48+IQUIQUE!Y48+ANTOFAGASTA!Y48+COQUIMBO!Y48+VALPARAISO!Y48+'SAN ANTONIO'!Y48+TALCAHUANO!Y48+'PTO MONTT'!Y48+CHACABUCO!Y48+AUSTRAL!Y48</f>
        <v>439.08000000000004</v>
      </c>
      <c r="Z48" s="24"/>
      <c r="AA48" s="25"/>
      <c r="AB48" s="25"/>
    </row>
    <row r="49" spans="1:28">
      <c r="A49" s="11" t="s">
        <v>7</v>
      </c>
      <c r="B49" s="6">
        <f>+ARICA!B49+IQUIQUE!B49+ANTOFAGASTA!B49+COQUIMBO!B49+VALPARAISO!B49+'SAN ANTONIO'!B49+TALCAHUANO!B49+'PTO MONTT'!B49+CHACABUCO!B49+AUSTRAL!B49</f>
        <v>5392.2800000000007</v>
      </c>
      <c r="C49" s="7">
        <f>+ARICA!C49+IQUIQUE!C49+ANTOFAGASTA!C49+COQUIMBO!C49+VALPARAISO!C49+'SAN ANTONIO'!C49+TALCAHUANO!C49+'PTO MONTT'!C49+CHACABUCO!C49+AUSTRAL!C49</f>
        <v>4941.8</v>
      </c>
      <c r="D49" s="7">
        <f>+ARICA!D49+IQUIQUE!D49+ANTOFAGASTA!D49+COQUIMBO!D49+VALPARAISO!D49+'SAN ANTONIO'!D49+TALCAHUANO!D49+'PTO MONTT'!D49+CHACABUCO!D49+AUSTRAL!D49</f>
        <v>6431.4333333333334</v>
      </c>
      <c r="E49" s="7">
        <f>+ARICA!E49+IQUIQUE!E49+ANTOFAGASTA!E49+COQUIMBO!E49+VALPARAISO!E49+'SAN ANTONIO'!E49+TALCAHUANO!E49+'PTO MONTT'!E49+CHACABUCO!E49+AUSTRAL!E49</f>
        <v>7028.9</v>
      </c>
      <c r="F49" s="25">
        <f>+ARICA!F49+IQUIQUE!F49+ANTOFAGASTA!F49+COQUIMBO!F49+VALPARAISO!F49+'SAN ANTONIO'!F49+TALCAHUANO!F49+'PTO MONTT'!F49+CHACABUCO!F49+AUSTRAL!F49</f>
        <v>7643.6333333333332</v>
      </c>
      <c r="G49" s="63">
        <f>+ARICA!G49+IQUIQUE!G49+ANTOFAGASTA!G49+COQUIMBO!G49+VALPARAISO!G49+'SAN ANTONIO'!G49+TALCAHUANO!G49+'PTO MONTT'!G49+CHACABUCO!G49+AUSTRAL!G49</f>
        <v>7698.95</v>
      </c>
      <c r="H49" s="40">
        <f>+ARICA!H49+IQUIQUE!H49+ANTOFAGASTA!H49+COQUIMBO!H49+VALPARAISO!H49+'SAN ANTONIO'!H49+TALCAHUANO!H49+'PTO MONTT'!H49+CHACABUCO!H49+AUSTRAL!H49</f>
        <v>6451.2277777779964</v>
      </c>
      <c r="I49" s="40">
        <f>+ARICA!I49+IQUIQUE!I49+ANTOFAGASTA!I49+COQUIMBO!I49+VALPARAISO!I49+'SAN ANTONIO'!I49+TALCAHUANO!I49+'PTO MONTT'!I49+CHACABUCO!I49+AUSTRAL!I49</f>
        <v>5976</v>
      </c>
      <c r="J49" s="6">
        <f>+ARICA!J49+IQUIQUE!J49+ANTOFAGASTA!J49+COQUIMBO!J49+VALPARAISO!J49+'SAN ANTONIO'!J49+TALCAHUANO!J49+'PTO MONTT'!J49+CHACABUCO!J49+AUSTRAL!J49</f>
        <v>872</v>
      </c>
      <c r="K49" s="7">
        <f>+ARICA!K49+IQUIQUE!K49+ANTOFAGASTA!K49+COQUIMBO!K49+VALPARAISO!K49+'SAN ANTONIO'!K49+TALCAHUANO!K49+'PTO MONTT'!K49+CHACABUCO!K49+AUSTRAL!K49</f>
        <v>870</v>
      </c>
      <c r="L49" s="7">
        <f>+ARICA!L49+IQUIQUE!L49+ANTOFAGASTA!L49+COQUIMBO!L49+VALPARAISO!L49+'SAN ANTONIO'!L49+TALCAHUANO!L49+'PTO MONTT'!L49+CHACABUCO!L49+AUSTRAL!L49</f>
        <v>908</v>
      </c>
      <c r="M49" s="7">
        <f>+ARICA!M49+IQUIQUE!M49+ANTOFAGASTA!M49+COQUIMBO!M49+VALPARAISO!M49+'SAN ANTONIO'!M49+TALCAHUANO!M49+'PTO MONTT'!M49+CHACABUCO!M49+AUSTRAL!M49</f>
        <v>1075</v>
      </c>
      <c r="N49" s="25">
        <f>+ARICA!N49+IQUIQUE!N49+ANTOFAGASTA!N49+COQUIMBO!N49+VALPARAISO!N49+'SAN ANTONIO'!N49+TALCAHUANO!N49+'PTO MONTT'!N49+CHACABUCO!N49+AUSTRAL!N49</f>
        <v>1252</v>
      </c>
      <c r="O49" s="7">
        <f>+ARICA!O49+IQUIQUE!O49+ANTOFAGASTA!O49+COQUIMBO!O49+VALPARAISO!O49+'SAN ANTONIO'!O49+TALCAHUANO!O49+'PTO MONTT'!O49+CHACABUCO!O49+AUSTRAL!O49</f>
        <v>1497</v>
      </c>
      <c r="P49" s="29">
        <f>+ARICA!P49+IQUIQUE!P49+ANTOFAGASTA!P49+COQUIMBO!P49+VALPARAISO!P49+'SAN ANTONIO'!P49+TALCAHUANO!P49+'PTO MONTT'!P49+CHACABUCO!P49+AUSTRAL!P49</f>
        <v>792</v>
      </c>
      <c r="Q49" s="29">
        <f>+ARICA!Q49+IQUIQUE!Q49+ANTOFAGASTA!Q49+COQUIMBO!Q49+VALPARAISO!Q49+'SAN ANTONIO'!Q49+TALCAHUANO!Q49+'PTO MONTT'!Q49+CHACABUCO!Q49+AUSTRAL!Q49</f>
        <v>606</v>
      </c>
      <c r="R49" s="6">
        <f>+ARICA!R49+IQUIQUE!R49+ANTOFAGASTA!R49+COQUIMBO!R49+VALPARAISO!R49+'SAN ANTONIO'!R49+TALCAHUANO!R49+'PTO MONTT'!R49+CHACABUCO!R49+AUSTRAL!R49</f>
        <v>55.58</v>
      </c>
      <c r="S49" s="7">
        <f>+ARICA!S49+IQUIQUE!S49+ANTOFAGASTA!S49+COQUIMBO!S49+VALPARAISO!S49+'SAN ANTONIO'!S49+TALCAHUANO!S49+'PTO MONTT'!S49+CHACABUCO!S49+AUSTRAL!S49</f>
        <v>67</v>
      </c>
      <c r="T49" s="7">
        <f>+ARICA!T49+IQUIQUE!T49+ANTOFAGASTA!T49+COQUIMBO!T49+VALPARAISO!T49+'SAN ANTONIO'!T49+TALCAHUANO!T49+'PTO MONTT'!T49+CHACABUCO!T49+AUSTRAL!T49</f>
        <v>218</v>
      </c>
      <c r="U49" s="7">
        <f>+ARICA!U49+IQUIQUE!U49+ANTOFAGASTA!U49+COQUIMBO!U49+VALPARAISO!U49+'SAN ANTONIO'!U49+TALCAHUANO!U49+'PTO MONTT'!U49+CHACABUCO!U49+AUSTRAL!U49</f>
        <v>152</v>
      </c>
      <c r="V49" s="25">
        <f>+ARICA!V49+IQUIQUE!V49+ANTOFAGASTA!V49+COQUIMBO!V49+VALPARAISO!V49+'SAN ANTONIO'!V49+TALCAHUANO!V49+'PTO MONTT'!V49+CHACABUCO!V49+AUSTRAL!V49</f>
        <v>334.9</v>
      </c>
      <c r="W49" s="7">
        <f>+ARICA!W49+IQUIQUE!W49+ANTOFAGASTA!W49+COQUIMBO!W49+VALPARAISO!W49+'SAN ANTONIO'!W49+TALCAHUANO!W49+'PTO MONTT'!W49+CHACABUCO!W49+AUSTRAL!W49</f>
        <v>513</v>
      </c>
      <c r="X49" s="29">
        <f>+ARICA!X49+IQUIQUE!X49+ANTOFAGASTA!X49+COQUIMBO!X49+VALPARAISO!X49+'SAN ANTONIO'!X49+TALCAHUANO!X49+'PTO MONTT'!X49+CHACABUCO!X49+AUSTRAL!X49</f>
        <v>2254.7399999999998</v>
      </c>
      <c r="Y49" s="29">
        <f>+ARICA!Y49+IQUIQUE!Y49+ANTOFAGASTA!Y49+COQUIMBO!Y49+VALPARAISO!Y49+'SAN ANTONIO'!Y49+TALCAHUANO!Y49+'PTO MONTT'!Y49+CHACABUCO!Y49+AUSTRAL!Y49</f>
        <v>773.35</v>
      </c>
      <c r="Z49" s="24"/>
      <c r="AA49" s="25"/>
      <c r="AB49" s="25"/>
    </row>
    <row r="50" spans="1:28">
      <c r="A50" s="11" t="s">
        <v>8</v>
      </c>
      <c r="B50" s="6">
        <f>+ARICA!B50+IQUIQUE!B50+ANTOFAGASTA!B50+COQUIMBO!B50+VALPARAISO!B50+'SAN ANTONIO'!B50+TALCAHUANO!B50+'PTO MONTT'!B50+CHACABUCO!B50+AUSTRAL!B50</f>
        <v>5219.3999999999996</v>
      </c>
      <c r="C50" s="7">
        <f>+ARICA!C50+IQUIQUE!C50+ANTOFAGASTA!C50+COQUIMBO!C50+VALPARAISO!C50+'SAN ANTONIO'!C50+TALCAHUANO!C50+'PTO MONTT'!C50+CHACABUCO!C50+AUSTRAL!C50</f>
        <v>4539.8999999999996</v>
      </c>
      <c r="D50" s="7">
        <f>+ARICA!D50+IQUIQUE!D50+ANTOFAGASTA!D50+COQUIMBO!D50+VALPARAISO!D50+'SAN ANTONIO'!D50+TALCAHUANO!D50+'PTO MONTT'!D50+CHACABUCO!D50+AUSTRAL!D50</f>
        <v>5099.916666666667</v>
      </c>
      <c r="E50" s="7">
        <f>+ARICA!E50+IQUIQUE!E50+ANTOFAGASTA!E50+COQUIMBO!E50+VALPARAISO!E50+'SAN ANTONIO'!E50+TALCAHUANO!E50+'PTO MONTT'!E50+CHACABUCO!E50+AUSTRAL!E50</f>
        <v>5522.05</v>
      </c>
      <c r="F50" s="25">
        <f>+ARICA!F50+IQUIQUE!F50+ANTOFAGASTA!F50+COQUIMBO!F50+VALPARAISO!F50+'SAN ANTONIO'!F50+TALCAHUANO!F50+'PTO MONTT'!F50+CHACABUCO!F50+AUSTRAL!F50</f>
        <v>6128.1333333333332</v>
      </c>
      <c r="G50" s="63">
        <f>+ARICA!G50+IQUIQUE!G50+ANTOFAGASTA!G50+COQUIMBO!G50+VALPARAISO!G50+'SAN ANTONIO'!G50+TALCAHUANO!G50+'PTO MONTT'!G50+CHACABUCO!G50+AUSTRAL!G50</f>
        <v>6170.7666666666664</v>
      </c>
      <c r="H50" s="40">
        <f>+ARICA!H50+IQUIQUE!H50+ANTOFAGASTA!H50+COQUIMBO!H50+VALPARAISO!H50+'SAN ANTONIO'!H50+TALCAHUANO!H50+'PTO MONTT'!H50+CHACABUCO!H50+AUSTRAL!H50</f>
        <v>5104.4083333340122</v>
      </c>
      <c r="I50" s="40">
        <f>+ARICA!I50+IQUIQUE!I50+ANTOFAGASTA!I50+COQUIMBO!I50+VALPARAISO!I50+'SAN ANTONIO'!I50+TALCAHUANO!I50+'PTO MONTT'!I50+CHACABUCO!I50+AUSTRAL!I50</f>
        <v>6026.7166666666672</v>
      </c>
      <c r="J50" s="6">
        <f>+ARICA!J50+IQUIQUE!J50+ANTOFAGASTA!J50+COQUIMBO!J50+VALPARAISO!J50+'SAN ANTONIO'!J50+TALCAHUANO!J50+'PTO MONTT'!J50+CHACABUCO!J50+AUSTRAL!J50</f>
        <v>801</v>
      </c>
      <c r="K50" s="7">
        <f>+ARICA!K50+IQUIQUE!K50+ANTOFAGASTA!K50+COQUIMBO!K50+VALPARAISO!K50+'SAN ANTONIO'!K50+TALCAHUANO!K50+'PTO MONTT'!K50+CHACABUCO!K50+AUSTRAL!K50</f>
        <v>842</v>
      </c>
      <c r="L50" s="7">
        <f>+ARICA!L50+IQUIQUE!L50+ANTOFAGASTA!L50+COQUIMBO!L50+VALPARAISO!L50+'SAN ANTONIO'!L50+TALCAHUANO!L50+'PTO MONTT'!L50+CHACABUCO!L50+AUSTRAL!L50</f>
        <v>868</v>
      </c>
      <c r="M50" s="7">
        <f>+ARICA!M50+IQUIQUE!M50+ANTOFAGASTA!M50+COQUIMBO!M50+VALPARAISO!M50+'SAN ANTONIO'!M50+TALCAHUANO!M50+'PTO MONTT'!M50+CHACABUCO!M50+AUSTRAL!M50</f>
        <v>794</v>
      </c>
      <c r="N50" s="25">
        <f>+ARICA!N50+IQUIQUE!N50+ANTOFAGASTA!N50+COQUIMBO!N50+VALPARAISO!N50+'SAN ANTONIO'!N50+TALCAHUANO!N50+'PTO MONTT'!N50+CHACABUCO!N50+AUSTRAL!N50</f>
        <v>1207</v>
      </c>
      <c r="O50" s="7">
        <f>+ARICA!O50+IQUIQUE!O50+ANTOFAGASTA!O50+COQUIMBO!O50+VALPARAISO!O50+'SAN ANTONIO'!O50+TALCAHUANO!O50+'PTO MONTT'!O50+CHACABUCO!O50+AUSTRAL!O50</f>
        <v>1145</v>
      </c>
      <c r="P50" s="29">
        <f>+ARICA!P50+IQUIQUE!P50+ANTOFAGASTA!P50+COQUIMBO!P50+VALPARAISO!P50+'SAN ANTONIO'!P50+TALCAHUANO!P50+'PTO MONTT'!P50+CHACABUCO!P50+AUSTRAL!P50</f>
        <v>594</v>
      </c>
      <c r="Q50" s="29">
        <f>+ARICA!Q50+IQUIQUE!Q50+ANTOFAGASTA!Q50+COQUIMBO!Q50+VALPARAISO!Q50+'SAN ANTONIO'!Q50+TALCAHUANO!Q50+'PTO MONTT'!Q50+CHACABUCO!Q50+AUSTRAL!Q50</f>
        <v>557</v>
      </c>
      <c r="R50" s="6">
        <f>+ARICA!R50+IQUIQUE!R50+ANTOFAGASTA!R50+COQUIMBO!R50+VALPARAISO!R50+'SAN ANTONIO'!R50+TALCAHUANO!R50+'PTO MONTT'!R50+CHACABUCO!R50+AUSTRAL!R50</f>
        <v>12</v>
      </c>
      <c r="S50" s="7">
        <f>+ARICA!S50+IQUIQUE!S50+ANTOFAGASTA!S50+COQUIMBO!S50+VALPARAISO!S50+'SAN ANTONIO'!S50+TALCAHUANO!S50+'PTO MONTT'!S50+CHACABUCO!S50+AUSTRAL!S50</f>
        <v>38</v>
      </c>
      <c r="T50" s="7">
        <f>+ARICA!T50+IQUIQUE!T50+ANTOFAGASTA!T50+COQUIMBO!T50+VALPARAISO!T50+'SAN ANTONIO'!T50+TALCAHUANO!T50+'PTO MONTT'!T50+CHACABUCO!T50+AUSTRAL!T50</f>
        <v>87.42</v>
      </c>
      <c r="U50" s="7">
        <f>+ARICA!U50+IQUIQUE!U50+ANTOFAGASTA!U50+COQUIMBO!U50+VALPARAISO!U50+'SAN ANTONIO'!U50+TALCAHUANO!U50+'PTO MONTT'!U50+CHACABUCO!U50+AUSTRAL!U50</f>
        <v>94</v>
      </c>
      <c r="V50" s="25">
        <f>+ARICA!V50+IQUIQUE!V50+ANTOFAGASTA!V50+COQUIMBO!V50+VALPARAISO!V50+'SAN ANTONIO'!V50+TALCAHUANO!V50+'PTO MONTT'!V50+CHACABUCO!V50+AUSTRAL!V50</f>
        <v>265.2833333333333</v>
      </c>
      <c r="W50" s="7">
        <f>+ARICA!W50+IQUIQUE!W50+ANTOFAGASTA!W50+COQUIMBO!W50+VALPARAISO!W50+'SAN ANTONIO'!W50+TALCAHUANO!W50+'PTO MONTT'!W50+CHACABUCO!W50+AUSTRAL!W50</f>
        <v>124</v>
      </c>
      <c r="X50" s="29">
        <f>+ARICA!X50+IQUIQUE!X50+ANTOFAGASTA!X50+COQUIMBO!X50+VALPARAISO!X50+'SAN ANTONIO'!X50+TALCAHUANO!X50+'PTO MONTT'!X50+CHACABUCO!X50+AUSTRAL!X50</f>
        <v>451</v>
      </c>
      <c r="Y50" s="29">
        <f>+ARICA!Y50+IQUIQUE!Y50+ANTOFAGASTA!Y50+COQUIMBO!Y50+VALPARAISO!Y50+'SAN ANTONIO'!Y50+TALCAHUANO!Y50+'PTO MONTT'!Y50+CHACABUCO!Y50+AUSTRAL!Y50</f>
        <v>645</v>
      </c>
      <c r="Z50" s="24"/>
      <c r="AA50" s="25"/>
      <c r="AB50" s="25"/>
    </row>
    <row r="51" spans="1:28">
      <c r="A51" s="11" t="s">
        <v>9</v>
      </c>
      <c r="B51" s="6">
        <f>+ARICA!B51+IQUIQUE!B51+ANTOFAGASTA!B51+COQUIMBO!B51+VALPARAISO!B51+'SAN ANTONIO'!B51+TALCAHUANO!B51+'PTO MONTT'!B51+CHACABUCO!B51+AUSTRAL!B51</f>
        <v>4484.72</v>
      </c>
      <c r="C51" s="7">
        <f>+ARICA!C51+IQUIQUE!C51+ANTOFAGASTA!C51+COQUIMBO!C51+VALPARAISO!C51+'SAN ANTONIO'!C51+TALCAHUANO!C51+'PTO MONTT'!C51+CHACABUCO!C51+AUSTRAL!C51</f>
        <v>4086</v>
      </c>
      <c r="D51" s="7">
        <f>+ARICA!D51+IQUIQUE!D51+ANTOFAGASTA!D51+COQUIMBO!D51+VALPARAISO!D51+'SAN ANTONIO'!D51+TALCAHUANO!D51+'PTO MONTT'!D51+CHACABUCO!D51+AUSTRAL!D51</f>
        <v>4969.8166666666666</v>
      </c>
      <c r="E51" s="7">
        <f>+ARICA!E51+IQUIQUE!E51+ANTOFAGASTA!E51+COQUIMBO!E51+VALPARAISO!E51+'SAN ANTONIO'!E51+TALCAHUANO!E51+'PTO MONTT'!E51+CHACABUCO!E51+AUSTRAL!E51</f>
        <v>6690.5</v>
      </c>
      <c r="F51" s="25">
        <f>+ARICA!F51+IQUIQUE!F51+ANTOFAGASTA!F51+COQUIMBO!F51+VALPARAISO!F51+'SAN ANTONIO'!F51+TALCAHUANO!F51+'PTO MONTT'!F51+CHACABUCO!F51+AUSTRAL!F51</f>
        <v>6132.55</v>
      </c>
      <c r="G51" s="63">
        <f>+ARICA!G51+IQUIQUE!G51+ANTOFAGASTA!G51+COQUIMBO!G51+VALPARAISO!G51+'SAN ANTONIO'!G51+TALCAHUANO!G51+'PTO MONTT'!G51+CHACABUCO!G51+AUSTRAL!G51</f>
        <v>5192.833333333333</v>
      </c>
      <c r="H51" s="40">
        <f>+ARICA!H51+IQUIQUE!H51+ANTOFAGASTA!H51+COQUIMBO!H51+VALPARAISO!H51+'SAN ANTONIO'!H51+TALCAHUANO!H51+'PTO MONTT'!H51+CHACABUCO!H51+AUSTRAL!H51</f>
        <v>5083.7305555559542</v>
      </c>
      <c r="I51" s="40">
        <f>+ARICA!I51+IQUIQUE!I51+ANTOFAGASTA!I51+COQUIMBO!I51+VALPARAISO!I51+'SAN ANTONIO'!I51+TALCAHUANO!I51+'PTO MONTT'!I51+CHACABUCO!I51+AUSTRAL!I51</f>
        <v>5416</v>
      </c>
      <c r="J51" s="6">
        <f>+ARICA!J51+IQUIQUE!J51+ANTOFAGASTA!J51+COQUIMBO!J51+VALPARAISO!J51+'SAN ANTONIO'!J51+TALCAHUANO!J51+'PTO MONTT'!J51+CHACABUCO!J51+AUSTRAL!J51</f>
        <v>846</v>
      </c>
      <c r="K51" s="7">
        <f>+ARICA!K51+IQUIQUE!K51+ANTOFAGASTA!K51+COQUIMBO!K51+VALPARAISO!K51+'SAN ANTONIO'!K51+TALCAHUANO!K51+'PTO MONTT'!K51+CHACABUCO!K51+AUSTRAL!K51</f>
        <v>750</v>
      </c>
      <c r="L51" s="7">
        <f>+ARICA!L51+IQUIQUE!L51+ANTOFAGASTA!L51+COQUIMBO!L51+VALPARAISO!L51+'SAN ANTONIO'!L51+TALCAHUANO!L51+'PTO MONTT'!L51+CHACABUCO!L51+AUSTRAL!L51</f>
        <v>873</v>
      </c>
      <c r="M51" s="7">
        <f>+ARICA!M51+IQUIQUE!M51+ANTOFAGASTA!M51+COQUIMBO!M51+VALPARAISO!M51+'SAN ANTONIO'!M51+TALCAHUANO!M51+'PTO MONTT'!M51+CHACABUCO!M51+AUSTRAL!M51</f>
        <v>990</v>
      </c>
      <c r="N51" s="25">
        <f>+ARICA!N51+IQUIQUE!N51+ANTOFAGASTA!N51+COQUIMBO!N51+VALPARAISO!N51+'SAN ANTONIO'!N51+TALCAHUANO!N51+'PTO MONTT'!N51+CHACABUCO!N51+AUSTRAL!N51</f>
        <v>1197</v>
      </c>
      <c r="O51" s="7">
        <f>+ARICA!O51+IQUIQUE!O51+ANTOFAGASTA!O51+COQUIMBO!O51+VALPARAISO!O51+'SAN ANTONIO'!O51+TALCAHUANO!O51+'PTO MONTT'!O51+CHACABUCO!O51+AUSTRAL!O51</f>
        <v>978</v>
      </c>
      <c r="P51" s="29">
        <f>+ARICA!P51+IQUIQUE!P51+ANTOFAGASTA!P51+COQUIMBO!P51+VALPARAISO!P51+'SAN ANTONIO'!P51+TALCAHUANO!P51+'PTO MONTT'!P51+CHACABUCO!P51+AUSTRAL!P51</f>
        <v>482</v>
      </c>
      <c r="Q51" s="29">
        <f>+ARICA!Q51+IQUIQUE!Q51+ANTOFAGASTA!Q51+COQUIMBO!Q51+VALPARAISO!Q51+'SAN ANTONIO'!Q51+TALCAHUANO!Q51+'PTO MONTT'!Q51+CHACABUCO!Q51+AUSTRAL!Q51</f>
        <v>609</v>
      </c>
      <c r="R51" s="6">
        <f>+ARICA!R51+IQUIQUE!R51+ANTOFAGASTA!R51+COQUIMBO!R51+VALPARAISO!R51+'SAN ANTONIO'!R51+TALCAHUANO!R51+'PTO MONTT'!R51+CHACABUCO!R51+AUSTRAL!R51</f>
        <v>11</v>
      </c>
      <c r="S51" s="7">
        <f>+ARICA!S51+IQUIQUE!S51+ANTOFAGASTA!S51+COQUIMBO!S51+VALPARAISO!S51+'SAN ANTONIO'!S51+TALCAHUANO!S51+'PTO MONTT'!S51+CHACABUCO!S51+AUSTRAL!S51</f>
        <v>93</v>
      </c>
      <c r="T51" s="7">
        <f>+ARICA!T51+IQUIQUE!T51+ANTOFAGASTA!T51+COQUIMBO!T51+VALPARAISO!T51+'SAN ANTONIO'!T51+TALCAHUANO!T51+'PTO MONTT'!T51+CHACABUCO!T51+AUSTRAL!T51</f>
        <v>386.92</v>
      </c>
      <c r="U51" s="7">
        <f>+ARICA!U51+IQUIQUE!U51+ANTOFAGASTA!U51+COQUIMBO!U51+VALPARAISO!U51+'SAN ANTONIO'!U51+TALCAHUANO!U51+'PTO MONTT'!U51+CHACABUCO!U51+AUSTRAL!U51</f>
        <v>342.93</v>
      </c>
      <c r="V51" s="25">
        <f>+ARICA!V51+IQUIQUE!V51+ANTOFAGASTA!V51+COQUIMBO!V51+VALPARAISO!V51+'SAN ANTONIO'!V51+TALCAHUANO!V51+'PTO MONTT'!V51+CHACABUCO!V51+AUSTRAL!V51</f>
        <v>286.87</v>
      </c>
      <c r="W51" s="7">
        <f>+ARICA!W51+IQUIQUE!W51+ANTOFAGASTA!W51+COQUIMBO!W51+VALPARAISO!W51+'SAN ANTONIO'!W51+TALCAHUANO!W51+'PTO MONTT'!W51+CHACABUCO!W51+AUSTRAL!W51</f>
        <v>88</v>
      </c>
      <c r="X51" s="29">
        <f>+ARICA!X51+IQUIQUE!X51+ANTOFAGASTA!X51+COQUIMBO!X51+VALPARAISO!X51+'SAN ANTONIO'!X51+TALCAHUANO!X51+'PTO MONTT'!X51+CHACABUCO!X51+AUSTRAL!X51</f>
        <v>552</v>
      </c>
      <c r="Y51" s="29">
        <f>+ARICA!Y51+IQUIQUE!Y51+ANTOFAGASTA!Y51+COQUIMBO!Y51+VALPARAISO!Y51+'SAN ANTONIO'!Y51+TALCAHUANO!Y51+'PTO MONTT'!Y51+CHACABUCO!Y51+AUSTRAL!Y51</f>
        <v>443.4</v>
      </c>
      <c r="Z51" s="24"/>
      <c r="AA51" s="25"/>
      <c r="AB51" s="25"/>
    </row>
    <row r="52" spans="1:28">
      <c r="A52" s="11" t="s">
        <v>10</v>
      </c>
      <c r="B52" s="6">
        <f>+ARICA!B52+IQUIQUE!B52+ANTOFAGASTA!B52+COQUIMBO!B52+VALPARAISO!B52+'SAN ANTONIO'!B52+TALCAHUANO!B52+'PTO MONTT'!B52+CHACABUCO!B52+AUSTRAL!B52</f>
        <v>4744</v>
      </c>
      <c r="C52" s="7">
        <f>+ARICA!C52+IQUIQUE!C52+ANTOFAGASTA!C52+COQUIMBO!C52+VALPARAISO!C52+'SAN ANTONIO'!C52+TALCAHUANO!C52+'PTO MONTT'!C52+CHACABUCO!C52+AUSTRAL!C52</f>
        <v>4504.5</v>
      </c>
      <c r="D52" s="7">
        <f>+ARICA!D52+IQUIQUE!D52+ANTOFAGASTA!D52+COQUIMBO!D52+VALPARAISO!D52+'SAN ANTONIO'!D52+TALCAHUANO!D52+'PTO MONTT'!D52+CHACABUCO!D52+AUSTRAL!D52</f>
        <v>4925.8333333333339</v>
      </c>
      <c r="E52" s="7">
        <f>+ARICA!E52+IQUIQUE!E52+ANTOFAGASTA!E52+COQUIMBO!E52+VALPARAISO!E52+'SAN ANTONIO'!E52+TALCAHUANO!E52+'PTO MONTT'!E52+CHACABUCO!E52+AUSTRAL!E52</f>
        <v>6353</v>
      </c>
      <c r="F52" s="25">
        <f>+ARICA!F52+IQUIQUE!F52+ANTOFAGASTA!F52+COQUIMBO!F52+VALPARAISO!F52+'SAN ANTONIO'!F52+TALCAHUANO!F52+'PTO MONTT'!F52+CHACABUCO!F52+AUSTRAL!F52</f>
        <v>5495.9666666666672</v>
      </c>
      <c r="G52" s="63">
        <f>+ARICA!G52+IQUIQUE!G52+ANTOFAGASTA!G52+COQUIMBO!G52+VALPARAISO!G52+'SAN ANTONIO'!G52+TALCAHUANO!G52+'PTO MONTT'!G52+CHACABUCO!G52+AUSTRAL!G52</f>
        <v>3897.7</v>
      </c>
      <c r="H52" s="40">
        <f>+ARICA!H52+IQUIQUE!H52+ANTOFAGASTA!H52+COQUIMBO!H52+VALPARAISO!H52+'SAN ANTONIO'!H52+TALCAHUANO!H52+'PTO MONTT'!H52+CHACABUCO!H52+AUSTRAL!H52</f>
        <v>4852.9805555562334</v>
      </c>
      <c r="I52" s="40">
        <f>+ARICA!I52+IQUIQUE!I52+ANTOFAGASTA!I52+COQUIMBO!I52+VALPARAISO!I52+'SAN ANTONIO'!I52+TALCAHUANO!I52+'PTO MONTT'!I52+CHACABUCO!I52+AUSTRAL!I52</f>
        <v>5351</v>
      </c>
      <c r="J52" s="6">
        <f>+ARICA!J52+IQUIQUE!J52+ANTOFAGASTA!J52+COQUIMBO!J52+VALPARAISO!J52+'SAN ANTONIO'!J52+TALCAHUANO!J52+'PTO MONTT'!J52+CHACABUCO!J52+AUSTRAL!J52</f>
        <v>696</v>
      </c>
      <c r="K52" s="7">
        <f>+ARICA!K52+IQUIQUE!K52+ANTOFAGASTA!K52+COQUIMBO!K52+VALPARAISO!K52+'SAN ANTONIO'!K52+TALCAHUANO!K52+'PTO MONTT'!K52+CHACABUCO!K52+AUSTRAL!K52</f>
        <v>739</v>
      </c>
      <c r="L52" s="7">
        <f>+ARICA!L52+IQUIQUE!L52+ANTOFAGASTA!L52+COQUIMBO!L52+VALPARAISO!L52+'SAN ANTONIO'!L52+TALCAHUANO!L52+'PTO MONTT'!L52+CHACABUCO!L52+AUSTRAL!L52</f>
        <v>794</v>
      </c>
      <c r="M52" s="7">
        <f>+ARICA!M52+IQUIQUE!M52+ANTOFAGASTA!M52+COQUIMBO!M52+VALPARAISO!M52+'SAN ANTONIO'!M52+TALCAHUANO!M52+'PTO MONTT'!M52+CHACABUCO!M52+AUSTRAL!M52</f>
        <v>1094</v>
      </c>
      <c r="N52" s="25">
        <f>+ARICA!N52+IQUIQUE!N52+ANTOFAGASTA!N52+COQUIMBO!N52+VALPARAISO!N52+'SAN ANTONIO'!N52+TALCAHUANO!N52+'PTO MONTT'!N52+CHACABUCO!N52+AUSTRAL!N52</f>
        <v>817</v>
      </c>
      <c r="O52" s="7">
        <f>+ARICA!O52+IQUIQUE!O52+ANTOFAGASTA!O52+COQUIMBO!O52+VALPARAISO!O52+'SAN ANTONIO'!O52+TALCAHUANO!O52+'PTO MONTT'!O52+CHACABUCO!O52+AUSTRAL!O52</f>
        <v>936</v>
      </c>
      <c r="P52" s="29">
        <f>+ARICA!P52+IQUIQUE!P52+ANTOFAGASTA!P52+COQUIMBO!P52+VALPARAISO!P52+'SAN ANTONIO'!P52+TALCAHUANO!P52+'PTO MONTT'!P52+CHACABUCO!P52+AUSTRAL!P52</f>
        <v>519</v>
      </c>
      <c r="Q52" s="29">
        <f>+ARICA!Q52+IQUIQUE!Q52+ANTOFAGASTA!Q52+COQUIMBO!Q52+VALPARAISO!Q52+'SAN ANTONIO'!Q52+TALCAHUANO!Q52+'PTO MONTT'!Q52+CHACABUCO!Q52+AUSTRAL!Q52</f>
        <v>574</v>
      </c>
      <c r="R52" s="6">
        <f>+ARICA!R52+IQUIQUE!R52+ANTOFAGASTA!R52+COQUIMBO!R52+VALPARAISO!R52+'SAN ANTONIO'!R52+TALCAHUANO!R52+'PTO MONTT'!R52+CHACABUCO!R52+AUSTRAL!R52</f>
        <v>38.5</v>
      </c>
      <c r="S52" s="7">
        <f>+ARICA!S52+IQUIQUE!S52+ANTOFAGASTA!S52+COQUIMBO!S52+VALPARAISO!S52+'SAN ANTONIO'!S52+TALCAHUANO!S52+'PTO MONTT'!S52+CHACABUCO!S52+AUSTRAL!S52</f>
        <v>90.4</v>
      </c>
      <c r="T52" s="7">
        <f>+ARICA!T52+IQUIQUE!T52+ANTOFAGASTA!T52+COQUIMBO!T52+VALPARAISO!T52+'SAN ANTONIO'!T52+TALCAHUANO!T52+'PTO MONTT'!T52+CHACABUCO!T52+AUSTRAL!T52</f>
        <v>225.82999999999998</v>
      </c>
      <c r="U52" s="7">
        <f>+ARICA!U52+IQUIQUE!U52+ANTOFAGASTA!U52+COQUIMBO!U52+VALPARAISO!U52+'SAN ANTONIO'!U52+TALCAHUANO!U52+'PTO MONTT'!U52+CHACABUCO!U52+AUSTRAL!U52</f>
        <v>152.48000000000002</v>
      </c>
      <c r="V52" s="25">
        <f>+ARICA!V52+IQUIQUE!V52+ANTOFAGASTA!V52+COQUIMBO!V52+VALPARAISO!V52+'SAN ANTONIO'!V52+TALCAHUANO!V52+'PTO MONTT'!V52+CHACABUCO!V52+AUSTRAL!V52</f>
        <v>389.32</v>
      </c>
      <c r="W52" s="7">
        <f>+ARICA!W52+IQUIQUE!W52+ANTOFAGASTA!W52+COQUIMBO!W52+VALPARAISO!W52+'SAN ANTONIO'!W52+TALCAHUANO!W52+'PTO MONTT'!W52+CHACABUCO!W52+AUSTRAL!W52</f>
        <v>172</v>
      </c>
      <c r="X52" s="29">
        <f>+ARICA!X52+IQUIQUE!X52+ANTOFAGASTA!X52+COQUIMBO!X52+VALPARAISO!X52+'SAN ANTONIO'!X52+TALCAHUANO!X52+'PTO MONTT'!X52+CHACABUCO!X52+AUSTRAL!X52</f>
        <v>333</v>
      </c>
      <c r="Y52" s="29">
        <f>+ARICA!Y52+IQUIQUE!Y52+ANTOFAGASTA!Y52+COQUIMBO!Y52+VALPARAISO!Y52+'SAN ANTONIO'!Y52+TALCAHUANO!Y52+'PTO MONTT'!Y52+CHACABUCO!Y52+AUSTRAL!Y52</f>
        <v>964.1</v>
      </c>
      <c r="Z52" s="24"/>
      <c r="AA52" s="25"/>
      <c r="AB52" s="25"/>
    </row>
    <row r="53" spans="1:28">
      <c r="A53" s="11" t="s">
        <v>11</v>
      </c>
      <c r="B53" s="6">
        <f>+ARICA!B53+IQUIQUE!B53+ANTOFAGASTA!B53+COQUIMBO!B53+VALPARAISO!B53+'SAN ANTONIO'!B53+TALCAHUANO!B53+'PTO MONTT'!B53+CHACABUCO!B53+AUSTRAL!B53</f>
        <v>5993.08</v>
      </c>
      <c r="C53" s="7">
        <f>+ARICA!C53+IQUIQUE!C53+ANTOFAGASTA!C53+COQUIMBO!C53+VALPARAISO!C53+'SAN ANTONIO'!C53+TALCAHUANO!C53+'PTO MONTT'!C53+CHACABUCO!C53+AUSTRAL!C53</f>
        <v>5642.3</v>
      </c>
      <c r="D53" s="7">
        <f>+ARICA!D53+IQUIQUE!D53+ANTOFAGASTA!D53+COQUIMBO!D53+VALPARAISO!D53+'SAN ANTONIO'!D53+TALCAHUANO!D53+'PTO MONTT'!D53+CHACABUCO!D53+AUSTRAL!D53</f>
        <v>6126.35</v>
      </c>
      <c r="E53" s="7">
        <f>+ARICA!E53+IQUIQUE!E53+ANTOFAGASTA!E53+COQUIMBO!E53+VALPARAISO!E53+'SAN ANTONIO'!E53+TALCAHUANO!E53+'PTO MONTT'!E53+CHACABUCO!E53+AUSTRAL!E53</f>
        <v>6313.45</v>
      </c>
      <c r="F53" s="25">
        <f>+ARICA!F53+IQUIQUE!F53+ANTOFAGASTA!F53+COQUIMBO!F53+VALPARAISO!F53+'SAN ANTONIO'!F53+TALCAHUANO!F53+'PTO MONTT'!F53+CHACABUCO!F53+AUSTRAL!F53</f>
        <v>7127.8166666666666</v>
      </c>
      <c r="G53" s="63">
        <f>+ARICA!G53+IQUIQUE!G53+ANTOFAGASTA!G53+COQUIMBO!G53+VALPARAISO!G53+'SAN ANTONIO'!G53+TALCAHUANO!G53+'PTO MONTT'!G53+CHACABUCO!G53+AUSTRAL!G53</f>
        <v>4778.5</v>
      </c>
      <c r="H53" s="40">
        <f>+ARICA!H53+IQUIQUE!H53+ANTOFAGASTA!H53+COQUIMBO!H53+VALPARAISO!H53+'SAN ANTONIO'!H53+TALCAHUANO!H53+'PTO MONTT'!H53+CHACABUCO!H53+AUSTRAL!H53</f>
        <v>5127.411111111167</v>
      </c>
      <c r="I53" s="40">
        <f>+ARICA!I53+IQUIQUE!I53+ANTOFAGASTA!I53+COQUIMBO!I53+VALPARAISO!I53+'SAN ANTONIO'!I53+TALCAHUANO!I53+'PTO MONTT'!I53+CHACABUCO!I53+AUSTRAL!I53</f>
        <v>5714</v>
      </c>
      <c r="J53" s="6">
        <f>+ARICA!J53+IQUIQUE!J53+ANTOFAGASTA!J53+COQUIMBO!J53+VALPARAISO!J53+'SAN ANTONIO'!J53+TALCAHUANO!J53+'PTO MONTT'!J53+CHACABUCO!J53+AUSTRAL!J53</f>
        <v>796</v>
      </c>
      <c r="K53" s="7">
        <f>+ARICA!K53+IQUIQUE!K53+ANTOFAGASTA!K53+COQUIMBO!K53+VALPARAISO!K53+'SAN ANTONIO'!K53+TALCAHUANO!K53+'PTO MONTT'!K53+CHACABUCO!K53+AUSTRAL!K53</f>
        <v>807</v>
      </c>
      <c r="L53" s="7">
        <f>+ARICA!L53+IQUIQUE!L53+ANTOFAGASTA!L53+COQUIMBO!L53+VALPARAISO!L53+'SAN ANTONIO'!L53+TALCAHUANO!L53+'PTO MONTT'!L53+CHACABUCO!L53+AUSTRAL!L53</f>
        <v>862</v>
      </c>
      <c r="M53" s="7">
        <f>+ARICA!M53+IQUIQUE!M53+ANTOFAGASTA!M53+COQUIMBO!M53+VALPARAISO!M53+'SAN ANTONIO'!M53+TALCAHUANO!M53+'PTO MONTT'!M53+CHACABUCO!M53+AUSTRAL!M53</f>
        <v>1014</v>
      </c>
      <c r="N53" s="25">
        <f>+ARICA!N53+IQUIQUE!N53+ANTOFAGASTA!N53+COQUIMBO!N53+VALPARAISO!N53+'SAN ANTONIO'!N53+TALCAHUANO!N53+'PTO MONTT'!N53+CHACABUCO!N53+AUSTRAL!N53</f>
        <v>849</v>
      </c>
      <c r="O53" s="7">
        <f>+ARICA!O53+IQUIQUE!O53+ANTOFAGASTA!O53+COQUIMBO!O53+VALPARAISO!O53+'SAN ANTONIO'!O53+TALCAHUANO!O53+'PTO MONTT'!O53+CHACABUCO!O53+AUSTRAL!O53</f>
        <v>871</v>
      </c>
      <c r="P53" s="29">
        <f>+ARICA!P53+IQUIQUE!P53+ANTOFAGASTA!P53+COQUIMBO!P53+VALPARAISO!P53+'SAN ANTONIO'!P53+TALCAHUANO!P53+'PTO MONTT'!P53+CHACABUCO!P53+AUSTRAL!P53</f>
        <v>451</v>
      </c>
      <c r="Q53" s="29">
        <f>+ARICA!Q53+IQUIQUE!Q53+ANTOFAGASTA!Q53+COQUIMBO!Q53+VALPARAISO!Q53+'SAN ANTONIO'!Q53+TALCAHUANO!Q53+'PTO MONTT'!Q53+CHACABUCO!Q53+AUSTRAL!Q53</f>
        <v>595</v>
      </c>
      <c r="R53" s="6">
        <f>+ARICA!R53+IQUIQUE!R53+ANTOFAGASTA!R53+COQUIMBO!R53+VALPARAISO!R53+'SAN ANTONIO'!R53+TALCAHUANO!R53+'PTO MONTT'!R53+CHACABUCO!R53+AUSTRAL!R53</f>
        <v>118.6</v>
      </c>
      <c r="S53" s="7">
        <f>+ARICA!S53+IQUIQUE!S53+ANTOFAGASTA!S53+COQUIMBO!S53+VALPARAISO!S53+'SAN ANTONIO'!S53+TALCAHUANO!S53+'PTO MONTT'!S53+CHACABUCO!S53+AUSTRAL!S53</f>
        <v>93</v>
      </c>
      <c r="T53" s="7">
        <f>+ARICA!T53+IQUIQUE!T53+ANTOFAGASTA!T53+COQUIMBO!T53+VALPARAISO!T53+'SAN ANTONIO'!T53+TALCAHUANO!T53+'PTO MONTT'!T53+CHACABUCO!T53+AUSTRAL!T53</f>
        <v>611</v>
      </c>
      <c r="U53" s="7">
        <f>+ARICA!U53+IQUIQUE!U53+ANTOFAGASTA!U53+COQUIMBO!U53+VALPARAISO!U53+'SAN ANTONIO'!U53+TALCAHUANO!U53+'PTO MONTT'!U53+CHACABUCO!U53+AUSTRAL!U53</f>
        <v>349</v>
      </c>
      <c r="V53" s="25">
        <f>+ARICA!V53+IQUIQUE!V53+ANTOFAGASTA!V53+COQUIMBO!V53+VALPARAISO!V53+'SAN ANTONIO'!V53+TALCAHUANO!V53+'PTO MONTT'!V53+CHACABUCO!V53+AUSTRAL!V53</f>
        <v>938</v>
      </c>
      <c r="W53" s="7">
        <f>+ARICA!W53+IQUIQUE!W53+ANTOFAGASTA!W53+COQUIMBO!W53+VALPARAISO!W53+'SAN ANTONIO'!W53+TALCAHUANO!W53+'PTO MONTT'!W53+CHACABUCO!W53+AUSTRAL!W53</f>
        <v>251</v>
      </c>
      <c r="X53" s="29">
        <f>+ARICA!X53+IQUIQUE!X53+ANTOFAGASTA!X53+COQUIMBO!X53+VALPARAISO!X53+'SAN ANTONIO'!X53+TALCAHUANO!X53+'PTO MONTT'!X53+CHACABUCO!X53+AUSTRAL!X53</f>
        <v>749</v>
      </c>
      <c r="Y53" s="29">
        <f>+ARICA!Y53+IQUIQUE!Y53+ANTOFAGASTA!Y53+COQUIMBO!Y53+VALPARAISO!Y53+'SAN ANTONIO'!Y53+TALCAHUANO!Y53+'PTO MONTT'!Y53+CHACABUCO!Y53+AUSTRAL!Y53</f>
        <v>360</v>
      </c>
      <c r="Z53" s="24"/>
      <c r="AA53" s="25"/>
      <c r="AB53" s="25"/>
    </row>
    <row r="54" spans="1:28">
      <c r="A54" s="11" t="s">
        <v>12</v>
      </c>
      <c r="B54" s="6">
        <f>+ARICA!B54+IQUIQUE!B54+ANTOFAGASTA!B54+COQUIMBO!B54+VALPARAISO!B54+'SAN ANTONIO'!B54+TALCAHUANO!B54+'PTO MONTT'!B54+CHACABUCO!B54+AUSTRAL!B54</f>
        <v>4810.2</v>
      </c>
      <c r="C54" s="7">
        <f>+ARICA!C54+IQUIQUE!C54+ANTOFAGASTA!C54+COQUIMBO!C54+VALPARAISO!C54+'SAN ANTONIO'!C54+TALCAHUANO!C54+'PTO MONTT'!C54+CHACABUCO!C54+AUSTRAL!C54</f>
        <v>5636</v>
      </c>
      <c r="D54" s="7">
        <f>+ARICA!D54+IQUIQUE!D54+ANTOFAGASTA!D54+COQUIMBO!D54+VALPARAISO!D54+'SAN ANTONIO'!D54+TALCAHUANO!D54+'PTO MONTT'!D54+CHACABUCO!D54+AUSTRAL!D54</f>
        <v>5515.6833333333334</v>
      </c>
      <c r="E54" s="7">
        <f>+ARICA!E54+IQUIQUE!E54+ANTOFAGASTA!E54+COQUIMBO!E54+VALPARAISO!E54+'SAN ANTONIO'!E54+TALCAHUANO!E54+'PTO MONTT'!E54+CHACABUCO!E54+AUSTRAL!E54</f>
        <v>5829.2166666666672</v>
      </c>
      <c r="F54" s="25">
        <f>+ARICA!F54+IQUIQUE!F54+ANTOFAGASTA!F54+COQUIMBO!F54+VALPARAISO!F54+'SAN ANTONIO'!F54+TALCAHUANO!F54+'PTO MONTT'!F54+CHACABUCO!F54+AUSTRAL!F54</f>
        <v>7327</v>
      </c>
      <c r="G54" s="63">
        <f>+ARICA!G54+IQUIQUE!G54+ANTOFAGASTA!G54+COQUIMBO!G54+VALPARAISO!G54+'SAN ANTONIO'!G54+TALCAHUANO!G54+'PTO MONTT'!G54+CHACABUCO!G54+AUSTRAL!G54</f>
        <v>5837.2666666666664</v>
      </c>
      <c r="H54" s="40">
        <f>+ARICA!H54+IQUIQUE!H54+ANTOFAGASTA!H54+COQUIMBO!H54+VALPARAISO!H54+'SAN ANTONIO'!H54+TALCAHUANO!H54+'PTO MONTT'!H54+CHACABUCO!H54+AUSTRAL!H54</f>
        <v>5116.459722222593</v>
      </c>
      <c r="I54" s="40">
        <f>+ARICA!I54+IQUIQUE!I54+ANTOFAGASTA!I54+COQUIMBO!I54+VALPARAISO!I54+'SAN ANTONIO'!I54+TALCAHUANO!I54+'PTO MONTT'!I54+CHACABUCO!I54+AUSTRAL!I54</f>
        <v>6293.333333333333</v>
      </c>
      <c r="J54" s="6">
        <f>+ARICA!J54+IQUIQUE!J54+ANTOFAGASTA!J54+COQUIMBO!J54+VALPARAISO!J54+'SAN ANTONIO'!J54+TALCAHUANO!J54+'PTO MONTT'!J54+CHACABUCO!J54+AUSTRAL!J54</f>
        <v>706</v>
      </c>
      <c r="K54" s="7">
        <f>+ARICA!K54+IQUIQUE!K54+ANTOFAGASTA!K54+COQUIMBO!K54+VALPARAISO!K54+'SAN ANTONIO'!K54+TALCAHUANO!K54+'PTO MONTT'!K54+CHACABUCO!K54+AUSTRAL!K54</f>
        <v>851</v>
      </c>
      <c r="L54" s="7">
        <f>+ARICA!L54+IQUIQUE!L54+ANTOFAGASTA!L54+COQUIMBO!L54+VALPARAISO!L54+'SAN ANTONIO'!L54+TALCAHUANO!L54+'PTO MONTT'!L54+CHACABUCO!L54+AUSTRAL!L54</f>
        <v>890</v>
      </c>
      <c r="M54" s="7">
        <f>+ARICA!M54+IQUIQUE!M54+ANTOFAGASTA!M54+COQUIMBO!M54+VALPARAISO!M54+'SAN ANTONIO'!M54+TALCAHUANO!M54+'PTO MONTT'!M54+CHACABUCO!M54+AUSTRAL!M54</f>
        <v>1109</v>
      </c>
      <c r="N54" s="25">
        <f>+ARICA!N54+IQUIQUE!N54+ANTOFAGASTA!N54+COQUIMBO!N54+VALPARAISO!N54+'SAN ANTONIO'!N54+TALCAHUANO!N54+'PTO MONTT'!N54+CHACABUCO!N54+AUSTRAL!N54</f>
        <v>789</v>
      </c>
      <c r="O54" s="7">
        <f>+ARICA!O54+IQUIQUE!O54+ANTOFAGASTA!O54+COQUIMBO!O54+VALPARAISO!O54+'SAN ANTONIO'!O54+TALCAHUANO!O54+'PTO MONTT'!O54+CHACABUCO!O54+AUSTRAL!O54</f>
        <v>881</v>
      </c>
      <c r="P54" s="29">
        <f>+ARICA!P54+IQUIQUE!P54+ANTOFAGASTA!P54+COQUIMBO!P54+VALPARAISO!P54+'SAN ANTONIO'!P54+TALCAHUANO!P54+'PTO MONTT'!P54+CHACABUCO!P54+AUSTRAL!P54</f>
        <v>440</v>
      </c>
      <c r="Q54" s="29">
        <f>+ARICA!Q54+IQUIQUE!Q54+ANTOFAGASTA!Q54+COQUIMBO!Q54+VALPARAISO!Q54+'SAN ANTONIO'!Q54+TALCAHUANO!Q54+'PTO MONTT'!Q54+CHACABUCO!Q54+AUSTRAL!Q54</f>
        <v>518</v>
      </c>
      <c r="R54" s="6">
        <f>+ARICA!R54+IQUIQUE!R54+ANTOFAGASTA!R54+COQUIMBO!R54+VALPARAISO!R54+'SAN ANTONIO'!R54+TALCAHUANO!R54+'PTO MONTT'!R54+CHACABUCO!R54+AUSTRAL!R54</f>
        <v>126</v>
      </c>
      <c r="S54" s="7">
        <f>+ARICA!S54+IQUIQUE!S54+ANTOFAGASTA!S54+COQUIMBO!S54+VALPARAISO!S54+'SAN ANTONIO'!S54+TALCAHUANO!S54+'PTO MONTT'!S54+CHACABUCO!S54+AUSTRAL!S54</f>
        <v>122</v>
      </c>
      <c r="T54" s="7">
        <f>+ARICA!T54+IQUIQUE!T54+ANTOFAGASTA!T54+COQUIMBO!T54+VALPARAISO!T54+'SAN ANTONIO'!T54+TALCAHUANO!T54+'PTO MONTT'!T54+CHACABUCO!T54+AUSTRAL!T54</f>
        <v>93.74</v>
      </c>
      <c r="U54" s="7">
        <f>+ARICA!U54+IQUIQUE!U54+ANTOFAGASTA!U54+COQUIMBO!U54+VALPARAISO!U54+'SAN ANTONIO'!U54+TALCAHUANO!U54+'PTO MONTT'!U54+CHACABUCO!U54+AUSTRAL!U54</f>
        <v>296</v>
      </c>
      <c r="V54" s="25">
        <f>+ARICA!V54+IQUIQUE!V54+ANTOFAGASTA!V54+COQUIMBO!V54+VALPARAISO!V54+'SAN ANTONIO'!V54+TALCAHUANO!V54+'PTO MONTT'!V54+CHACABUCO!V54+AUSTRAL!V54</f>
        <v>795</v>
      </c>
      <c r="W54" s="7">
        <f>+ARICA!W54+IQUIQUE!W54+ANTOFAGASTA!W54+COQUIMBO!W54+VALPARAISO!W54+'SAN ANTONIO'!W54+TALCAHUANO!W54+'PTO MONTT'!W54+CHACABUCO!W54+AUSTRAL!W54</f>
        <v>445.93</v>
      </c>
      <c r="X54" s="29">
        <f>+ARICA!X54+IQUIQUE!X54+ANTOFAGASTA!X54+COQUIMBO!X54+VALPARAISO!X54+'SAN ANTONIO'!X54+TALCAHUANO!X54+'PTO MONTT'!X54+CHACABUCO!X54+AUSTRAL!X54</f>
        <v>493</v>
      </c>
      <c r="Y54" s="29">
        <f>+ARICA!Y54+IQUIQUE!Y54+ANTOFAGASTA!Y54+COQUIMBO!Y54+VALPARAISO!Y54+'SAN ANTONIO'!Y54+TALCAHUANO!Y54+'PTO MONTT'!Y54+CHACABUCO!Y54+AUSTRAL!Y54</f>
        <v>565</v>
      </c>
      <c r="Z54" s="24"/>
      <c r="AA54" s="25"/>
      <c r="AB54" s="25"/>
    </row>
    <row r="55" spans="1:28">
      <c r="A55" s="11" t="s">
        <v>13</v>
      </c>
      <c r="B55" s="6">
        <f>+ARICA!B55+IQUIQUE!B55+ANTOFAGASTA!B55+COQUIMBO!B55+VALPARAISO!B55+'SAN ANTONIO'!B55+TALCAHUANO!B55+'PTO MONTT'!B55+CHACABUCO!B55+AUSTRAL!B55</f>
        <v>4918.8500000000004</v>
      </c>
      <c r="C55" s="7">
        <f>+ARICA!C55+IQUIQUE!C55+ANTOFAGASTA!C55+COQUIMBO!C55+VALPARAISO!C55+'SAN ANTONIO'!C55+TALCAHUANO!C55+'PTO MONTT'!C55+CHACABUCO!C55+AUSTRAL!C55</f>
        <v>5282</v>
      </c>
      <c r="D55" s="7">
        <f>+ARICA!D55+IQUIQUE!D55+ANTOFAGASTA!D55+COQUIMBO!D55+VALPARAISO!D55+'SAN ANTONIO'!D55+TALCAHUANO!D55+'PTO MONTT'!D55+CHACABUCO!D55+AUSTRAL!D55</f>
        <v>5132.3166666666666</v>
      </c>
      <c r="E55" s="7">
        <f>+ARICA!E55+IQUIQUE!E55+ANTOFAGASTA!E55+COQUIMBO!E55+VALPARAISO!E55+'SAN ANTONIO'!E55+TALCAHUANO!E55+'PTO MONTT'!E55+CHACABUCO!E55+AUSTRAL!E55</f>
        <v>6275.9833333333336</v>
      </c>
      <c r="F55" s="25">
        <f>+ARICA!F55+IQUIQUE!F55+ANTOFAGASTA!F55+COQUIMBO!F55+VALPARAISO!F55+'SAN ANTONIO'!F55+TALCAHUANO!F55+'PTO MONTT'!F55+CHACABUCO!F55+AUSTRAL!F55</f>
        <v>6357.2</v>
      </c>
      <c r="G55" s="63">
        <f>+ARICA!G55+IQUIQUE!G55+ANTOFAGASTA!G55+COQUIMBO!G55+VALPARAISO!G55+'SAN ANTONIO'!G55+TALCAHUANO!G55+'PTO MONTT'!G55+CHACABUCO!G55+AUSTRAL!G55</f>
        <v>4106.7666666666664</v>
      </c>
      <c r="H55" s="40">
        <f>+ARICA!H55+IQUIQUE!H55+ANTOFAGASTA!H55+COQUIMBO!H55+VALPARAISO!H55+'SAN ANTONIO'!H55+TALCAHUANO!H55+'PTO MONTT'!H55+CHACABUCO!H55+AUSTRAL!H55</f>
        <v>4914.3433333333332</v>
      </c>
      <c r="I55" s="40">
        <f>+ARICA!I55+IQUIQUE!I55+ANTOFAGASTA!I55+COQUIMBO!I55+VALPARAISO!I55+'SAN ANTONIO'!I55+TALCAHUANO!I55+'PTO MONTT'!I55+CHACABUCO!I55+AUSTRAL!I55</f>
        <v>6061.2833333333328</v>
      </c>
      <c r="J55" s="6">
        <f>+ARICA!J55+IQUIQUE!J55+ANTOFAGASTA!J55+COQUIMBO!J55+VALPARAISO!J55+'SAN ANTONIO'!J55+TALCAHUANO!J55+'PTO MONTT'!J55+CHACABUCO!J55+AUSTRAL!J55</f>
        <v>740</v>
      </c>
      <c r="K55" s="7">
        <f>+ARICA!K55+IQUIQUE!K55+ANTOFAGASTA!K55+COQUIMBO!K55+VALPARAISO!K55+'SAN ANTONIO'!K55+TALCAHUANO!K55+'PTO MONTT'!K55+CHACABUCO!K55+AUSTRAL!K55</f>
        <v>910</v>
      </c>
      <c r="L55" s="7">
        <f>+ARICA!L55+IQUIQUE!L55+ANTOFAGASTA!L55+COQUIMBO!L55+VALPARAISO!L55+'SAN ANTONIO'!L55+TALCAHUANO!L55+'PTO MONTT'!L55+CHACABUCO!L55+AUSTRAL!L55</f>
        <v>907</v>
      </c>
      <c r="M55" s="7">
        <f>+ARICA!M55+IQUIQUE!M55+ANTOFAGASTA!M55+COQUIMBO!M55+VALPARAISO!M55+'SAN ANTONIO'!M55+TALCAHUANO!M55+'PTO MONTT'!M55+CHACABUCO!M55+AUSTRAL!M55</f>
        <v>995</v>
      </c>
      <c r="N55" s="25">
        <f>+ARICA!N55+IQUIQUE!N55+ANTOFAGASTA!N55+COQUIMBO!N55+VALPARAISO!N55+'SAN ANTONIO'!N55+TALCAHUANO!N55+'PTO MONTT'!N55+CHACABUCO!N55+AUSTRAL!N55</f>
        <v>1035</v>
      </c>
      <c r="O55" s="7">
        <f>+ARICA!O55+IQUIQUE!O55+ANTOFAGASTA!O55+COQUIMBO!O55+VALPARAISO!O55+'SAN ANTONIO'!O55+TALCAHUANO!O55+'PTO MONTT'!O55+CHACABUCO!O55+AUSTRAL!O55</f>
        <v>857</v>
      </c>
      <c r="P55" s="29">
        <f>+ARICA!P55+IQUIQUE!P55+ANTOFAGASTA!P55+COQUIMBO!P55+VALPARAISO!P55+'SAN ANTONIO'!P55+TALCAHUANO!P55+'PTO MONTT'!P55+CHACABUCO!P55+AUSTRAL!P55</f>
        <v>474</v>
      </c>
      <c r="Q55" s="29">
        <f>+ARICA!Q55+IQUIQUE!Q55+ANTOFAGASTA!Q55+COQUIMBO!Q55+VALPARAISO!Q55+'SAN ANTONIO'!Q55+TALCAHUANO!Q55+'PTO MONTT'!Q55+CHACABUCO!Q55+AUSTRAL!Q55</f>
        <v>539</v>
      </c>
      <c r="R55" s="6">
        <f>+ARICA!R55+IQUIQUE!R55+ANTOFAGASTA!R55+COQUIMBO!R55+VALPARAISO!R55+'SAN ANTONIO'!R55+TALCAHUANO!R55+'PTO MONTT'!R55+CHACABUCO!R55+AUSTRAL!R55</f>
        <v>195.17</v>
      </c>
      <c r="S55" s="7">
        <f>+ARICA!S55+IQUIQUE!S55+ANTOFAGASTA!S55+COQUIMBO!S55+VALPARAISO!S55+'SAN ANTONIO'!S55+TALCAHUANO!S55+'PTO MONTT'!S55+CHACABUCO!S55+AUSTRAL!S55</f>
        <v>146</v>
      </c>
      <c r="T55" s="7">
        <f>+ARICA!T55+IQUIQUE!T55+ANTOFAGASTA!T55+COQUIMBO!T55+VALPARAISO!T55+'SAN ANTONIO'!T55+TALCAHUANO!T55+'PTO MONTT'!T55+CHACABUCO!T55+AUSTRAL!T55</f>
        <v>238.15</v>
      </c>
      <c r="U55" s="7">
        <f>+ARICA!U55+IQUIQUE!U55+ANTOFAGASTA!U55+COQUIMBO!U55+VALPARAISO!U55+'SAN ANTONIO'!U55+TALCAHUANO!U55+'PTO MONTT'!U55+CHACABUCO!U55+AUSTRAL!U55</f>
        <v>626</v>
      </c>
      <c r="V55" s="25">
        <f>+ARICA!V55+IQUIQUE!V55+ANTOFAGASTA!V55+COQUIMBO!V55+VALPARAISO!V55+'SAN ANTONIO'!V55+TALCAHUANO!V55+'PTO MONTT'!V55+CHACABUCO!V55+AUSTRAL!V55</f>
        <v>258</v>
      </c>
      <c r="W55" s="7">
        <f>+ARICA!W55+IQUIQUE!W55+ANTOFAGASTA!W55+COQUIMBO!W55+VALPARAISO!W55+'SAN ANTONIO'!W55+TALCAHUANO!W55+'PTO MONTT'!W55+CHACABUCO!W55+AUSTRAL!W55</f>
        <v>321.10000000000002</v>
      </c>
      <c r="X55" s="29">
        <f>+ARICA!X55+IQUIQUE!X55+ANTOFAGASTA!X55+COQUIMBO!X55+VALPARAISO!X55+'SAN ANTONIO'!X55+TALCAHUANO!X55+'PTO MONTT'!X55+CHACABUCO!X55+AUSTRAL!X55</f>
        <v>796</v>
      </c>
      <c r="Y55" s="29">
        <f>+ARICA!Y55+IQUIQUE!Y55+ANTOFAGASTA!Y55+COQUIMBO!Y55+VALPARAISO!Y55+'SAN ANTONIO'!Y55+TALCAHUANO!Y55+'PTO MONTT'!Y55+CHACABUCO!Y55+AUSTRAL!Y55</f>
        <v>856</v>
      </c>
      <c r="Z55" s="24"/>
      <c r="AA55" s="25"/>
      <c r="AB55" s="25"/>
    </row>
    <row r="56" spans="1:28">
      <c r="A56" s="11" t="s">
        <v>14</v>
      </c>
      <c r="B56" s="6">
        <f>+ARICA!B56+IQUIQUE!B56+ANTOFAGASTA!B56+COQUIMBO!B56+VALPARAISO!B56+'SAN ANTONIO'!B56+TALCAHUANO!B56+'PTO MONTT'!B56+CHACABUCO!B56+AUSTRAL!B56</f>
        <v>4229.1000000000004</v>
      </c>
      <c r="C56" s="7">
        <f>+ARICA!C56+IQUIQUE!C56+ANTOFAGASTA!C56+COQUIMBO!C56+VALPARAISO!C56+'SAN ANTONIO'!C56+TALCAHUANO!C56+'PTO MONTT'!C56+CHACABUCO!C56+AUSTRAL!C56</f>
        <v>5030</v>
      </c>
      <c r="D56" s="7">
        <f>+ARICA!D56+IQUIQUE!D56+ANTOFAGASTA!D56+COQUIMBO!D56+VALPARAISO!D56+'SAN ANTONIO'!D56+TALCAHUANO!D56+'PTO MONTT'!D56+CHACABUCO!D56+AUSTRAL!D56</f>
        <v>5994.95</v>
      </c>
      <c r="E56" s="7">
        <f>+ARICA!E56+IQUIQUE!E56+ANTOFAGASTA!E56+COQUIMBO!E56+VALPARAISO!E56+'SAN ANTONIO'!E56+TALCAHUANO!E56+'PTO MONTT'!E56+CHACABUCO!E56+AUSTRAL!E56</f>
        <v>6549.916666666667</v>
      </c>
      <c r="F56" s="25">
        <f>+ARICA!F56+IQUIQUE!F56+ANTOFAGASTA!F56+COQUIMBO!F56+VALPARAISO!F56+'SAN ANTONIO'!F56+TALCAHUANO!F56+'PTO MONTT'!F56+CHACABUCO!F56+AUSTRAL!F56</f>
        <v>6504.45</v>
      </c>
      <c r="G56" s="63">
        <f>+ARICA!G56+IQUIQUE!G56+ANTOFAGASTA!G56+COQUIMBO!G56+VALPARAISO!G56+'SAN ANTONIO'!G56+TALCAHUANO!G56+'PTO MONTT'!G56+CHACABUCO!G56+AUSTRAL!G56</f>
        <v>4577.1333333333332</v>
      </c>
      <c r="H56" s="40">
        <f>+ARICA!H56+IQUIQUE!H56+ANTOFAGASTA!H56+COQUIMBO!H56+VALPARAISO!H56+'SAN ANTONIO'!H56+TALCAHUANO!H56+'PTO MONTT'!H56+CHACABUCO!H56+AUSTRAL!H56</f>
        <v>5861.7833333333328</v>
      </c>
      <c r="I56" s="40">
        <f>+ARICA!I56+IQUIQUE!I56+ANTOFAGASTA!I56+COQUIMBO!I56+VALPARAISO!I56+'SAN ANTONIO'!I56+TALCAHUANO!I56+'PTO MONTT'!I56+CHACABUCO!I56+AUSTRAL!I56</f>
        <v>5115.8333333336823</v>
      </c>
      <c r="J56" s="6">
        <f>+ARICA!J56+IQUIQUE!J56+ANTOFAGASTA!J56+COQUIMBO!J56+VALPARAISO!J56+'SAN ANTONIO'!J56+TALCAHUANO!J56+'PTO MONTT'!J56+CHACABUCO!J56+AUSTRAL!J56</f>
        <v>691</v>
      </c>
      <c r="K56" s="7">
        <f>+ARICA!K56+IQUIQUE!K56+ANTOFAGASTA!K56+COQUIMBO!K56+VALPARAISO!K56+'SAN ANTONIO'!K56+TALCAHUANO!K56+'PTO MONTT'!K56+CHACABUCO!K56+AUSTRAL!K56</f>
        <v>807</v>
      </c>
      <c r="L56" s="7">
        <f>+ARICA!L56+IQUIQUE!L56+ANTOFAGASTA!L56+COQUIMBO!L56+VALPARAISO!L56+'SAN ANTONIO'!L56+TALCAHUANO!L56+'PTO MONTT'!L56+CHACABUCO!L56+AUSTRAL!L56</f>
        <v>1127</v>
      </c>
      <c r="M56" s="7">
        <f>+ARICA!M56+IQUIQUE!M56+ANTOFAGASTA!M56+COQUIMBO!M56+VALPARAISO!M56+'SAN ANTONIO'!M56+TALCAHUANO!M56+'PTO MONTT'!M56+CHACABUCO!M56+AUSTRAL!M56</f>
        <v>1037</v>
      </c>
      <c r="N56" s="25">
        <f>+ARICA!N56+IQUIQUE!N56+ANTOFAGASTA!N56+COQUIMBO!N56+VALPARAISO!N56+'SAN ANTONIO'!N56+TALCAHUANO!N56+'PTO MONTT'!N56+CHACABUCO!N56+AUSTRAL!N56</f>
        <v>1217</v>
      </c>
      <c r="O56" s="7">
        <f>+ARICA!O56+IQUIQUE!O56+ANTOFAGASTA!O56+COQUIMBO!O56+VALPARAISO!O56+'SAN ANTONIO'!O56+TALCAHUANO!O56+'PTO MONTT'!O56+CHACABUCO!O56+AUSTRAL!O56</f>
        <v>916</v>
      </c>
      <c r="P56" s="29">
        <f>+ARICA!P56+IQUIQUE!P56+ANTOFAGASTA!P56+COQUIMBO!P56+VALPARAISO!P56+'SAN ANTONIO'!P56+TALCAHUANO!P56+'PTO MONTT'!P56+CHACABUCO!P56+AUSTRAL!P56</f>
        <v>519</v>
      </c>
      <c r="Q56" s="29">
        <f>+ARICA!Q56+IQUIQUE!Q56+ANTOFAGASTA!Q56+COQUIMBO!Q56+VALPARAISO!Q56+'SAN ANTONIO'!Q56+TALCAHUANO!Q56+'PTO MONTT'!Q56+CHACABUCO!Q56+AUSTRAL!Q56</f>
        <v>580</v>
      </c>
      <c r="R56" s="6">
        <f>+ARICA!R56+IQUIQUE!R56+ANTOFAGASTA!R56+COQUIMBO!R56+VALPARAISO!R56+'SAN ANTONIO'!R56+TALCAHUANO!R56+'PTO MONTT'!R56+CHACABUCO!R56+AUSTRAL!R56</f>
        <v>99.72</v>
      </c>
      <c r="S56" s="7">
        <f>+ARICA!S56+IQUIQUE!S56+ANTOFAGASTA!S56+COQUIMBO!S56+VALPARAISO!S56+'SAN ANTONIO'!S56+TALCAHUANO!S56+'PTO MONTT'!S56+CHACABUCO!S56+AUSTRAL!S56</f>
        <v>142.18</v>
      </c>
      <c r="T56" s="7">
        <f>+ARICA!T56+IQUIQUE!T56+ANTOFAGASTA!T56+COQUIMBO!T56+VALPARAISO!T56+'SAN ANTONIO'!T56+TALCAHUANO!T56+'PTO MONTT'!T56+CHACABUCO!T56+AUSTRAL!T56</f>
        <v>289</v>
      </c>
      <c r="U56" s="7">
        <f>+ARICA!U56+IQUIQUE!U56+ANTOFAGASTA!U56+COQUIMBO!U56+VALPARAISO!U56+'SAN ANTONIO'!U56+TALCAHUANO!U56+'PTO MONTT'!U56+CHACABUCO!U56+AUSTRAL!U56</f>
        <v>293</v>
      </c>
      <c r="V56" s="25">
        <f>+ARICA!V56+IQUIQUE!V56+ANTOFAGASTA!V56+COQUIMBO!V56+VALPARAISO!V56+'SAN ANTONIO'!V56+TALCAHUANO!V56+'PTO MONTT'!V56+CHACABUCO!V56+AUSTRAL!V56</f>
        <v>567.25</v>
      </c>
      <c r="W56" s="7">
        <f>+ARICA!W56+IQUIQUE!W56+ANTOFAGASTA!W56+COQUIMBO!W56+VALPARAISO!W56+'SAN ANTONIO'!W56+TALCAHUANO!W56+'PTO MONTT'!W56+CHACABUCO!W56+AUSTRAL!W56</f>
        <v>61</v>
      </c>
      <c r="X56" s="29">
        <f>+ARICA!X56+IQUIQUE!X56+ANTOFAGASTA!X56+COQUIMBO!X56+VALPARAISO!X56+'SAN ANTONIO'!X56+TALCAHUANO!X56+'PTO MONTT'!X56+CHACABUCO!X56+AUSTRAL!X56</f>
        <v>1156</v>
      </c>
      <c r="Y56" s="29">
        <f>+ARICA!Y56+IQUIQUE!Y56+ANTOFAGASTA!Y56+COQUIMBO!Y56+VALPARAISO!Y56+'SAN ANTONIO'!Y56+TALCAHUANO!Y56+'PTO MONTT'!Y56+CHACABUCO!Y56+AUSTRAL!Y56</f>
        <v>187</v>
      </c>
      <c r="Z56" s="24"/>
      <c r="AA56" s="25"/>
      <c r="AB56" s="25"/>
    </row>
    <row r="57" spans="1:28">
      <c r="A57" s="11" t="s">
        <v>15</v>
      </c>
      <c r="B57" s="6">
        <f>+ARICA!B57+IQUIQUE!B57+ANTOFAGASTA!B57+COQUIMBO!B57+VALPARAISO!B57+'SAN ANTONIO'!B57+TALCAHUANO!B57+'PTO MONTT'!B57+CHACABUCO!B57+AUSTRAL!B57</f>
        <v>3759</v>
      </c>
      <c r="C57" s="7">
        <f>+ARICA!C57+IQUIQUE!C57+ANTOFAGASTA!C57+COQUIMBO!C57+VALPARAISO!C57+'SAN ANTONIO'!C57+TALCAHUANO!C57+'PTO MONTT'!C57+CHACABUCO!C57+AUSTRAL!C57</f>
        <v>4897</v>
      </c>
      <c r="D57" s="7">
        <f>+ARICA!D57+IQUIQUE!D57+ANTOFAGASTA!D57+COQUIMBO!D57+VALPARAISO!D57+'SAN ANTONIO'!D57+TALCAHUANO!D57+'PTO MONTT'!D57+CHACABUCO!D57+AUSTRAL!D57</f>
        <v>6310.6166666666668</v>
      </c>
      <c r="E57" s="7">
        <f>+ARICA!E57+IQUIQUE!E57+ANTOFAGASTA!E57+COQUIMBO!E57+VALPARAISO!E57+'SAN ANTONIO'!E57+TALCAHUANO!E57+'PTO MONTT'!E57+CHACABUCO!E57+AUSTRAL!E57</f>
        <v>5565.1333333333332</v>
      </c>
      <c r="F57" s="25">
        <f>+ARICA!F57+IQUIQUE!F57+ANTOFAGASTA!F57+COQUIMBO!F57+VALPARAISO!F57+'SAN ANTONIO'!F57+TALCAHUANO!F57+'PTO MONTT'!F57+CHACABUCO!F57+AUSTRAL!F57</f>
        <v>5670.166666666667</v>
      </c>
      <c r="G57" s="63">
        <f>+ARICA!G57+IQUIQUE!G57+ANTOFAGASTA!G57+COQUIMBO!G57+VALPARAISO!G57+'SAN ANTONIO'!G57+TALCAHUANO!G57+'PTO MONTT'!G57+CHACABUCO!G57+AUSTRAL!G57</f>
        <v>4704.3666666666668</v>
      </c>
      <c r="H57" s="40">
        <f>+ARICA!H57+IQUIQUE!H57+ANTOFAGASTA!H57+COQUIMBO!H57+VALPARAISO!H57+'SAN ANTONIO'!H57+TALCAHUANO!H57+'PTO MONTT'!H57+CHACABUCO!H57+AUSTRAL!H57</f>
        <v>4527.1333333333332</v>
      </c>
      <c r="I57" s="40">
        <f>+ARICA!I57+IQUIQUE!I57+ANTOFAGASTA!I57+COQUIMBO!I57+VALPARAISO!I57+'SAN ANTONIO'!I57+TALCAHUANO!I57+'PTO MONTT'!I57+CHACABUCO!I57+AUSTRAL!I57</f>
        <v>4959.58</v>
      </c>
      <c r="J57" s="6">
        <f>+ARICA!J57+IQUIQUE!J57+ANTOFAGASTA!J57+COQUIMBO!J57+VALPARAISO!J57+'SAN ANTONIO'!J57+TALCAHUANO!J57+'PTO MONTT'!J57+CHACABUCO!J57+AUSTRAL!J57</f>
        <v>817</v>
      </c>
      <c r="K57" s="7">
        <f>+ARICA!K57+IQUIQUE!K57+ANTOFAGASTA!K57+COQUIMBO!K57+VALPARAISO!K57+'SAN ANTONIO'!K57+TALCAHUANO!K57+'PTO MONTT'!K57+CHACABUCO!K57+AUSTRAL!K57</f>
        <v>940</v>
      </c>
      <c r="L57" s="7">
        <f>+ARICA!L57+IQUIQUE!L57+ANTOFAGASTA!L57+COQUIMBO!L57+VALPARAISO!L57+'SAN ANTONIO'!L57+TALCAHUANO!L57+'PTO MONTT'!L57+CHACABUCO!L57+AUSTRAL!L57</f>
        <v>1071</v>
      </c>
      <c r="M57" s="7">
        <f>+ARICA!M57+IQUIQUE!M57+ANTOFAGASTA!M57+COQUIMBO!M57+VALPARAISO!M57+'SAN ANTONIO'!M57+TALCAHUANO!M57+'PTO MONTT'!M57+CHACABUCO!M57+AUSTRAL!M57</f>
        <v>1115</v>
      </c>
      <c r="N57" s="25">
        <f>+ARICA!N57+IQUIQUE!N57+ANTOFAGASTA!N57+COQUIMBO!N57+VALPARAISO!N57+'SAN ANTONIO'!N57+TALCAHUANO!N57+'PTO MONTT'!N57+CHACABUCO!N57+AUSTRAL!N57</f>
        <v>1265</v>
      </c>
      <c r="O57" s="7">
        <f>+ARICA!O57+IQUIQUE!O57+ANTOFAGASTA!O57+COQUIMBO!O57+VALPARAISO!O57+'SAN ANTONIO'!O57+TALCAHUANO!O57+'PTO MONTT'!O57+CHACABUCO!O57+AUSTRAL!O57</f>
        <v>962</v>
      </c>
      <c r="P57" s="29">
        <f>+ARICA!P57+IQUIQUE!P57+ANTOFAGASTA!P57+COQUIMBO!P57+VALPARAISO!P57+'SAN ANTONIO'!P57+TALCAHUANO!P57+'PTO MONTT'!P57+CHACABUCO!P57+AUSTRAL!P57</f>
        <v>615</v>
      </c>
      <c r="Q57" s="29">
        <f>+ARICA!Q57+IQUIQUE!Q57+ANTOFAGASTA!Q57+COQUIMBO!Q57+VALPARAISO!Q57+'SAN ANTONIO'!Q57+TALCAHUANO!Q57+'PTO MONTT'!Q57+CHACABUCO!Q57+AUSTRAL!Q57</f>
        <v>630</v>
      </c>
      <c r="R57" s="6">
        <f>+ARICA!R57+IQUIQUE!R57+ANTOFAGASTA!R57+COQUIMBO!R57+VALPARAISO!R57+'SAN ANTONIO'!R57+TALCAHUANO!R57+'PTO MONTT'!R57+CHACABUCO!R57+AUSTRAL!R57</f>
        <v>62</v>
      </c>
      <c r="S57" s="7">
        <f>+ARICA!S57+IQUIQUE!S57+ANTOFAGASTA!S57+COQUIMBO!S57+VALPARAISO!S57+'SAN ANTONIO'!S57+TALCAHUANO!S57+'PTO MONTT'!S57+CHACABUCO!S57+AUSTRAL!S57</f>
        <v>45.23</v>
      </c>
      <c r="T57" s="7">
        <f>+ARICA!T57+IQUIQUE!T57+ANTOFAGASTA!T57+COQUIMBO!T57+VALPARAISO!T57+'SAN ANTONIO'!T57+TALCAHUANO!T57+'PTO MONTT'!T57+CHACABUCO!T57+AUSTRAL!T57</f>
        <v>109.67</v>
      </c>
      <c r="U57" s="7">
        <f>+ARICA!U57+IQUIQUE!U57+ANTOFAGASTA!U57+COQUIMBO!U57+VALPARAISO!U57+'SAN ANTONIO'!U57+TALCAHUANO!U57+'PTO MONTT'!U57+CHACABUCO!U57+AUSTRAL!U57</f>
        <v>198.3</v>
      </c>
      <c r="V57" s="25">
        <f>+ARICA!V57+IQUIQUE!V57+ANTOFAGASTA!V57+COQUIMBO!V57+VALPARAISO!V57+'SAN ANTONIO'!V57+TALCAHUANO!V57+'PTO MONTT'!V57+CHACABUCO!V57+AUSTRAL!V57</f>
        <v>130</v>
      </c>
      <c r="W57" s="7">
        <f>+ARICA!W57+IQUIQUE!W57+ANTOFAGASTA!W57+COQUIMBO!W57+VALPARAISO!W57+'SAN ANTONIO'!W57+TALCAHUANO!W57+'PTO MONTT'!W57+CHACABUCO!W57+AUSTRAL!W57</f>
        <v>63</v>
      </c>
      <c r="X57" s="29">
        <f>+ARICA!X57+IQUIQUE!X57+ANTOFAGASTA!X57+COQUIMBO!X57+VALPARAISO!X57+'SAN ANTONIO'!X57+TALCAHUANO!X57+'PTO MONTT'!X57+CHACABUCO!X57+AUSTRAL!X57</f>
        <v>543.82000000000005</v>
      </c>
      <c r="Y57" s="29">
        <f>+ARICA!Y57+IQUIQUE!Y57+ANTOFAGASTA!Y57+COQUIMBO!Y57+VALPARAISO!Y57+'SAN ANTONIO'!Y57+TALCAHUANO!Y57+'PTO MONTT'!Y57+CHACABUCO!Y57+AUSTRAL!Y57</f>
        <v>0</v>
      </c>
      <c r="Z57" s="24"/>
      <c r="AA57" s="25"/>
      <c r="AB57" s="25"/>
    </row>
    <row r="58" spans="1:28">
      <c r="A58" s="11" t="s">
        <v>16</v>
      </c>
      <c r="B58" s="6">
        <f>+ARICA!B58+IQUIQUE!B58+ANTOFAGASTA!B58+COQUIMBO!B58+VALPARAISO!B58+'SAN ANTONIO'!B58+TALCAHUANO!B58+'PTO MONTT'!B58+CHACABUCO!B58+AUSTRAL!B58</f>
        <v>4974.7</v>
      </c>
      <c r="C58" s="7">
        <f>+ARICA!C58+IQUIQUE!C58+ANTOFAGASTA!C58+COQUIMBO!C58+VALPARAISO!C58+'SAN ANTONIO'!C58+TALCAHUANO!C58+'PTO MONTT'!C58+CHACABUCO!C58+AUSTRAL!C58</f>
        <v>5202.7</v>
      </c>
      <c r="D58" s="7">
        <f>+ARICA!D58+IQUIQUE!D58+ANTOFAGASTA!D58+COQUIMBO!D58+VALPARAISO!D58+'SAN ANTONIO'!D58+TALCAHUANO!D58+'PTO MONTT'!D58+CHACABUCO!D58+AUSTRAL!D58</f>
        <v>6580.02</v>
      </c>
      <c r="E58" s="7">
        <f>+ARICA!E58+IQUIQUE!E58+ANTOFAGASTA!E58+COQUIMBO!E58+VALPARAISO!E58+'SAN ANTONIO'!E58+TALCAHUANO!E58+'PTO MONTT'!E58+CHACABUCO!E58+AUSTRAL!E58</f>
        <v>5961.1</v>
      </c>
      <c r="F58" s="25">
        <f>+ARICA!F58+IQUIQUE!F58+ANTOFAGASTA!F58+COQUIMBO!F58+VALPARAISO!F58+'SAN ANTONIO'!F58+TALCAHUANO!F58+'PTO MONTT'!F58+CHACABUCO!F58+AUSTRAL!F58</f>
        <v>6239.2166666666672</v>
      </c>
      <c r="G58" s="63">
        <f>+ARICA!G58+IQUIQUE!G58+ANTOFAGASTA!G58+COQUIMBO!G58+VALPARAISO!G58+'SAN ANTONIO'!G58+TALCAHUANO!G58+'PTO MONTT'!G58+CHACABUCO!G58+AUSTRAL!G58</f>
        <v>5247.8833333333332</v>
      </c>
      <c r="H58" s="40">
        <f>+ARICA!H58+IQUIQUE!H58+ANTOFAGASTA!H58+COQUIMBO!H58+VALPARAISO!H58+'SAN ANTONIO'!H58+TALCAHUANO!H58+'PTO MONTT'!H58+CHACABUCO!H58+AUSTRAL!H58</f>
        <v>4247.6000000000004</v>
      </c>
      <c r="I58" s="40">
        <f>+ARICA!I58+IQUIQUE!I58+ANTOFAGASTA!I58+COQUIMBO!I58+VALPARAISO!I58+'SAN ANTONIO'!I58+TALCAHUANO!I58+'PTO MONTT'!I58+CHACABUCO!I58+AUSTRAL!I58</f>
        <v>5704.5</v>
      </c>
      <c r="J58" s="6">
        <f>+ARICA!J58+IQUIQUE!J58+ANTOFAGASTA!J58+COQUIMBO!J58+VALPARAISO!J58+'SAN ANTONIO'!J58+TALCAHUANO!J58+'PTO MONTT'!J58+CHACABUCO!J58+AUSTRAL!J58</f>
        <v>882</v>
      </c>
      <c r="K58" s="7">
        <f>+ARICA!K58+IQUIQUE!K58+ANTOFAGASTA!K58+COQUIMBO!K58+VALPARAISO!K58+'SAN ANTONIO'!K58+TALCAHUANO!K58+'PTO MONTT'!K58+CHACABUCO!K58+AUSTRAL!K58</f>
        <v>904</v>
      </c>
      <c r="L58" s="7">
        <f>+ARICA!L58+IQUIQUE!L58+ANTOFAGASTA!L58+COQUIMBO!L58+VALPARAISO!L58+'SAN ANTONIO'!L58+TALCAHUANO!L58+'PTO MONTT'!L58+CHACABUCO!L58+AUSTRAL!L58</f>
        <v>1142</v>
      </c>
      <c r="M58" s="7">
        <f>+ARICA!M58+IQUIQUE!M58+ANTOFAGASTA!M58+COQUIMBO!M58+VALPARAISO!M58+'SAN ANTONIO'!M58+TALCAHUANO!M58+'PTO MONTT'!M58+CHACABUCO!M58+AUSTRAL!M58</f>
        <v>1251</v>
      </c>
      <c r="N58" s="25">
        <f>+ARICA!N58+IQUIQUE!N58+ANTOFAGASTA!N58+COQUIMBO!N58+VALPARAISO!N58+'SAN ANTONIO'!N58+TALCAHUANO!N58+'PTO MONTT'!N58+CHACABUCO!N58+AUSTRAL!N58</f>
        <v>1380</v>
      </c>
      <c r="O58" s="7">
        <f>+ARICA!O58+IQUIQUE!O58+ANTOFAGASTA!O58+COQUIMBO!O58+VALPARAISO!O58+'SAN ANTONIO'!O58+TALCAHUANO!O58+'PTO MONTT'!O58+CHACABUCO!O58+AUSTRAL!O58</f>
        <v>1058</v>
      </c>
      <c r="P58" s="29">
        <f>+ARICA!P58+IQUIQUE!P58+ANTOFAGASTA!P58+COQUIMBO!P58+VALPARAISO!P58+'SAN ANTONIO'!P58+TALCAHUANO!P58+'PTO MONTT'!P58+CHACABUCO!P58+AUSTRAL!P58</f>
        <v>616</v>
      </c>
      <c r="Q58" s="29">
        <f>+ARICA!Q58+IQUIQUE!Q58+ANTOFAGASTA!Q58+COQUIMBO!Q58+VALPARAISO!Q58+'SAN ANTONIO'!Q58+TALCAHUANO!Q58+'PTO MONTT'!Q58+CHACABUCO!Q58+AUSTRAL!Q58</f>
        <v>673</v>
      </c>
      <c r="R58" s="6">
        <f>+ARICA!R58+IQUIQUE!R58+ANTOFAGASTA!R58+COQUIMBO!R58+VALPARAISO!R58+'SAN ANTONIO'!R58+TALCAHUANO!R58+'PTO MONTT'!R58+CHACABUCO!R58+AUSTRAL!R58</f>
        <v>151</v>
      </c>
      <c r="S58" s="7">
        <f>+ARICA!S58+IQUIQUE!S58+ANTOFAGASTA!S58+COQUIMBO!S58+VALPARAISO!S58+'SAN ANTONIO'!S58+TALCAHUANO!S58+'PTO MONTT'!S58+CHACABUCO!S58+AUSTRAL!S58</f>
        <v>77</v>
      </c>
      <c r="T58" s="7">
        <f>+ARICA!T58+IQUIQUE!T58+ANTOFAGASTA!T58+COQUIMBO!T58+VALPARAISO!T58+'SAN ANTONIO'!T58+TALCAHUANO!T58+'PTO MONTT'!T58+CHACABUCO!T58+AUSTRAL!T58</f>
        <v>108</v>
      </c>
      <c r="U58" s="7">
        <f>+ARICA!U58+IQUIQUE!U58+ANTOFAGASTA!U58+COQUIMBO!U58+VALPARAISO!U58+'SAN ANTONIO'!U58+TALCAHUANO!U58+'PTO MONTT'!U58+CHACABUCO!U58+AUSTRAL!U58</f>
        <v>142</v>
      </c>
      <c r="V58" s="25">
        <f>+ARICA!V58+IQUIQUE!V58+ANTOFAGASTA!V58+COQUIMBO!V58+VALPARAISO!V58+'SAN ANTONIO'!V58+TALCAHUANO!V58+'PTO MONTT'!V58+CHACABUCO!V58+AUSTRAL!V58</f>
        <v>59.9</v>
      </c>
      <c r="W58" s="7">
        <f>+ARICA!W58+IQUIQUE!W58+ANTOFAGASTA!W58+COQUIMBO!W58+VALPARAISO!W58+'SAN ANTONIO'!W58+TALCAHUANO!W58+'PTO MONTT'!W58+CHACABUCO!W58+AUSTRAL!W58</f>
        <v>543</v>
      </c>
      <c r="X58" s="29">
        <f>+ARICA!X58+IQUIQUE!X58+ANTOFAGASTA!X58+COQUIMBO!X58+VALPARAISO!X58+'SAN ANTONIO'!X58+TALCAHUANO!X58+'PTO MONTT'!X58+CHACABUCO!X58+AUSTRAL!X58</f>
        <v>36.879999999999995</v>
      </c>
      <c r="Y58" s="29">
        <f>+ARICA!Y58+IQUIQUE!Y58+ANTOFAGASTA!Y58+COQUIMBO!Y58+VALPARAISO!Y58+'SAN ANTONIO'!Y58+TALCAHUANO!Y58+'PTO MONTT'!Y58+CHACABUCO!Y58+AUSTRAL!Y58</f>
        <v>133</v>
      </c>
      <c r="Z58" s="24"/>
      <c r="AA58" s="25"/>
      <c r="AB58" s="25"/>
    </row>
    <row r="59" spans="1:28" ht="13.5" thickBot="1">
      <c r="A59" s="12" t="s">
        <v>17</v>
      </c>
      <c r="B59" s="9">
        <f t="shared" ref="B59:X59" si="21">SUM(B47:B58)</f>
        <v>59396.539999999994</v>
      </c>
      <c r="C59" s="10">
        <f t="shared" si="21"/>
        <v>59763.1</v>
      </c>
      <c r="D59" s="10">
        <f t="shared" si="21"/>
        <v>67668.786666666667</v>
      </c>
      <c r="E59" s="10">
        <f t="shared" si="21"/>
        <v>74863.28333333334</v>
      </c>
      <c r="F59" s="49">
        <f t="shared" si="21"/>
        <v>77199.533333333326</v>
      </c>
      <c r="G59" s="68">
        <f t="shared" si="21"/>
        <v>66471.966666669978</v>
      </c>
      <c r="H59" s="52">
        <f t="shared" si="21"/>
        <v>61517.636388890853</v>
      </c>
      <c r="I59" s="52">
        <f t="shared" ref="I59" si="22">SUM(I47:I58)</f>
        <v>68839.246666667023</v>
      </c>
      <c r="J59" s="9">
        <f t="shared" si="21"/>
        <v>10187</v>
      </c>
      <c r="K59" s="10">
        <f t="shared" si="21"/>
        <v>10400</v>
      </c>
      <c r="L59" s="10">
        <f t="shared" si="21"/>
        <v>11198</v>
      </c>
      <c r="M59" s="10">
        <f t="shared" si="21"/>
        <v>12680</v>
      </c>
      <c r="N59" s="49">
        <f t="shared" si="21"/>
        <v>13435</v>
      </c>
      <c r="O59" s="10">
        <f t="shared" si="21"/>
        <v>13059</v>
      </c>
      <c r="P59" s="70">
        <f t="shared" si="21"/>
        <v>7432</v>
      </c>
      <c r="Q59" s="70">
        <f t="shared" ref="Q59" si="23">SUM(Q47:Q58)</f>
        <v>7293</v>
      </c>
      <c r="R59" s="9">
        <f t="shared" si="21"/>
        <v>1015.47</v>
      </c>
      <c r="S59" s="10">
        <f t="shared" si="21"/>
        <v>1087.01</v>
      </c>
      <c r="T59" s="10">
        <f t="shared" si="21"/>
        <v>2869.13</v>
      </c>
      <c r="U59" s="10">
        <f t="shared" si="21"/>
        <v>3347.4800000000005</v>
      </c>
      <c r="V59" s="49">
        <f t="shared" si="21"/>
        <v>4381.3233333333328</v>
      </c>
      <c r="W59" s="10">
        <f t="shared" si="21"/>
        <v>2990.83</v>
      </c>
      <c r="X59" s="70">
        <f t="shared" si="21"/>
        <v>8098.44</v>
      </c>
      <c r="Y59" s="70">
        <f t="shared" ref="Y59" si="24">SUM(Y47:Y58)</f>
        <v>6782.93</v>
      </c>
      <c r="Z59" s="26"/>
      <c r="AA59" s="27"/>
      <c r="AB59" s="27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0"/>
      <c r="Z63" s="121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1"/>
      <c r="Z64" s="121"/>
    </row>
    <row r="65" spans="1:26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06"/>
      <c r="Z65" s="121"/>
    </row>
    <row r="66" spans="1:26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48">
        <v>2011</v>
      </c>
      <c r="Z66" s="104"/>
    </row>
    <row r="67" spans="1:26">
      <c r="A67" s="11" t="s">
        <v>6</v>
      </c>
      <c r="B67" s="6">
        <f>+ARICA!B67+IQUIQUE!B67+ANTOFAGASTA!B67+COQUIMBO!B67+VALPARAISO!B67+'SAN ANTONIO'!B67+TALCAHUANO!B67+'PTO MONTT'!B67+CHACABUCO!B67+AUSTRAL!B67</f>
        <v>5722.7300000000005</v>
      </c>
      <c r="C67" s="7">
        <f>+ARICA!C67+IQUIQUE!C67+ANTOFAGASTA!C67+COQUIMBO!C67+VALPARAISO!C67+'SAN ANTONIO'!C67+TALCAHUANO!C67+'PTO MONTT'!C67+CHACABUCO!C67+AUSTRAL!C67</f>
        <v>5637.8099999999995</v>
      </c>
      <c r="D67" s="7">
        <f>+ARICA!D67+IQUIQUE!D67+ANTOFAGASTA!D67+COQUIMBO!D67+VALPARAISO!D67+'SAN ANTONIO'!D67+TALCAHUANO!D67+'PTO MONTT'!D67+CHACABUCO!D67+AUSTRAL!D67</f>
        <v>6257.599933333333</v>
      </c>
      <c r="E67" s="7">
        <f>+ARICA!E67+IQUIQUE!E67+ANTOFAGASTA!E67+COQUIMBO!E67+VALPARAISO!E67+'SAN ANTONIO'!E67+TALCAHUANO!E67+'PTO MONTT'!E67+CHACABUCO!E67+AUSTRAL!E67</f>
        <v>6675.8169677734377</v>
      </c>
      <c r="F67" s="25">
        <f>+ARICA!F67+IQUIQUE!F67+ANTOFAGASTA!F67+COQUIMBO!F67+VALPARAISO!F67+'SAN ANTONIO'!F67+TALCAHUANO!F67+'PTO MONTT'!F67+CHACABUCO!F67+AUSTRAL!F67</f>
        <v>6383.3832438151039</v>
      </c>
      <c r="G67" s="67">
        <f>+ARICA!G67+IQUIQUE!G67+ANTOFAGASTA!G67+COQUIMBO!G67+VALPARAISO!G67+'SAN ANTONIO'!G67+TALCAHUANO!G67+'PTO MONTT'!G67+CHACABUCO!G67+AUSTRAL!G67</f>
        <v>5715.1834065755211</v>
      </c>
      <c r="H67" s="51">
        <f>+ARICA!H67+IQUIQUE!H67+ANTOFAGASTA!H67+COQUIMBO!H67+VALPARAISO!H67+'SAN ANTONIO'!H67+TALCAHUANO!H67+'PTO MONTT'!H67+CHACABUCO!H67+AUSTRAL!H67</f>
        <v>5617.26</v>
      </c>
      <c r="I67" s="51">
        <f>+ARICA!I67+IQUIQUE!I67+ANTOFAGASTA!I67+COQUIMBO!I67+VALPARAISO!I67+'SAN ANTONIO'!I67+TALCAHUANO!I67+'PTO MONTT'!I67+CHACABUCO!I67+AUSTRAL!I67</f>
        <v>7155</v>
      </c>
      <c r="J67" s="6">
        <f>+ARICA!J67+IQUIQUE!J67+ANTOFAGASTA!J67+COQUIMBO!J67+VALPARAISO!J67+'SAN ANTONIO'!J67+TALCAHUANO!J67+'PTO MONTT'!J67+CHACABUCO!J67+AUSTRAL!J67</f>
        <v>227</v>
      </c>
      <c r="K67" s="7">
        <f>+ARICA!K67+IQUIQUE!K67+ANTOFAGASTA!K67+COQUIMBO!K67+VALPARAISO!K67+'SAN ANTONIO'!K67+TALCAHUANO!K67+'PTO MONTT'!K67+CHACABUCO!K67+AUSTRAL!K67</f>
        <v>228</v>
      </c>
      <c r="L67" s="7">
        <f>+ARICA!L67+IQUIQUE!L67+ANTOFAGASTA!L67+COQUIMBO!L67+VALPARAISO!L67+'SAN ANTONIO'!L67+TALCAHUANO!L67+'PTO MONTT'!L67+CHACABUCO!L67+AUSTRAL!L67</f>
        <v>242</v>
      </c>
      <c r="M67" s="7">
        <f>+ARICA!M67+IQUIQUE!M67+ANTOFAGASTA!M67+COQUIMBO!M67+VALPARAISO!M67+'SAN ANTONIO'!M67+TALCAHUANO!M67+'PTO MONTT'!M67+CHACABUCO!M67+AUSTRAL!M67</f>
        <v>248</v>
      </c>
      <c r="N67" s="25">
        <f>+ARICA!N67+IQUIQUE!N67+ANTOFAGASTA!N67+COQUIMBO!N67+VALPARAISO!N67+'SAN ANTONIO'!N67+TALCAHUANO!N67+'PTO MONTT'!N67+CHACABUCO!N67+AUSTRAL!N67</f>
        <v>252</v>
      </c>
      <c r="O67" s="7">
        <f>+ARICA!O67+IQUIQUE!O67+ANTOFAGASTA!O67+COQUIMBO!O67+VALPARAISO!O67+'SAN ANTONIO'!O67+TALCAHUANO!O67+'PTO MONTT'!O67+CHACABUCO!O67+AUSTRAL!O67</f>
        <v>268</v>
      </c>
      <c r="P67" s="69">
        <f>+ARICA!P67+IQUIQUE!P67+ANTOFAGASTA!P67+COQUIMBO!P67+VALPARAISO!P67+'SAN ANTONIO'!P67+TALCAHUANO!P67+'PTO MONTT'!P67+CHACABUCO!P67+AUSTRAL!P67</f>
        <v>228</v>
      </c>
      <c r="Q67" s="69">
        <f>+ARICA!Q67+IQUIQUE!Q67+ANTOFAGASTA!Q67+COQUIMBO!Q67+VALPARAISO!Q67+'SAN ANTONIO'!Q67+TALCAHUANO!Q67+'PTO MONTT'!Q67+CHACABUCO!Q67+AUSTRAL!Q67</f>
        <v>267</v>
      </c>
      <c r="R67" s="6">
        <f>+ARICA!R67+IQUIQUE!R67+ANTOFAGASTA!R67+COQUIMBO!R67+VALPARAISO!R67+'SAN ANTONIO'!R67+TALCAHUANO!R67+'PTO MONTT'!R67+CHACABUCO!R67+AUSTRAL!R67</f>
        <v>274.77</v>
      </c>
      <c r="S67" s="7">
        <f>+ARICA!S67+IQUIQUE!S67+ANTOFAGASTA!S67+COQUIMBO!S67+VALPARAISO!S67+'SAN ANTONIO'!S67+TALCAHUANO!S67+'PTO MONTT'!S67+CHACABUCO!S67+AUSTRAL!S67</f>
        <v>253</v>
      </c>
      <c r="T67" s="7">
        <f>+ARICA!T67+IQUIQUE!T67+ANTOFAGASTA!T67+COQUIMBO!T67+VALPARAISO!T67+'SAN ANTONIO'!T67+TALCAHUANO!T67+'PTO MONTT'!T67+CHACABUCO!T67+AUSTRAL!T67</f>
        <v>768.43000000000006</v>
      </c>
      <c r="U67" s="7">
        <f>+ARICA!U67+IQUIQUE!U67+ANTOFAGASTA!U67+COQUIMBO!U67+VALPARAISO!U67+'SAN ANTONIO'!U67+TALCAHUANO!U67+'PTO MONTT'!U67+CHACABUCO!U67+AUSTRAL!U67</f>
        <v>834.23666666646488</v>
      </c>
      <c r="V67" s="25">
        <f>+ARICA!V67+IQUIQUE!V67+ANTOFAGASTA!V67+COQUIMBO!V67+VALPARAISO!V67+'SAN ANTONIO'!V67+TALCAHUANO!V67+'PTO MONTT'!V67+CHACABUCO!V67+AUSTRAL!V67</f>
        <v>832.93000000000006</v>
      </c>
      <c r="W67" s="7">
        <f>+ARICA!W67+IQUIQUE!W67+ANTOFAGASTA!W67+COQUIMBO!W67+VALPARAISO!W67+'SAN ANTONIO'!W67+TALCAHUANO!W67+'PTO MONTT'!W67+CHACABUCO!W67+AUSTRAL!W67</f>
        <v>771.13</v>
      </c>
      <c r="X67" s="69">
        <f>+ARICA!X67+IQUIQUE!X67+ANTOFAGASTA!X67+COQUIMBO!X67+VALPARAISO!X67+'SAN ANTONIO'!X67+TALCAHUANO!X67+'PTO MONTT'!X67+CHACABUCO!X67+AUSTRAL!X67</f>
        <v>567.79999999999995</v>
      </c>
      <c r="Y67" s="69">
        <f>+ARICA!Y67+IQUIQUE!Y67+ANTOFAGASTA!Y67+COQUIMBO!Y67+VALPARAISO!Y67+'SAN ANTONIO'!Y67+TALCAHUANO!Y67+'PTO MONTT'!Y67+CHACABUCO!Y67+AUSTRAL!Y67</f>
        <v>2692.6</v>
      </c>
    </row>
    <row r="68" spans="1:26">
      <c r="A68" s="5" t="s">
        <v>24</v>
      </c>
      <c r="B68" s="6">
        <f>+ARICA!B68+IQUIQUE!B68+ANTOFAGASTA!B68+COQUIMBO!B68+VALPARAISO!B68+'SAN ANTONIO'!B68+TALCAHUANO!B68+'PTO MONTT'!B68+CHACABUCO!B68+AUSTRAL!B68</f>
        <v>5434.4</v>
      </c>
      <c r="C68" s="7">
        <f>+ARICA!C68+IQUIQUE!C68+ANTOFAGASTA!C68+COQUIMBO!C68+VALPARAISO!C68+'SAN ANTONIO'!C68+TALCAHUANO!C68+'PTO MONTT'!C68+CHACABUCO!C68+AUSTRAL!C68</f>
        <v>6455.53</v>
      </c>
      <c r="D68" s="7">
        <f>+ARICA!D68+IQUIQUE!D68+ANTOFAGASTA!D68+COQUIMBO!D68+VALPARAISO!D68+'SAN ANTONIO'!D68+TALCAHUANO!D68+'PTO MONTT'!D68+CHACABUCO!D68+AUSTRAL!D68</f>
        <v>5804.0166666666664</v>
      </c>
      <c r="E68" s="7">
        <f>+ARICA!E68+IQUIQUE!E68+ANTOFAGASTA!E68+COQUIMBO!E68+VALPARAISO!E68+'SAN ANTONIO'!E68+TALCAHUANO!E68+'PTO MONTT'!E68+CHACABUCO!E68+AUSTRAL!E68</f>
        <v>6232.7666178385416</v>
      </c>
      <c r="F68" s="25">
        <f>+ARICA!F68+IQUIQUE!F68+ANTOFAGASTA!F68+COQUIMBO!F68+VALPARAISO!F68+'SAN ANTONIO'!F68+TALCAHUANO!F68+'PTO MONTT'!F68+CHACABUCO!F68+AUSTRAL!F68</f>
        <v>7179.9664876302086</v>
      </c>
      <c r="G68" s="63">
        <f>+ARICA!G68+IQUIQUE!G68+ANTOFAGASTA!G68+COQUIMBO!G68+VALPARAISO!G68+'SAN ANTONIO'!G68+TALCAHUANO!G68+'PTO MONTT'!G68+CHACABUCO!G68+AUSTRAL!G68</f>
        <v>5630.5335286464351</v>
      </c>
      <c r="H68" s="40">
        <f>+ARICA!H68+IQUIQUE!H68+ANTOFAGASTA!H68+COQUIMBO!H68+VALPARAISO!H68+'SAN ANTONIO'!H68+TALCAHUANO!H68+'PTO MONTT'!H68+CHACABUCO!H68+AUSTRAL!H68</f>
        <v>6080.98</v>
      </c>
      <c r="I68" s="40">
        <f>+ARICA!I68+IQUIQUE!I68+ANTOFAGASTA!I68+COQUIMBO!I68+VALPARAISO!I68+'SAN ANTONIO'!I68+TALCAHUANO!I68+'PTO MONTT'!I68+CHACABUCO!I68+AUSTRAL!I68</f>
        <v>6352</v>
      </c>
      <c r="J68" s="6">
        <f>+ARICA!J68+IQUIQUE!J68+ANTOFAGASTA!J68+COQUIMBO!J68+VALPARAISO!J68+'SAN ANTONIO'!J68+TALCAHUANO!J68+'PTO MONTT'!J68+CHACABUCO!J68+AUSTRAL!J68</f>
        <v>230</v>
      </c>
      <c r="K68" s="7">
        <f>+ARICA!K68+IQUIQUE!K68+ANTOFAGASTA!K68+COQUIMBO!K68+VALPARAISO!K68+'SAN ANTONIO'!K68+TALCAHUANO!K68+'PTO MONTT'!K68+CHACABUCO!K68+AUSTRAL!K68</f>
        <v>215</v>
      </c>
      <c r="L68" s="7">
        <f>+ARICA!L68+IQUIQUE!L68+ANTOFAGASTA!L68+COQUIMBO!L68+VALPARAISO!L68+'SAN ANTONIO'!L68+TALCAHUANO!L68+'PTO MONTT'!L68+CHACABUCO!L68+AUSTRAL!L68</f>
        <v>226</v>
      </c>
      <c r="M68" s="7">
        <f>+ARICA!M68+IQUIQUE!M68+ANTOFAGASTA!M68+COQUIMBO!M68+VALPARAISO!M68+'SAN ANTONIO'!M68+TALCAHUANO!M68+'PTO MONTT'!M68+CHACABUCO!M68+AUSTRAL!M68</f>
        <v>232</v>
      </c>
      <c r="N68" s="25">
        <f>+ARICA!N68+IQUIQUE!N68+ANTOFAGASTA!N68+COQUIMBO!N68+VALPARAISO!N68+'SAN ANTONIO'!N68+TALCAHUANO!N68+'PTO MONTT'!N68+CHACABUCO!N68+AUSTRAL!N68</f>
        <v>243</v>
      </c>
      <c r="O68" s="7">
        <f>+ARICA!O68+IQUIQUE!O68+ANTOFAGASTA!O68+COQUIMBO!O68+VALPARAISO!O68+'SAN ANTONIO'!O68+TALCAHUANO!O68+'PTO MONTT'!O68+CHACABUCO!O68+AUSTRAL!O68</f>
        <v>271</v>
      </c>
      <c r="P68" s="29">
        <f>+ARICA!P68+IQUIQUE!P68+ANTOFAGASTA!P68+COQUIMBO!P68+VALPARAISO!P68+'SAN ANTONIO'!P68+TALCAHUANO!P68+'PTO MONTT'!P68+CHACABUCO!P68+AUSTRAL!P68</f>
        <v>232</v>
      </c>
      <c r="Q68" s="29">
        <f>+ARICA!Q68+IQUIQUE!Q68+ANTOFAGASTA!Q68+COQUIMBO!Q68+VALPARAISO!Q68+'SAN ANTONIO'!Q68+TALCAHUANO!Q68+'PTO MONTT'!Q68+CHACABUCO!Q68+AUSTRAL!Q68</f>
        <v>239</v>
      </c>
      <c r="R68" s="6">
        <f>+ARICA!R68+IQUIQUE!R68+ANTOFAGASTA!R68+COQUIMBO!R68+VALPARAISO!R68+'SAN ANTONIO'!R68+TALCAHUANO!R68+'PTO MONTT'!R68+CHACABUCO!R68+AUSTRAL!R68</f>
        <v>373.3</v>
      </c>
      <c r="S68" s="7">
        <f>+ARICA!S68+IQUIQUE!S68+ANTOFAGASTA!S68+COQUIMBO!S68+VALPARAISO!S68+'SAN ANTONIO'!S68+TALCAHUANO!S68+'PTO MONTT'!S68+CHACABUCO!S68+AUSTRAL!S68</f>
        <v>358</v>
      </c>
      <c r="T68" s="7">
        <f>+ARICA!T68+IQUIQUE!T68+ANTOFAGASTA!T68+COQUIMBO!T68+VALPARAISO!T68+'SAN ANTONIO'!T68+TALCAHUANO!T68+'PTO MONTT'!T68+CHACABUCO!T68+AUSTRAL!T68</f>
        <v>771.12</v>
      </c>
      <c r="U68" s="7">
        <f>+ARICA!U68+IQUIQUE!U68+ANTOFAGASTA!U68+COQUIMBO!U68+VALPARAISO!U68+'SAN ANTONIO'!U68+TALCAHUANO!U68+'PTO MONTT'!U68+CHACABUCO!U68+AUSTRAL!U68</f>
        <v>1026.7199999999884</v>
      </c>
      <c r="V68" s="25">
        <f>+ARICA!V68+IQUIQUE!V68+ANTOFAGASTA!V68+COQUIMBO!V68+VALPARAISO!V68+'SAN ANTONIO'!V68+TALCAHUANO!V68+'PTO MONTT'!V68+CHACABUCO!V68+AUSTRAL!V68</f>
        <v>892.37</v>
      </c>
      <c r="W68" s="7">
        <f>+ARICA!W68+IQUIQUE!W68+ANTOFAGASTA!W68+COQUIMBO!W68+VALPARAISO!W68+'SAN ANTONIO'!W68+TALCAHUANO!W68+'PTO MONTT'!W68+CHACABUCO!W68+AUSTRAL!W68</f>
        <v>1123.52</v>
      </c>
      <c r="X68" s="29">
        <f>+ARICA!X68+IQUIQUE!X68+ANTOFAGASTA!X68+COQUIMBO!X68+VALPARAISO!X68+'SAN ANTONIO'!X68+TALCAHUANO!X68+'PTO MONTT'!X68+CHACABUCO!X68+AUSTRAL!X68</f>
        <v>558.29999999999995</v>
      </c>
      <c r="Y68" s="29">
        <f>+ARICA!Y68+IQUIQUE!Y68+ANTOFAGASTA!Y68+COQUIMBO!Y68+VALPARAISO!Y68+'SAN ANTONIO'!Y68+TALCAHUANO!Y68+'PTO MONTT'!Y68+CHACABUCO!Y68+AUSTRAL!Y68</f>
        <v>1534.2</v>
      </c>
    </row>
    <row r="69" spans="1:26">
      <c r="A69" s="11" t="s">
        <v>7</v>
      </c>
      <c r="B69" s="6">
        <f>+ARICA!B69+IQUIQUE!B69+ANTOFAGASTA!B69+COQUIMBO!B69+VALPARAISO!B69+'SAN ANTONIO'!B69+TALCAHUANO!B69+'PTO MONTT'!B69+CHACABUCO!B69+AUSTRAL!B69</f>
        <v>6480.75</v>
      </c>
      <c r="C69" s="7">
        <f>+ARICA!C69+IQUIQUE!C69+ANTOFAGASTA!C69+COQUIMBO!C69+VALPARAISO!C69+'SAN ANTONIO'!C69+TALCAHUANO!C69+'PTO MONTT'!C69+CHACABUCO!C69+AUSTRAL!C69</f>
        <v>7193.58</v>
      </c>
      <c r="D69" s="7">
        <f>+ARICA!D69+IQUIQUE!D69+ANTOFAGASTA!D69+COQUIMBO!D69+VALPARAISO!D69+'SAN ANTONIO'!D69+TALCAHUANO!D69+'PTO MONTT'!D69+CHACABUCO!D69+AUSTRAL!D69</f>
        <v>7789.2000000017888</v>
      </c>
      <c r="E69" s="7">
        <f>+ARICA!E69+IQUIQUE!E69+ANTOFAGASTA!E69+COQUIMBO!E69+VALPARAISO!E69+'SAN ANTONIO'!E69+TALCAHUANO!E69+'PTO MONTT'!E69+CHACABUCO!E69+AUSTRAL!E69</f>
        <v>7478.299397786458</v>
      </c>
      <c r="F69" s="25">
        <f>+ARICA!F69+IQUIQUE!F69+ANTOFAGASTA!F69+COQUIMBO!F69+VALPARAISO!F69+'SAN ANTONIO'!F69+TALCAHUANO!F69+'PTO MONTT'!F69+CHACABUCO!F69+AUSTRAL!F69</f>
        <v>8014.3160970052086</v>
      </c>
      <c r="G69" s="63">
        <f>+ARICA!G69+IQUIQUE!G69+ANTOFAGASTA!G69+COQUIMBO!G69+VALPARAISO!G69+'SAN ANTONIO'!G69+TALCAHUANO!G69+'PTO MONTT'!G69+CHACABUCO!G69+AUSTRAL!G69</f>
        <v>6301.0334228515621</v>
      </c>
      <c r="H69" s="40">
        <f>+ARICA!H69+IQUIQUE!H69+ANTOFAGASTA!H69+COQUIMBO!H69+VALPARAISO!H69+'SAN ANTONIO'!H69+TALCAHUANO!H69+'PTO MONTT'!H69+CHACABUCO!H69+AUSTRAL!H69</f>
        <v>5871.51</v>
      </c>
      <c r="I69" s="40">
        <f>+ARICA!I69+IQUIQUE!I69+ANTOFAGASTA!I69+COQUIMBO!I69+VALPARAISO!I69+'SAN ANTONIO'!I69+TALCAHUANO!I69+'PTO MONTT'!I69+CHACABUCO!I69+AUSTRAL!I69</f>
        <v>8759</v>
      </c>
      <c r="J69" s="6">
        <f>+ARICA!J69+IQUIQUE!J69+ANTOFAGASTA!J69+COQUIMBO!J69+VALPARAISO!J69+'SAN ANTONIO'!J69+TALCAHUANO!J69+'PTO MONTT'!J69+CHACABUCO!J69+AUSTRAL!J69</f>
        <v>256</v>
      </c>
      <c r="K69" s="7">
        <f>+ARICA!K69+IQUIQUE!K69+ANTOFAGASTA!K69+COQUIMBO!K69+VALPARAISO!K69+'SAN ANTONIO'!K69+TALCAHUANO!K69+'PTO MONTT'!K69+CHACABUCO!K69+AUSTRAL!K69</f>
        <v>246</v>
      </c>
      <c r="L69" s="7">
        <f>+ARICA!L69+IQUIQUE!L69+ANTOFAGASTA!L69+COQUIMBO!L69+VALPARAISO!L69+'SAN ANTONIO'!L69+TALCAHUANO!L69+'PTO MONTT'!L69+CHACABUCO!L69+AUSTRAL!L69</f>
        <v>265</v>
      </c>
      <c r="M69" s="7">
        <f>+ARICA!M69+IQUIQUE!M69+ANTOFAGASTA!M69+COQUIMBO!M69+VALPARAISO!M69+'SAN ANTONIO'!M69+TALCAHUANO!M69+'PTO MONTT'!M69+CHACABUCO!M69+AUSTRAL!M69</f>
        <v>267</v>
      </c>
      <c r="N69" s="25">
        <f>+ARICA!N69+IQUIQUE!N69+ANTOFAGASTA!N69+COQUIMBO!N69+VALPARAISO!N69+'SAN ANTONIO'!N69+TALCAHUANO!N69+'PTO MONTT'!N69+CHACABUCO!N69+AUSTRAL!N69</f>
        <v>265</v>
      </c>
      <c r="O69" s="7">
        <f>+ARICA!O69+IQUIQUE!O69+ANTOFAGASTA!O69+COQUIMBO!O69+VALPARAISO!O69+'SAN ANTONIO'!O69+TALCAHUANO!O69+'PTO MONTT'!O69+CHACABUCO!O69+AUSTRAL!O69</f>
        <v>296</v>
      </c>
      <c r="P69" s="29">
        <f>+ARICA!P69+IQUIQUE!P69+ANTOFAGASTA!P69+COQUIMBO!P69+VALPARAISO!P69+'SAN ANTONIO'!P69+TALCAHUANO!P69+'PTO MONTT'!P69+CHACABUCO!P69+AUSTRAL!P69</f>
        <v>218</v>
      </c>
      <c r="Q69" s="29">
        <f>+ARICA!Q69+IQUIQUE!Q69+ANTOFAGASTA!Q69+COQUIMBO!Q69+VALPARAISO!Q69+'SAN ANTONIO'!Q69+TALCAHUANO!Q69+'PTO MONTT'!Q69+CHACABUCO!Q69+AUSTRAL!Q69</f>
        <v>284</v>
      </c>
      <c r="R69" s="6">
        <f>+ARICA!R69+IQUIQUE!R69+ANTOFAGASTA!R69+COQUIMBO!R69+VALPARAISO!R69+'SAN ANTONIO'!R69+TALCAHUANO!R69+'PTO MONTT'!R69+CHACABUCO!R69+AUSTRAL!R69</f>
        <v>296.25</v>
      </c>
      <c r="S69" s="7">
        <f>+ARICA!S69+IQUIQUE!S69+ANTOFAGASTA!S69+COQUIMBO!S69+VALPARAISO!S69+'SAN ANTONIO'!S69+TALCAHUANO!S69+'PTO MONTT'!S69+CHACABUCO!S69+AUSTRAL!S69</f>
        <v>381</v>
      </c>
      <c r="T69" s="7">
        <f>+ARICA!T69+IQUIQUE!T69+ANTOFAGASTA!T69+COQUIMBO!T69+VALPARAISO!T69+'SAN ANTONIO'!T69+TALCAHUANO!T69+'PTO MONTT'!T69+CHACABUCO!T69+AUSTRAL!T69</f>
        <v>1231.92</v>
      </c>
      <c r="U69" s="7">
        <f>+ARICA!U69+IQUIQUE!U69+ANTOFAGASTA!U69+COQUIMBO!U69+VALPARAISO!U69+'SAN ANTONIO'!U69+TALCAHUANO!U69+'PTO MONTT'!U69+CHACABUCO!U69+AUSTRAL!U69</f>
        <v>1481.1866666671053</v>
      </c>
      <c r="V69" s="25">
        <f>+ARICA!V69+IQUIQUE!V69+ANTOFAGASTA!V69+COQUIMBO!V69+VALPARAISO!V69+'SAN ANTONIO'!V69+TALCAHUANO!V69+'PTO MONTT'!V69+CHACABUCO!V69+AUSTRAL!V69</f>
        <v>2775.27</v>
      </c>
      <c r="W69" s="7">
        <f>+ARICA!W69+IQUIQUE!W69+ANTOFAGASTA!W69+COQUIMBO!W69+VALPARAISO!W69+'SAN ANTONIO'!W69+TALCAHUANO!W69+'PTO MONTT'!W69+CHACABUCO!W69+AUSTRAL!W69</f>
        <v>1535.33</v>
      </c>
      <c r="X69" s="29">
        <f>+ARICA!X69+IQUIQUE!X69+ANTOFAGASTA!X69+COQUIMBO!X69+VALPARAISO!X69+'SAN ANTONIO'!X69+TALCAHUANO!X69+'PTO MONTT'!X69+CHACABUCO!X69+AUSTRAL!X69</f>
        <v>5346.6</v>
      </c>
      <c r="Y69" s="29">
        <f>+ARICA!Y69+IQUIQUE!Y69+ANTOFAGASTA!Y69+COQUIMBO!Y69+VALPARAISO!Y69+'SAN ANTONIO'!Y69+TALCAHUANO!Y69+'PTO MONTT'!Y69+CHACABUCO!Y69+AUSTRAL!Y69</f>
        <v>3135.9</v>
      </c>
    </row>
    <row r="70" spans="1:26">
      <c r="A70" s="11" t="s">
        <v>8</v>
      </c>
      <c r="B70" s="6">
        <f>+ARICA!B70+IQUIQUE!B70+ANTOFAGASTA!B70+COQUIMBO!B70+VALPARAISO!B70+'SAN ANTONIO'!B70+TALCAHUANO!B70+'PTO MONTT'!B70+CHACABUCO!B70+AUSTRAL!B70</f>
        <v>6590.83</v>
      </c>
      <c r="C70" s="7">
        <f>+ARICA!C70+IQUIQUE!C70+ANTOFAGASTA!C70+COQUIMBO!C70+VALPARAISO!C70+'SAN ANTONIO'!C70+TALCAHUANO!C70+'PTO MONTT'!C70+CHACABUCO!C70+AUSTRAL!C70</f>
        <v>6359.57</v>
      </c>
      <c r="D70" s="7">
        <f>+ARICA!D70+IQUIQUE!D70+ANTOFAGASTA!D70+COQUIMBO!D70+VALPARAISO!D70+'SAN ANTONIO'!D70+TALCAHUANO!D70+'PTO MONTT'!D70+CHACABUCO!D70+AUSTRAL!D70</f>
        <v>6708.5166666666664</v>
      </c>
      <c r="E70" s="7">
        <f>+ARICA!E70+IQUIQUE!E70+ANTOFAGASTA!E70+COQUIMBO!E70+VALPARAISO!E70+'SAN ANTONIO'!E70+TALCAHUANO!E70+'PTO MONTT'!E70+CHACABUCO!E70+AUSTRAL!E70</f>
        <v>6430.4667236328123</v>
      </c>
      <c r="F70" s="25">
        <f>+ARICA!F70+IQUIQUE!F70+ANTOFAGASTA!F70+COQUIMBO!F70+VALPARAISO!F70+'SAN ANTONIO'!F70+TALCAHUANO!F70+'PTO MONTT'!F70+CHACABUCO!F70+AUSTRAL!F70</f>
        <v>8500.3499837239578</v>
      </c>
      <c r="G70" s="63">
        <f>+ARICA!G70+IQUIQUE!G70+ANTOFAGASTA!G70+COQUIMBO!G70+VALPARAISO!G70+'SAN ANTONIO'!G70+TALCAHUANO!G70+'PTO MONTT'!G70+CHACABUCO!G70+AUSTRAL!G70</f>
        <v>5231.0500813802082</v>
      </c>
      <c r="H70" s="40">
        <f>+ARICA!H70+IQUIQUE!H70+ANTOFAGASTA!H70+COQUIMBO!H70+VALPARAISO!H70+'SAN ANTONIO'!H70+TALCAHUANO!H70+'PTO MONTT'!H70+CHACABUCO!H70+AUSTRAL!H70</f>
        <v>5766.05</v>
      </c>
      <c r="I70" s="40">
        <f>+ARICA!I70+IQUIQUE!I70+ANTOFAGASTA!I70+COQUIMBO!I70+VALPARAISO!I70+'SAN ANTONIO'!I70+TALCAHUANO!I70+'PTO MONTT'!I70+CHACABUCO!I70+AUSTRAL!I70</f>
        <v>7186.07</v>
      </c>
      <c r="J70" s="6">
        <f>+ARICA!J70+IQUIQUE!J70+ANTOFAGASTA!J70+COQUIMBO!J70+VALPARAISO!J70+'SAN ANTONIO'!J70+TALCAHUANO!J70+'PTO MONTT'!J70+CHACABUCO!J70+AUSTRAL!J70</f>
        <v>225</v>
      </c>
      <c r="K70" s="7">
        <f>+ARICA!K70+IQUIQUE!K70+ANTOFAGASTA!K70+COQUIMBO!K70+VALPARAISO!K70+'SAN ANTONIO'!K70+TALCAHUANO!K70+'PTO MONTT'!K70+CHACABUCO!K70+AUSTRAL!K70</f>
        <v>226</v>
      </c>
      <c r="L70" s="7">
        <f>+ARICA!L70+IQUIQUE!L70+ANTOFAGASTA!L70+COQUIMBO!L70+VALPARAISO!L70+'SAN ANTONIO'!L70+TALCAHUANO!L70+'PTO MONTT'!L70+CHACABUCO!L70+AUSTRAL!L70</f>
        <v>232</v>
      </c>
      <c r="M70" s="7">
        <f>+ARICA!M70+IQUIQUE!M70+ANTOFAGASTA!M70+COQUIMBO!M70+VALPARAISO!M70+'SAN ANTONIO'!M70+TALCAHUANO!M70+'PTO MONTT'!M70+CHACABUCO!M70+AUSTRAL!M70</f>
        <v>265</v>
      </c>
      <c r="N70" s="25">
        <f>+ARICA!N70+IQUIQUE!N70+ANTOFAGASTA!N70+COQUIMBO!N70+VALPARAISO!N70+'SAN ANTONIO'!N70+TALCAHUANO!N70+'PTO MONTT'!N70+CHACABUCO!N70+AUSTRAL!N70</f>
        <v>262</v>
      </c>
      <c r="O70" s="7">
        <f>+ARICA!O70+IQUIQUE!O70+ANTOFAGASTA!O70+COQUIMBO!O70+VALPARAISO!O70+'SAN ANTONIO'!O70+TALCAHUANO!O70+'PTO MONTT'!O70+CHACABUCO!O70+AUSTRAL!O70</f>
        <v>256</v>
      </c>
      <c r="P70" s="29">
        <f>+ARICA!P70+IQUIQUE!P70+ANTOFAGASTA!P70+COQUIMBO!P70+VALPARAISO!P70+'SAN ANTONIO'!P70+TALCAHUANO!P70+'PTO MONTT'!P70+CHACABUCO!P70+AUSTRAL!P70</f>
        <v>226</v>
      </c>
      <c r="Q70" s="29">
        <f>+ARICA!Q70+IQUIQUE!Q70+ANTOFAGASTA!Q70+COQUIMBO!Q70+VALPARAISO!Q70+'SAN ANTONIO'!Q70+TALCAHUANO!Q70+'PTO MONTT'!Q70+CHACABUCO!Q70+AUSTRAL!Q70</f>
        <v>272</v>
      </c>
      <c r="R70" s="6">
        <f>+ARICA!R70+IQUIQUE!R70+ANTOFAGASTA!R70+COQUIMBO!R70+VALPARAISO!R70+'SAN ANTONIO'!R70+TALCAHUANO!R70+'PTO MONTT'!R70+CHACABUCO!R70+AUSTRAL!R70</f>
        <v>195.78</v>
      </c>
      <c r="S70" s="7">
        <f>+ARICA!S70+IQUIQUE!S70+ANTOFAGASTA!S70+COQUIMBO!S70+VALPARAISO!S70+'SAN ANTONIO'!S70+TALCAHUANO!S70+'PTO MONTT'!S70+CHACABUCO!S70+AUSTRAL!S70</f>
        <v>454</v>
      </c>
      <c r="T70" s="7">
        <f>+ARICA!T70+IQUIQUE!T70+ANTOFAGASTA!T70+COQUIMBO!T70+VALPARAISO!T70+'SAN ANTONIO'!T70+TALCAHUANO!T70+'PTO MONTT'!T70+CHACABUCO!T70+AUSTRAL!T70</f>
        <v>900.1</v>
      </c>
      <c r="U70" s="7">
        <f>+ARICA!U70+IQUIQUE!U70+ANTOFAGASTA!U70+COQUIMBO!U70+VALPARAISO!U70+'SAN ANTONIO'!U70+TALCAHUANO!U70+'PTO MONTT'!U70+CHACABUCO!U70+AUSTRAL!U70</f>
        <v>279.61666666677922</v>
      </c>
      <c r="V70" s="25">
        <f>+ARICA!V70+IQUIQUE!V70+ANTOFAGASTA!V70+COQUIMBO!V70+VALPARAISO!V70+'SAN ANTONIO'!V70+TALCAHUANO!V70+'PTO MONTT'!V70+CHACABUCO!V70+AUSTRAL!V70</f>
        <v>1216.01</v>
      </c>
      <c r="W70" s="7">
        <f>+ARICA!W70+IQUIQUE!W70+ANTOFAGASTA!W70+COQUIMBO!W70+VALPARAISO!W70+'SAN ANTONIO'!W70+TALCAHUANO!W70+'PTO MONTT'!W70+CHACABUCO!W70+AUSTRAL!W70</f>
        <v>1008.18</v>
      </c>
      <c r="X70" s="29">
        <f>+ARICA!X70+IQUIQUE!X70+ANTOFAGASTA!X70+COQUIMBO!X70+VALPARAISO!X70+'SAN ANTONIO'!X70+TALCAHUANO!X70+'PTO MONTT'!X70+CHACABUCO!X70+AUSTRAL!X70</f>
        <v>1173</v>
      </c>
      <c r="Y70" s="29">
        <f>+ARICA!Y70+IQUIQUE!Y70+ANTOFAGASTA!Y70+COQUIMBO!Y70+VALPARAISO!Y70+'SAN ANTONIO'!Y70+TALCAHUANO!Y70+'PTO MONTT'!Y70+CHACABUCO!Y70+AUSTRAL!Y70</f>
        <v>1222.0999999999999</v>
      </c>
    </row>
    <row r="71" spans="1:26">
      <c r="A71" s="11" t="s">
        <v>9</v>
      </c>
      <c r="B71" s="6">
        <f>+ARICA!B71+IQUIQUE!B71+ANTOFAGASTA!B71+COQUIMBO!B71+VALPARAISO!B71+'SAN ANTONIO'!B71+TALCAHUANO!B71+'PTO MONTT'!B71+CHACABUCO!B71+AUSTRAL!B71</f>
        <v>5455.8099999999995</v>
      </c>
      <c r="C71" s="7">
        <f>+ARICA!C71+IQUIQUE!C71+ANTOFAGASTA!C71+COQUIMBO!C71+VALPARAISO!C71+'SAN ANTONIO'!C71+TALCAHUANO!C71+'PTO MONTT'!C71+CHACABUCO!C71+AUSTRAL!C71</f>
        <v>6012.37</v>
      </c>
      <c r="D71" s="7">
        <f>+ARICA!D71+IQUIQUE!D71+ANTOFAGASTA!D71+COQUIMBO!D71+VALPARAISO!D71+'SAN ANTONIO'!D71+TALCAHUANO!D71+'PTO MONTT'!D71+CHACABUCO!D71+AUSTRAL!D71</f>
        <v>6145.9833333333336</v>
      </c>
      <c r="E71" s="7">
        <f>+ARICA!E71+IQUIQUE!E71+ANTOFAGASTA!E71+COQUIMBO!E71+VALPARAISO!E71+'SAN ANTONIO'!E71+TALCAHUANO!E71+'PTO MONTT'!E71+CHACABUCO!E71+AUSTRAL!E71</f>
        <v>6529.8501220703129</v>
      </c>
      <c r="F71" s="25">
        <f>+ARICA!F71+IQUIQUE!F71+ANTOFAGASTA!F71+COQUIMBO!F71+VALPARAISO!F71+'SAN ANTONIO'!F71+TALCAHUANO!F71+'PTO MONTT'!F71+CHACABUCO!F71+AUSTRAL!F71</f>
        <v>7166.0831787109373</v>
      </c>
      <c r="G71" s="63">
        <f>+ARICA!G71+IQUIQUE!G71+ANTOFAGASTA!G71+COQUIMBO!G71+VALPARAISO!G71+'SAN ANTONIO'!G71+TALCAHUANO!G71+'PTO MONTT'!G71+CHACABUCO!G71+AUSTRAL!G71</f>
        <v>5013.6499999999996</v>
      </c>
      <c r="H71" s="40">
        <f>+ARICA!H71+IQUIQUE!H71+ANTOFAGASTA!H71+COQUIMBO!H71+VALPARAISO!H71+'SAN ANTONIO'!H71+TALCAHUANO!H71+'PTO MONTT'!H71+CHACABUCO!H71+AUSTRAL!H71</f>
        <v>6455.8</v>
      </c>
      <c r="I71" s="40">
        <f>+ARICA!I71+IQUIQUE!I71+ANTOFAGASTA!I71+COQUIMBO!I71+VALPARAISO!I71+'SAN ANTONIO'!I71+TALCAHUANO!I71+'PTO MONTT'!I71+CHACABUCO!I71+AUSTRAL!I71</f>
        <v>6551</v>
      </c>
      <c r="J71" s="6">
        <f>+ARICA!J71+IQUIQUE!J71+ANTOFAGASTA!J71+COQUIMBO!J71+VALPARAISO!J71+'SAN ANTONIO'!J71+TALCAHUANO!J71+'PTO MONTT'!J71+CHACABUCO!J71+AUSTRAL!J71</f>
        <v>190</v>
      </c>
      <c r="K71" s="7">
        <f>+ARICA!K71+IQUIQUE!K71+ANTOFAGASTA!K71+COQUIMBO!K71+VALPARAISO!K71+'SAN ANTONIO'!K71+TALCAHUANO!K71+'PTO MONTT'!K71+CHACABUCO!K71+AUSTRAL!K71</f>
        <v>223</v>
      </c>
      <c r="L71" s="7">
        <f>+ARICA!L71+IQUIQUE!L71+ANTOFAGASTA!L71+COQUIMBO!L71+VALPARAISO!L71+'SAN ANTONIO'!L71+TALCAHUANO!L71+'PTO MONTT'!L71+CHACABUCO!L71+AUSTRAL!L71</f>
        <v>229</v>
      </c>
      <c r="M71" s="7">
        <f>+ARICA!M71+IQUIQUE!M71+ANTOFAGASTA!M71+COQUIMBO!M71+VALPARAISO!M71+'SAN ANTONIO'!M71+TALCAHUANO!M71+'PTO MONTT'!M71+CHACABUCO!M71+AUSTRAL!M71</f>
        <v>233</v>
      </c>
      <c r="N71" s="25">
        <f>+ARICA!N71+IQUIQUE!N71+ANTOFAGASTA!N71+COQUIMBO!N71+VALPARAISO!N71+'SAN ANTONIO'!N71+TALCAHUANO!N71+'PTO MONTT'!N71+CHACABUCO!N71+AUSTRAL!N71</f>
        <v>244</v>
      </c>
      <c r="O71" s="7">
        <f>+ARICA!O71+IQUIQUE!O71+ANTOFAGASTA!O71+COQUIMBO!O71+VALPARAISO!O71+'SAN ANTONIO'!O71+TALCAHUANO!O71+'PTO MONTT'!O71+CHACABUCO!O71+AUSTRAL!O71</f>
        <v>233</v>
      </c>
      <c r="P71" s="29">
        <f>+ARICA!P71+IQUIQUE!P71+ANTOFAGASTA!P71+COQUIMBO!P71+VALPARAISO!P71+'SAN ANTONIO'!P71+TALCAHUANO!P71+'PTO MONTT'!P71+CHACABUCO!P71+AUSTRAL!P71</f>
        <v>249</v>
      </c>
      <c r="Q71" s="29">
        <f>+ARICA!Q71+IQUIQUE!Q71+ANTOFAGASTA!Q71+COQUIMBO!Q71+VALPARAISO!Q71+'SAN ANTONIO'!Q71+TALCAHUANO!Q71+'PTO MONTT'!Q71+CHACABUCO!Q71+AUSTRAL!Q71</f>
        <v>240</v>
      </c>
      <c r="R71" s="6">
        <f>+ARICA!R71+IQUIQUE!R71+ANTOFAGASTA!R71+COQUIMBO!R71+VALPARAISO!R71+'SAN ANTONIO'!R71+TALCAHUANO!R71+'PTO MONTT'!R71+CHACABUCO!R71+AUSTRAL!R71</f>
        <v>119.14</v>
      </c>
      <c r="S71" s="7">
        <f>+ARICA!S71+IQUIQUE!S71+ANTOFAGASTA!S71+COQUIMBO!S71+VALPARAISO!S71+'SAN ANTONIO'!S71+TALCAHUANO!S71+'PTO MONTT'!S71+CHACABUCO!S71+AUSTRAL!S71</f>
        <v>523.6</v>
      </c>
      <c r="T71" s="7">
        <f>+ARICA!T71+IQUIQUE!T71+ANTOFAGASTA!T71+COQUIMBO!T71+VALPARAISO!T71+'SAN ANTONIO'!T71+TALCAHUANO!T71+'PTO MONTT'!T71+CHACABUCO!T71+AUSTRAL!T71</f>
        <v>596.02000000006979</v>
      </c>
      <c r="U71" s="7">
        <f>+ARICA!U71+IQUIQUE!U71+ANTOFAGASTA!U71+COQUIMBO!U71+VALPARAISO!U71+'SAN ANTONIO'!U71+TALCAHUANO!U71+'PTO MONTT'!U71+CHACABUCO!U71+AUSTRAL!U71</f>
        <v>641.36</v>
      </c>
      <c r="V71" s="25">
        <f>+ARICA!V71+IQUIQUE!V71+ANTOFAGASTA!V71+COQUIMBO!V71+VALPARAISO!V71+'SAN ANTONIO'!V71+TALCAHUANO!V71+'PTO MONTT'!V71+CHACABUCO!V71+AUSTRAL!V71</f>
        <v>1196.55</v>
      </c>
      <c r="W71" s="7">
        <f>+ARICA!W71+IQUIQUE!W71+ANTOFAGASTA!W71+COQUIMBO!W71+VALPARAISO!W71+'SAN ANTONIO'!W71+TALCAHUANO!W71+'PTO MONTT'!W71+CHACABUCO!W71+AUSTRAL!W71</f>
        <v>622.5</v>
      </c>
      <c r="X71" s="29">
        <f>+ARICA!X71+IQUIQUE!X71+ANTOFAGASTA!X71+COQUIMBO!X71+VALPARAISO!X71+'SAN ANTONIO'!X71+TALCAHUANO!X71+'PTO MONTT'!X71+CHACABUCO!X71+AUSTRAL!X71</f>
        <v>1289.7</v>
      </c>
      <c r="Y71" s="29">
        <f>+ARICA!Y71+IQUIQUE!Y71+ANTOFAGASTA!Y71+COQUIMBO!Y71+VALPARAISO!Y71+'SAN ANTONIO'!Y71+TALCAHUANO!Y71+'PTO MONTT'!Y71+CHACABUCO!Y71+AUSTRAL!Y71</f>
        <v>1148.8</v>
      </c>
    </row>
    <row r="72" spans="1:26">
      <c r="A72" s="11" t="s">
        <v>10</v>
      </c>
      <c r="B72" s="6">
        <f>+ARICA!B72+IQUIQUE!B72+ANTOFAGASTA!B72+COQUIMBO!B72+VALPARAISO!B72+'SAN ANTONIO'!B72+TALCAHUANO!B72+'PTO MONTT'!B72+CHACABUCO!B72+AUSTRAL!B72</f>
        <v>4211.03</v>
      </c>
      <c r="C72" s="7">
        <f>+ARICA!C72+IQUIQUE!C72+ANTOFAGASTA!C72+COQUIMBO!C72+VALPARAISO!C72+'SAN ANTONIO'!C72+TALCAHUANO!C72+'PTO MONTT'!C72+CHACABUCO!C72+AUSTRAL!C72</f>
        <v>5248.76</v>
      </c>
      <c r="D72" s="7">
        <f>+ARICA!D72+IQUIQUE!D72+ANTOFAGASTA!D72+COQUIMBO!D72+VALPARAISO!D72+'SAN ANTONIO'!D72+TALCAHUANO!D72+'PTO MONTT'!D72+CHACABUCO!D72+AUSTRAL!D72</f>
        <v>7313.683</v>
      </c>
      <c r="E72" s="7">
        <f>+ARICA!E72+IQUIQUE!E72+ANTOFAGASTA!E72+COQUIMBO!E72+VALPARAISO!E72+'SAN ANTONIO'!E72+TALCAHUANO!E72+'PTO MONTT'!E72+CHACABUCO!E72+AUSTRAL!E72</f>
        <v>6477</v>
      </c>
      <c r="F72" s="25">
        <f>+ARICA!F72+IQUIQUE!F72+ANTOFAGASTA!F72+COQUIMBO!F72+VALPARAISO!F72+'SAN ANTONIO'!F72+TALCAHUANO!F72+'PTO MONTT'!F72+CHACABUCO!F72+AUSTRAL!F72</f>
        <v>6870.8764632161456</v>
      </c>
      <c r="G72" s="63">
        <f>+ARICA!G72+IQUIQUE!G72+ANTOFAGASTA!G72+COQUIMBO!G72+VALPARAISO!G72+'SAN ANTONIO'!G72+TALCAHUANO!G72+'PTO MONTT'!G72+CHACABUCO!G72+AUSTRAL!G72</f>
        <v>4696.45</v>
      </c>
      <c r="H72" s="40">
        <f>+ARICA!H72+IQUIQUE!H72+ANTOFAGASTA!H72+COQUIMBO!H72+VALPARAISO!H72+'SAN ANTONIO'!H72+TALCAHUANO!H72+'PTO MONTT'!H72+CHACABUCO!H72+AUSTRAL!H72</f>
        <v>6441.65</v>
      </c>
      <c r="I72" s="40">
        <f>+ARICA!I72+IQUIQUE!I72+ANTOFAGASTA!I72+COQUIMBO!I72+VALPARAISO!I72+'SAN ANTONIO'!I72+TALCAHUANO!I72+'PTO MONTT'!I72+CHACABUCO!I72+AUSTRAL!I72</f>
        <v>6708</v>
      </c>
      <c r="J72" s="6">
        <f>+ARICA!J72+IQUIQUE!J72+ANTOFAGASTA!J72+COQUIMBO!J72+VALPARAISO!J72+'SAN ANTONIO'!J72+TALCAHUANO!J72+'PTO MONTT'!J72+CHACABUCO!J72+AUSTRAL!J72</f>
        <v>161</v>
      </c>
      <c r="K72" s="7">
        <f>+ARICA!K72+IQUIQUE!K72+ANTOFAGASTA!K72+COQUIMBO!K72+VALPARAISO!K72+'SAN ANTONIO'!K72+TALCAHUANO!K72+'PTO MONTT'!K72+CHACABUCO!K72+AUSTRAL!K72</f>
        <v>189</v>
      </c>
      <c r="L72" s="7">
        <f>+ARICA!L72+IQUIQUE!L72+ANTOFAGASTA!L72+COQUIMBO!L72+VALPARAISO!L72+'SAN ANTONIO'!L72+TALCAHUANO!L72+'PTO MONTT'!L72+CHACABUCO!L72+AUSTRAL!L72</f>
        <v>231</v>
      </c>
      <c r="M72" s="7">
        <f>+ARICA!M72+IQUIQUE!M72+ANTOFAGASTA!M72+COQUIMBO!M72+VALPARAISO!M72+'SAN ANTONIO'!M72+TALCAHUANO!M72+'PTO MONTT'!M72+CHACABUCO!M72+AUSTRAL!M72</f>
        <v>219</v>
      </c>
      <c r="N72" s="25">
        <f>+ARICA!N72+IQUIQUE!N72+ANTOFAGASTA!N72+COQUIMBO!N72+VALPARAISO!N72+'SAN ANTONIO'!N72+TALCAHUANO!N72+'PTO MONTT'!N72+CHACABUCO!N72+AUSTRAL!N72</f>
        <v>215</v>
      </c>
      <c r="O72" s="7">
        <f>+ARICA!O72+IQUIQUE!O72+ANTOFAGASTA!O72+COQUIMBO!O72+VALPARAISO!O72+'SAN ANTONIO'!O72+TALCAHUANO!O72+'PTO MONTT'!O72+CHACABUCO!O72+AUSTRAL!O72</f>
        <v>220</v>
      </c>
      <c r="P72" s="29">
        <f>+ARICA!P72+IQUIQUE!P72+ANTOFAGASTA!P72+COQUIMBO!P72+VALPARAISO!P72+'SAN ANTONIO'!P72+TALCAHUANO!P72+'PTO MONTT'!P72+CHACABUCO!P72+AUSTRAL!P72</f>
        <v>224</v>
      </c>
      <c r="Q72" s="29">
        <f>+ARICA!Q72+IQUIQUE!Q72+ANTOFAGASTA!Q72+COQUIMBO!Q72+VALPARAISO!Q72+'SAN ANTONIO'!Q72+TALCAHUANO!Q72+'PTO MONTT'!Q72+CHACABUCO!Q72+AUSTRAL!Q72</f>
        <v>216</v>
      </c>
      <c r="R72" s="6">
        <f>+ARICA!R72+IQUIQUE!R72+ANTOFAGASTA!R72+COQUIMBO!R72+VALPARAISO!R72+'SAN ANTONIO'!R72+TALCAHUANO!R72+'PTO MONTT'!R72+CHACABUCO!R72+AUSTRAL!R72</f>
        <v>239.6</v>
      </c>
      <c r="S72" s="7">
        <f>+ARICA!S72+IQUIQUE!S72+ANTOFAGASTA!S72+COQUIMBO!S72+VALPARAISO!S72+'SAN ANTONIO'!S72+TALCAHUANO!S72+'PTO MONTT'!S72+CHACABUCO!S72+AUSTRAL!S72</f>
        <v>310.5</v>
      </c>
      <c r="T72" s="7">
        <f>+ARICA!T72+IQUIQUE!T72+ANTOFAGASTA!T72+COQUIMBO!T72+VALPARAISO!T72+'SAN ANTONIO'!T72+TALCAHUANO!T72+'PTO MONTT'!T72+CHACABUCO!T72+AUSTRAL!T72</f>
        <v>1404.4566666665464</v>
      </c>
      <c r="U72" s="7">
        <f>+ARICA!U72+IQUIQUE!U72+ANTOFAGASTA!U72+COQUIMBO!U72+VALPARAISO!U72+'SAN ANTONIO'!U72+TALCAHUANO!U72+'PTO MONTT'!U72+CHACABUCO!U72+AUSTRAL!U72</f>
        <v>542</v>
      </c>
      <c r="V72" s="25">
        <f>+ARICA!V72+IQUIQUE!V72+ANTOFAGASTA!V72+COQUIMBO!V72+VALPARAISO!V72+'SAN ANTONIO'!V72+TALCAHUANO!V72+'PTO MONTT'!V72+CHACABUCO!V72+AUSTRAL!V72</f>
        <v>1539.24</v>
      </c>
      <c r="W72" s="7">
        <f>+ARICA!W72+IQUIQUE!W72+ANTOFAGASTA!W72+COQUIMBO!W72+VALPARAISO!W72+'SAN ANTONIO'!W72+TALCAHUANO!W72+'PTO MONTT'!W72+CHACABUCO!W72+AUSTRAL!W72</f>
        <v>473.2</v>
      </c>
      <c r="X72" s="29">
        <f>+ARICA!X72+IQUIQUE!X72+ANTOFAGASTA!X72+COQUIMBO!X72+VALPARAISO!X72+'SAN ANTONIO'!X72+TALCAHUANO!X72+'PTO MONTT'!X72+CHACABUCO!X72+AUSTRAL!X72</f>
        <v>2449.3000000000002</v>
      </c>
      <c r="Y72" s="29">
        <f>+ARICA!Y72+IQUIQUE!Y72+ANTOFAGASTA!Y72+COQUIMBO!Y72+VALPARAISO!Y72+'SAN ANTONIO'!Y72+TALCAHUANO!Y72+'PTO MONTT'!Y72+CHACABUCO!Y72+AUSTRAL!Y72</f>
        <v>2669</v>
      </c>
    </row>
    <row r="73" spans="1:26">
      <c r="A73" s="11" t="s">
        <v>11</v>
      </c>
      <c r="B73" s="6">
        <f>+ARICA!B73+IQUIQUE!B73+ANTOFAGASTA!B73+COQUIMBO!B73+VALPARAISO!B73+'SAN ANTONIO'!B73+TALCAHUANO!B73+'PTO MONTT'!B73+CHACABUCO!B73+AUSTRAL!B73</f>
        <v>5055.4699999999993</v>
      </c>
      <c r="C73" s="7">
        <f>+ARICA!C73+IQUIQUE!C73+ANTOFAGASTA!C73+COQUIMBO!C73+VALPARAISO!C73+'SAN ANTONIO'!C73+TALCAHUANO!C73+'PTO MONTT'!C73+CHACABUCO!C73+AUSTRAL!C73</f>
        <v>5202.7700000000004</v>
      </c>
      <c r="D73" s="7">
        <f>+ARICA!D73+IQUIQUE!D73+ANTOFAGASTA!D73+COQUIMBO!D73+VALPARAISO!D73+'SAN ANTONIO'!D73+TALCAHUANO!D73+'PTO MONTT'!D73+CHACABUCO!D73+AUSTRAL!D73</f>
        <v>5978.7166666666672</v>
      </c>
      <c r="E73" s="7">
        <f>+ARICA!E73+IQUIQUE!E73+ANTOFAGASTA!E73+COQUIMBO!E73+VALPARAISO!E73+'SAN ANTONIO'!E73+TALCAHUANO!E73+'PTO MONTT'!E73+CHACABUCO!E73+AUSTRAL!E73</f>
        <v>5811.7001383463539</v>
      </c>
      <c r="F73" s="25">
        <f>+ARICA!F73+IQUIQUE!F73+ANTOFAGASTA!F73+COQUIMBO!F73+VALPARAISO!F73+'SAN ANTONIO'!F73+TALCAHUANO!F73+'PTO MONTT'!F73+CHACABUCO!F73+AUSTRAL!F73</f>
        <v>7758.1331461588543</v>
      </c>
      <c r="G73" s="63">
        <f>+ARICA!G73+IQUIQUE!G73+ANTOFAGASTA!G73+COQUIMBO!G73+VALPARAISO!G73+'SAN ANTONIO'!G73+TALCAHUANO!G73+'PTO MONTT'!G73+CHACABUCO!G73+AUSTRAL!G73</f>
        <v>5349.7</v>
      </c>
      <c r="H73" s="40">
        <f>+ARICA!H73+IQUIQUE!H73+ANTOFAGASTA!H73+COQUIMBO!H73+VALPARAISO!H73+'SAN ANTONIO'!H73+TALCAHUANO!H73+'PTO MONTT'!H73+CHACABUCO!H73+AUSTRAL!H73</f>
        <v>7124.05</v>
      </c>
      <c r="I73" s="40">
        <f>+ARICA!I73+IQUIQUE!I73+ANTOFAGASTA!I73+COQUIMBO!I73+VALPARAISO!I73+'SAN ANTONIO'!I73+TALCAHUANO!I73+'PTO MONTT'!I73+CHACABUCO!I73+AUSTRAL!I73</f>
        <v>6165</v>
      </c>
      <c r="J73" s="6">
        <f>+ARICA!J73+IQUIQUE!J73+ANTOFAGASTA!J73+COQUIMBO!J73+VALPARAISO!J73+'SAN ANTONIO'!J73+TALCAHUANO!J73+'PTO MONTT'!J73+CHACABUCO!J73+AUSTRAL!J73</f>
        <v>180</v>
      </c>
      <c r="K73" s="7">
        <f>+ARICA!K73+IQUIQUE!K73+ANTOFAGASTA!K73+COQUIMBO!K73+VALPARAISO!K73+'SAN ANTONIO'!K73+TALCAHUANO!K73+'PTO MONTT'!K73+CHACABUCO!K73+AUSTRAL!K73</f>
        <v>198</v>
      </c>
      <c r="L73" s="7">
        <f>+ARICA!L73+IQUIQUE!L73+ANTOFAGASTA!L73+COQUIMBO!L73+VALPARAISO!L73+'SAN ANTONIO'!L73+TALCAHUANO!L73+'PTO MONTT'!L73+CHACABUCO!L73+AUSTRAL!L73</f>
        <v>224</v>
      </c>
      <c r="M73" s="7">
        <f>+ARICA!M73+IQUIQUE!M73+ANTOFAGASTA!M73+COQUIMBO!M73+VALPARAISO!M73+'SAN ANTONIO'!M73+TALCAHUANO!M73+'PTO MONTT'!M73+CHACABUCO!M73+AUSTRAL!M73</f>
        <v>218</v>
      </c>
      <c r="N73" s="25">
        <f>+ARICA!N73+IQUIQUE!N73+ANTOFAGASTA!N73+COQUIMBO!N73+VALPARAISO!N73+'SAN ANTONIO'!N73+TALCAHUANO!N73+'PTO MONTT'!N73+CHACABUCO!N73+AUSTRAL!N73</f>
        <v>259</v>
      </c>
      <c r="O73" s="7">
        <f>+ARICA!O73+IQUIQUE!O73+ANTOFAGASTA!O73+COQUIMBO!O73+VALPARAISO!O73+'SAN ANTONIO'!O73+TALCAHUANO!O73+'PTO MONTT'!O73+CHACABUCO!O73+AUSTRAL!O73</f>
        <v>238</v>
      </c>
      <c r="P73" s="29">
        <f>+ARICA!P73+IQUIQUE!P73+ANTOFAGASTA!P73+COQUIMBO!P73+VALPARAISO!P73+'SAN ANTONIO'!P73+TALCAHUANO!P73+'PTO MONTT'!P73+CHACABUCO!P73+AUSTRAL!P73</f>
        <v>252</v>
      </c>
      <c r="Q73" s="29">
        <f>+ARICA!Q73+IQUIQUE!Q73+ANTOFAGASTA!Q73+COQUIMBO!Q73+VALPARAISO!Q73+'SAN ANTONIO'!Q73+TALCAHUANO!Q73+'PTO MONTT'!Q73+CHACABUCO!Q73+AUSTRAL!Q73</f>
        <v>222</v>
      </c>
      <c r="R73" s="6">
        <f>+ARICA!R73+IQUIQUE!R73+ANTOFAGASTA!R73+COQUIMBO!R73+VALPARAISO!R73+'SAN ANTONIO'!R73+TALCAHUANO!R73+'PTO MONTT'!R73+CHACABUCO!R73+AUSTRAL!R73</f>
        <v>531.95000000000005</v>
      </c>
      <c r="S73" s="7">
        <f>+ARICA!S73+IQUIQUE!S73+ANTOFAGASTA!S73+COQUIMBO!S73+VALPARAISO!S73+'SAN ANTONIO'!S73+TALCAHUANO!S73+'PTO MONTT'!S73+CHACABUCO!S73+AUSTRAL!S73</f>
        <v>304</v>
      </c>
      <c r="T73" s="7">
        <f>+ARICA!T73+IQUIQUE!T73+ANTOFAGASTA!T73+COQUIMBO!T73+VALPARAISO!T73+'SAN ANTONIO'!T73+TALCAHUANO!T73+'PTO MONTT'!T73+CHACABUCO!T73+AUSTRAL!T73</f>
        <v>2243.2666666665464</v>
      </c>
      <c r="U73" s="7">
        <f>+ARICA!U73+IQUIQUE!U73+ANTOFAGASTA!U73+COQUIMBO!U73+VALPARAISO!U73+'SAN ANTONIO'!U73+TALCAHUANO!U73+'PTO MONTT'!U73+CHACABUCO!U73+AUSTRAL!U73</f>
        <v>407.34000000000003</v>
      </c>
      <c r="V73" s="25">
        <f>+ARICA!V73+IQUIQUE!V73+ANTOFAGASTA!V73+COQUIMBO!V73+VALPARAISO!V73+'SAN ANTONIO'!V73+TALCAHUANO!V73+'PTO MONTT'!V73+CHACABUCO!V73+AUSTRAL!V73</f>
        <v>3219.95</v>
      </c>
      <c r="W73" s="7">
        <f>+ARICA!W73+IQUIQUE!W73+ANTOFAGASTA!W73+COQUIMBO!W73+VALPARAISO!W73+'SAN ANTONIO'!W73+TALCAHUANO!W73+'PTO MONTT'!W73+CHACABUCO!W73+AUSTRAL!W73</f>
        <v>905.2</v>
      </c>
      <c r="X73" s="29">
        <f>+ARICA!X73+IQUIQUE!X73+ANTOFAGASTA!X73+COQUIMBO!X73+VALPARAISO!X73+'SAN ANTONIO'!X73+TALCAHUANO!X73+'PTO MONTT'!X73+CHACABUCO!X73+AUSTRAL!X73</f>
        <v>3287.5</v>
      </c>
      <c r="Y73" s="29">
        <f>+ARICA!Y73+IQUIQUE!Y73+ANTOFAGASTA!Y73+COQUIMBO!Y73+VALPARAISO!Y73+'SAN ANTONIO'!Y73+TALCAHUANO!Y73+'PTO MONTT'!Y73+CHACABUCO!Y73+AUSTRAL!Y73</f>
        <v>1401.1</v>
      </c>
    </row>
    <row r="74" spans="1:26">
      <c r="A74" s="11" t="s">
        <v>12</v>
      </c>
      <c r="B74" s="6">
        <f>+ARICA!B74+IQUIQUE!B74+ANTOFAGASTA!B74+COQUIMBO!B74+VALPARAISO!B74+'SAN ANTONIO'!B74+TALCAHUANO!B74+'PTO MONTT'!B74+CHACABUCO!B74+AUSTRAL!B74</f>
        <v>5134.99</v>
      </c>
      <c r="C74" s="7">
        <f>+ARICA!C74+IQUIQUE!C74+ANTOFAGASTA!C74+COQUIMBO!C74+VALPARAISO!C74+'SAN ANTONIO'!C74+TALCAHUANO!C74+'PTO MONTT'!C74+CHACABUCO!C74+AUSTRAL!C74</f>
        <v>5964.9400000000005</v>
      </c>
      <c r="D74" s="7">
        <f>+ARICA!D74+IQUIQUE!D74+ANTOFAGASTA!D74+COQUIMBO!D74+VALPARAISO!D74+'SAN ANTONIO'!D74+TALCAHUANO!D74+'PTO MONTT'!D74+CHACABUCO!D74+AUSTRAL!D74</f>
        <v>5883.2499999997599</v>
      </c>
      <c r="E74" s="7">
        <f>+ARICA!E74+IQUIQUE!E74+ANTOFAGASTA!E74+COQUIMBO!E74+VALPARAISO!E74+'SAN ANTONIO'!E74+TALCAHUANO!E74+'PTO MONTT'!E74+CHACABUCO!E74+AUSTRAL!E74</f>
        <v>6294.3334269205734</v>
      </c>
      <c r="F74" s="25">
        <f>+ARICA!F74+IQUIQUE!F74+ANTOFAGASTA!F74+COQUIMBO!F74+VALPARAISO!F74+'SAN ANTONIO'!F74+TALCAHUANO!F74+'PTO MONTT'!F74+CHACABUCO!F74+AUSTRAL!F74</f>
        <v>7368.3498128255205</v>
      </c>
      <c r="G74" s="63">
        <f>+ARICA!G74+IQUIQUE!G74+ANTOFAGASTA!G74+COQUIMBO!G74+VALPARAISO!G74+'SAN ANTONIO'!G74+TALCAHUANO!G74+'PTO MONTT'!G74+CHACABUCO!G74+AUSTRAL!G74</f>
        <v>5677.0833333330465</v>
      </c>
      <c r="H74" s="40">
        <f>+ARICA!H74+IQUIQUE!H74+ANTOFAGASTA!H74+COQUIMBO!H74+VALPARAISO!H74+'SAN ANTONIO'!H74+TALCAHUANO!H74+'PTO MONTT'!H74+CHACABUCO!H74+AUSTRAL!H74</f>
        <v>6833.9</v>
      </c>
      <c r="I74" s="40">
        <f>+ARICA!I74+IQUIQUE!I74+ANTOFAGASTA!I74+COQUIMBO!I74+VALPARAISO!I74+'SAN ANTONIO'!I74+TALCAHUANO!I74+'PTO MONTT'!I74+CHACABUCO!I74+AUSTRAL!I74</f>
        <v>6805.2166666666672</v>
      </c>
      <c r="J74" s="6">
        <f>+ARICA!J74+IQUIQUE!J74+ANTOFAGASTA!J74+COQUIMBO!J74+VALPARAISO!J74+'SAN ANTONIO'!J74+TALCAHUANO!J74+'PTO MONTT'!J74+CHACABUCO!J74+AUSTRAL!J74</f>
        <v>179</v>
      </c>
      <c r="K74" s="7">
        <f>+ARICA!K74+IQUIQUE!K74+ANTOFAGASTA!K74+COQUIMBO!K74+VALPARAISO!K74+'SAN ANTONIO'!K74+TALCAHUANO!K74+'PTO MONTT'!K74+CHACABUCO!K74+AUSTRAL!K74</f>
        <v>207</v>
      </c>
      <c r="L74" s="7">
        <f>+ARICA!L74+IQUIQUE!L74+ANTOFAGASTA!L74+COQUIMBO!L74+VALPARAISO!L74+'SAN ANTONIO'!L74+TALCAHUANO!L74+'PTO MONTT'!L74+CHACABUCO!L74+AUSTRAL!L74</f>
        <v>225</v>
      </c>
      <c r="M74" s="7">
        <f>+ARICA!M74+IQUIQUE!M74+ANTOFAGASTA!M74+COQUIMBO!M74+VALPARAISO!M74+'SAN ANTONIO'!M74+TALCAHUANO!M74+'PTO MONTT'!M74+CHACABUCO!M74+AUSTRAL!M74</f>
        <v>217</v>
      </c>
      <c r="N74" s="25">
        <f>+ARICA!N74+IQUIQUE!N74+ANTOFAGASTA!N74+COQUIMBO!N74+VALPARAISO!N74+'SAN ANTONIO'!N74+TALCAHUANO!N74+'PTO MONTT'!N74+CHACABUCO!N74+AUSTRAL!N74</f>
        <v>235</v>
      </c>
      <c r="O74" s="7">
        <f>+ARICA!O74+IQUIQUE!O74+ANTOFAGASTA!O74+COQUIMBO!O74+VALPARAISO!O74+'SAN ANTONIO'!O74+TALCAHUANO!O74+'PTO MONTT'!O74+CHACABUCO!O74+AUSTRAL!O74</f>
        <v>212</v>
      </c>
      <c r="P74" s="29">
        <f>+ARICA!P74+IQUIQUE!P74+ANTOFAGASTA!P74+COQUIMBO!P74+VALPARAISO!P74+'SAN ANTONIO'!P74+TALCAHUANO!P74+'PTO MONTT'!P74+CHACABUCO!P74+AUSTRAL!P74</f>
        <v>246</v>
      </c>
      <c r="Q74" s="29">
        <f>+ARICA!Q74+IQUIQUE!Q74+ANTOFAGASTA!Q74+COQUIMBO!Q74+VALPARAISO!Q74+'SAN ANTONIO'!Q74+TALCAHUANO!Q74+'PTO MONTT'!Q74+CHACABUCO!Q74+AUSTRAL!Q74</f>
        <v>243</v>
      </c>
      <c r="R74" s="6">
        <f>+ARICA!R74+IQUIQUE!R74+ANTOFAGASTA!R74+COQUIMBO!R74+VALPARAISO!R74+'SAN ANTONIO'!R74+TALCAHUANO!R74+'PTO MONTT'!R74+CHACABUCO!R74+AUSTRAL!R74</f>
        <v>178.13</v>
      </c>
      <c r="S74" s="7">
        <f>+ARICA!S74+IQUIQUE!S74+ANTOFAGASTA!S74+COQUIMBO!S74+VALPARAISO!S74+'SAN ANTONIO'!S74+TALCAHUANO!S74+'PTO MONTT'!S74+CHACABUCO!S74+AUSTRAL!S74</f>
        <v>632</v>
      </c>
      <c r="T74" s="7">
        <f>+ARICA!T74+IQUIQUE!T74+ANTOFAGASTA!T74+COQUIMBO!T74+VALPARAISO!T74+'SAN ANTONIO'!T74+TALCAHUANO!T74+'PTO MONTT'!T74+CHACABUCO!T74+AUSTRAL!T74</f>
        <v>902.27333333337219</v>
      </c>
      <c r="U74" s="7">
        <f>+ARICA!U74+IQUIQUE!U74+ANTOFAGASTA!U74+COQUIMBO!U74+VALPARAISO!U74+'SAN ANTONIO'!U74+TALCAHUANO!U74+'PTO MONTT'!U74+CHACABUCO!U74+AUSTRAL!U74</f>
        <v>336.03</v>
      </c>
      <c r="V74" s="25">
        <f>+ARICA!V74+IQUIQUE!V74+ANTOFAGASTA!V74+COQUIMBO!V74+VALPARAISO!V74+'SAN ANTONIO'!V74+TALCAHUANO!V74+'PTO MONTT'!V74+CHACABUCO!V74+AUSTRAL!V74</f>
        <v>7856.42</v>
      </c>
      <c r="W74" s="7">
        <f>+ARICA!W74+IQUIQUE!W74+ANTOFAGASTA!W74+COQUIMBO!W74+VALPARAISO!W74+'SAN ANTONIO'!W74+TALCAHUANO!W74+'PTO MONTT'!W74+CHACABUCO!W74+AUSTRAL!W74</f>
        <v>736.6333333333256</v>
      </c>
      <c r="X74" s="29">
        <f>+ARICA!X74+IQUIQUE!X74+ANTOFAGASTA!X74+COQUIMBO!X74+VALPARAISO!X74+'SAN ANTONIO'!X74+TALCAHUANO!X74+'PTO MONTT'!X74+CHACABUCO!X74+AUSTRAL!X74</f>
        <v>2421.6</v>
      </c>
      <c r="Y74" s="29">
        <f>+ARICA!Y74+IQUIQUE!Y74+ANTOFAGASTA!Y74+COQUIMBO!Y74+VALPARAISO!Y74+'SAN ANTONIO'!Y74+TALCAHUANO!Y74+'PTO MONTT'!Y74+CHACABUCO!Y74+AUSTRAL!Y74</f>
        <v>3893.7</v>
      </c>
    </row>
    <row r="75" spans="1:26">
      <c r="A75" s="11" t="s">
        <v>13</v>
      </c>
      <c r="B75" s="6">
        <f>+ARICA!B75+IQUIQUE!B75+ANTOFAGASTA!B75+COQUIMBO!B75+VALPARAISO!B75+'SAN ANTONIO'!B75+TALCAHUANO!B75+'PTO MONTT'!B75+CHACABUCO!B75+AUSTRAL!B75</f>
        <v>5092.3</v>
      </c>
      <c r="C75" s="7">
        <f>+ARICA!C75+IQUIQUE!C75+ANTOFAGASTA!C75+COQUIMBO!C75+VALPARAISO!C75+'SAN ANTONIO'!C75+TALCAHUANO!C75+'PTO MONTT'!C75+CHACABUCO!C75+AUSTRAL!C75</f>
        <v>5508.51</v>
      </c>
      <c r="D75" s="7">
        <f>+ARICA!D75+IQUIQUE!D75+ANTOFAGASTA!D75+COQUIMBO!D75+VALPARAISO!D75+'SAN ANTONIO'!D75+TALCAHUANO!D75+'PTO MONTT'!D75+CHACABUCO!D75+AUSTRAL!D75</f>
        <v>5588.96</v>
      </c>
      <c r="E75" s="7">
        <f>+ARICA!E75+IQUIQUE!E75+ANTOFAGASTA!E75+COQUIMBO!E75+VALPARAISO!E75+'SAN ANTONIO'!E75+TALCAHUANO!E75+'PTO MONTT'!E75+CHACABUCO!E75+AUSTRAL!E75</f>
        <v>5017.7833089192709</v>
      </c>
      <c r="F75" s="25">
        <f>+ARICA!F75+IQUIQUE!F75+ANTOFAGASTA!F75+COQUIMBO!F75+VALPARAISO!F75+'SAN ANTONIO'!F75+TALCAHUANO!F75+'PTO MONTT'!F75+CHACABUCO!F75+AUSTRAL!F75</f>
        <v>6788.2169433593754</v>
      </c>
      <c r="G75" s="63">
        <f>+ARICA!G75+IQUIQUE!G75+ANTOFAGASTA!G75+COQUIMBO!G75+VALPARAISO!G75+'SAN ANTONIO'!G75+TALCAHUANO!G75+'PTO MONTT'!G75+CHACABUCO!G75+AUSTRAL!G75</f>
        <v>4921.42</v>
      </c>
      <c r="H75" s="40">
        <f>+ARICA!H75+IQUIQUE!H75+ANTOFAGASTA!H75+COQUIMBO!H75+VALPARAISO!H75+'SAN ANTONIO'!H75+TALCAHUANO!H75+'PTO MONTT'!H75+CHACABUCO!H75+AUSTRAL!H75</f>
        <v>6492.54</v>
      </c>
      <c r="I75" s="40">
        <f>+ARICA!I75+IQUIQUE!I75+ANTOFAGASTA!I75+COQUIMBO!I75+VALPARAISO!I75+'SAN ANTONIO'!I75+TALCAHUANO!I75+'PTO MONTT'!I75+CHACABUCO!I75+AUSTRAL!I75</f>
        <v>6044.2</v>
      </c>
      <c r="J75" s="6">
        <f>+ARICA!J75+IQUIQUE!J75+ANTOFAGASTA!J75+COQUIMBO!J75+VALPARAISO!J75+'SAN ANTONIO'!J75+TALCAHUANO!J75+'PTO MONTT'!J75+CHACABUCO!J75+AUSTRAL!J75</f>
        <v>161</v>
      </c>
      <c r="K75" s="7">
        <f>+ARICA!K75+IQUIQUE!K75+ANTOFAGASTA!K75+COQUIMBO!K75+VALPARAISO!K75+'SAN ANTONIO'!K75+TALCAHUANO!K75+'PTO MONTT'!K75+CHACABUCO!K75+AUSTRAL!K75</f>
        <v>198</v>
      </c>
      <c r="L75" s="7">
        <f>+ARICA!L75+IQUIQUE!L75+ANTOFAGASTA!L75+COQUIMBO!L75+VALPARAISO!L75+'SAN ANTONIO'!L75+TALCAHUANO!L75+'PTO MONTT'!L75+CHACABUCO!L75+AUSTRAL!L75</f>
        <v>218</v>
      </c>
      <c r="M75" s="7">
        <f>+ARICA!M75+IQUIQUE!M75+ANTOFAGASTA!M75+COQUIMBO!M75+VALPARAISO!M75+'SAN ANTONIO'!M75+TALCAHUANO!M75+'PTO MONTT'!M75+CHACABUCO!M75+AUSTRAL!M75</f>
        <v>210</v>
      </c>
      <c r="N75" s="25">
        <f>+ARICA!N75+IQUIQUE!N75+ANTOFAGASTA!N75+COQUIMBO!N75+VALPARAISO!N75+'SAN ANTONIO'!N75+TALCAHUANO!N75+'PTO MONTT'!N75+CHACABUCO!N75+AUSTRAL!N75</f>
        <v>233</v>
      </c>
      <c r="O75" s="7">
        <f>+ARICA!O75+IQUIQUE!O75+ANTOFAGASTA!O75+COQUIMBO!O75+VALPARAISO!O75+'SAN ANTONIO'!O75+TALCAHUANO!O75+'PTO MONTT'!O75+CHACABUCO!O75+AUSTRAL!O75</f>
        <v>205</v>
      </c>
      <c r="P75" s="29">
        <f>+ARICA!P75+IQUIQUE!P75+ANTOFAGASTA!P75+COQUIMBO!P75+VALPARAISO!P75+'SAN ANTONIO'!P75+TALCAHUANO!P75+'PTO MONTT'!P75+CHACABUCO!P75+AUSTRAL!P75</f>
        <v>239</v>
      </c>
      <c r="Q75" s="29">
        <f>+ARICA!Q75+IQUIQUE!Q75+ANTOFAGASTA!Q75+COQUIMBO!Q75+VALPARAISO!Q75+'SAN ANTONIO'!Q75+TALCAHUANO!Q75+'PTO MONTT'!Q75+CHACABUCO!Q75+AUSTRAL!Q75</f>
        <v>228</v>
      </c>
      <c r="R75" s="6">
        <f>+ARICA!R75+IQUIQUE!R75+ANTOFAGASTA!R75+COQUIMBO!R75+VALPARAISO!R75+'SAN ANTONIO'!R75+TALCAHUANO!R75+'PTO MONTT'!R75+CHACABUCO!R75+AUSTRAL!R75</f>
        <v>580.61</v>
      </c>
      <c r="S75" s="7">
        <f>+ARICA!S75+IQUIQUE!S75+ANTOFAGASTA!S75+COQUIMBO!S75+VALPARAISO!S75+'SAN ANTONIO'!S75+TALCAHUANO!S75+'PTO MONTT'!S75+CHACABUCO!S75+AUSTRAL!S75</f>
        <v>799.4</v>
      </c>
      <c r="T75" s="7">
        <f>+ARICA!T75+IQUIQUE!T75+ANTOFAGASTA!T75+COQUIMBO!T75+VALPARAISO!T75+'SAN ANTONIO'!T75+TALCAHUANO!T75+'PTO MONTT'!T75+CHACABUCO!T75+AUSTRAL!T75</f>
        <v>948.62</v>
      </c>
      <c r="U75" s="7">
        <f>+ARICA!U75+IQUIQUE!U75+ANTOFAGASTA!U75+COQUIMBO!U75+VALPARAISO!U75+'SAN ANTONIO'!U75+TALCAHUANO!U75+'PTO MONTT'!U75+CHACABUCO!U75+AUSTRAL!U75</f>
        <v>634.42000000002326</v>
      </c>
      <c r="V75" s="25">
        <f>+ARICA!V75+IQUIQUE!V75+ANTOFAGASTA!V75+COQUIMBO!V75+VALPARAISO!V75+'SAN ANTONIO'!V75+TALCAHUANO!V75+'PTO MONTT'!V75+CHACABUCO!V75+AUSTRAL!V75</f>
        <v>5603.28</v>
      </c>
      <c r="W75" s="7">
        <f>+ARICA!W75+IQUIQUE!W75+ANTOFAGASTA!W75+COQUIMBO!W75+VALPARAISO!W75+'SAN ANTONIO'!W75+TALCAHUANO!W75+'PTO MONTT'!W75+CHACABUCO!W75+AUSTRAL!W75</f>
        <v>427.5</v>
      </c>
      <c r="X75" s="29">
        <f>+ARICA!X75+IQUIQUE!X75+ANTOFAGASTA!X75+COQUIMBO!X75+VALPARAISO!X75+'SAN ANTONIO'!X75+TALCAHUANO!X75+'PTO MONTT'!X75+CHACABUCO!X75+AUSTRAL!X75</f>
        <v>4021.9</v>
      </c>
      <c r="Y75" s="29">
        <f>+ARICA!Y75+IQUIQUE!Y75+ANTOFAGASTA!Y75+COQUIMBO!Y75+VALPARAISO!Y75+'SAN ANTONIO'!Y75+TALCAHUANO!Y75+'PTO MONTT'!Y75+CHACABUCO!Y75+AUSTRAL!Y75</f>
        <v>2984.8</v>
      </c>
    </row>
    <row r="76" spans="1:26">
      <c r="A76" s="11" t="s">
        <v>14</v>
      </c>
      <c r="B76" s="6">
        <f>+ARICA!B76+IQUIQUE!B76+ANTOFAGASTA!B76+COQUIMBO!B76+VALPARAISO!B76+'SAN ANTONIO'!B76+TALCAHUANO!B76+'PTO MONTT'!B76+CHACABUCO!B76+AUSTRAL!B76</f>
        <v>5410.74</v>
      </c>
      <c r="C76" s="7">
        <f>+ARICA!C76+IQUIQUE!C76+ANTOFAGASTA!C76+COQUIMBO!C76+VALPARAISO!C76+'SAN ANTONIO'!C76+TALCAHUANO!C76+'PTO MONTT'!C76+CHACABUCO!C76+AUSTRAL!C76</f>
        <v>5531.57</v>
      </c>
      <c r="D76" s="7">
        <f>+ARICA!D76+IQUIQUE!D76+ANTOFAGASTA!D76+COQUIMBO!D76+VALPARAISO!D76+'SAN ANTONIO'!D76+TALCAHUANO!D76+'PTO MONTT'!D76+CHACABUCO!D76+AUSTRAL!D76</f>
        <v>5376.7666341145832</v>
      </c>
      <c r="E76" s="7">
        <f>+ARICA!E76+IQUIQUE!E76+ANTOFAGASTA!E76+COQUIMBO!E76+VALPARAISO!E76+'SAN ANTONIO'!E76+TALCAHUANO!E76+'PTO MONTT'!E76+CHACABUCO!E76+AUSTRAL!E76</f>
        <v>6797.9665364583334</v>
      </c>
      <c r="F76" s="25">
        <f>+ARICA!F76+IQUIQUE!F76+ANTOFAGASTA!F76+COQUIMBO!F76+VALPARAISO!F76+'SAN ANTONIO'!F76+TALCAHUANO!F76+'PTO MONTT'!F76+CHACABUCO!F76+AUSTRAL!F76</f>
        <v>7045.1333048502602</v>
      </c>
      <c r="G76" s="63">
        <f>+ARICA!G76+IQUIQUE!G76+ANTOFAGASTA!G76+COQUIMBO!G76+VALPARAISO!G76+'SAN ANTONIO'!G76+TALCAHUANO!G76+'PTO MONTT'!G76+CHACABUCO!G76+AUSTRAL!G76</f>
        <v>5435.5666666666666</v>
      </c>
      <c r="H76" s="40">
        <f>+ARICA!H76+IQUIQUE!H76+ANTOFAGASTA!H76+COQUIMBO!H76+VALPARAISO!H76+'SAN ANTONIO'!H76+TALCAHUANO!H76+'PTO MONTT'!H76+CHACABUCO!H76+AUSTRAL!H76</f>
        <v>6099.02</v>
      </c>
      <c r="I76" s="40">
        <f>+ARICA!I76+IQUIQUE!I76+ANTOFAGASTA!I76+COQUIMBO!I76+VALPARAISO!I76+'SAN ANTONIO'!I76+TALCAHUANO!I76+'PTO MONTT'!I76+CHACABUCO!I76+AUSTRAL!I76</f>
        <v>6183.3166666666666</v>
      </c>
      <c r="J76" s="6">
        <f>+ARICA!J76+IQUIQUE!J76+ANTOFAGASTA!J76+COQUIMBO!J76+VALPARAISO!J76+'SAN ANTONIO'!J76+TALCAHUANO!J76+'PTO MONTT'!J76+CHACABUCO!J76+AUSTRAL!J76</f>
        <v>204</v>
      </c>
      <c r="K76" s="7">
        <f>+ARICA!K76+IQUIQUE!K76+ANTOFAGASTA!K76+COQUIMBO!K76+VALPARAISO!K76+'SAN ANTONIO'!K76+TALCAHUANO!K76+'PTO MONTT'!K76+CHACABUCO!K76+AUSTRAL!K76</f>
        <v>206</v>
      </c>
      <c r="L76" s="7">
        <f>+ARICA!L76+IQUIQUE!L76+ANTOFAGASTA!L76+COQUIMBO!L76+VALPARAISO!L76+'SAN ANTONIO'!L76+TALCAHUANO!L76+'PTO MONTT'!L76+CHACABUCO!L76+AUSTRAL!L76</f>
        <v>216</v>
      </c>
      <c r="M76" s="7">
        <f>+ARICA!M76+IQUIQUE!M76+ANTOFAGASTA!M76+COQUIMBO!M76+VALPARAISO!M76+'SAN ANTONIO'!M76+TALCAHUANO!M76+'PTO MONTT'!M76+CHACABUCO!M76+AUSTRAL!M76</f>
        <v>227</v>
      </c>
      <c r="N76" s="25">
        <f>+ARICA!N76+IQUIQUE!N76+ANTOFAGASTA!N76+COQUIMBO!N76+VALPARAISO!N76+'SAN ANTONIO'!N76+TALCAHUANO!N76+'PTO MONTT'!N76+CHACABUCO!N76+AUSTRAL!N76</f>
        <v>247</v>
      </c>
      <c r="O76" s="7">
        <f>+ARICA!O76+IQUIQUE!O76+ANTOFAGASTA!O76+COQUIMBO!O76+VALPARAISO!O76+'SAN ANTONIO'!O76+TALCAHUANO!O76+'PTO MONTT'!O76+CHACABUCO!O76+AUSTRAL!O76</f>
        <v>230</v>
      </c>
      <c r="P76" s="29">
        <f>+ARICA!P76+IQUIQUE!P76+ANTOFAGASTA!P76+COQUIMBO!P76+VALPARAISO!P76+'SAN ANTONIO'!P76+TALCAHUANO!P76+'PTO MONTT'!P76+CHACABUCO!P76+AUSTRAL!P76</f>
        <v>230</v>
      </c>
      <c r="Q76" s="29">
        <f>+ARICA!Q76+IQUIQUE!Q76+ANTOFAGASTA!Q76+COQUIMBO!Q76+VALPARAISO!Q76+'SAN ANTONIO'!Q76+TALCAHUANO!Q76+'PTO MONTT'!Q76+CHACABUCO!Q76+AUSTRAL!Q76</f>
        <v>237</v>
      </c>
      <c r="R76" s="6">
        <f>+ARICA!R76+IQUIQUE!R76+ANTOFAGASTA!R76+COQUIMBO!R76+VALPARAISO!R76+'SAN ANTONIO'!R76+TALCAHUANO!R76+'PTO MONTT'!R76+CHACABUCO!R76+AUSTRAL!R76</f>
        <v>684.11</v>
      </c>
      <c r="S76" s="7">
        <f>+ARICA!S76+IQUIQUE!S76+ANTOFAGASTA!S76+COQUIMBO!S76+VALPARAISO!S76+'SAN ANTONIO'!S76+TALCAHUANO!S76+'PTO MONTT'!S76+CHACABUCO!S76+AUSTRAL!S76</f>
        <v>594</v>
      </c>
      <c r="T76" s="7">
        <f>+ARICA!T76+IQUIQUE!T76+ANTOFAGASTA!T76+COQUIMBO!T76+VALPARAISO!T76+'SAN ANTONIO'!T76+TALCAHUANO!T76+'PTO MONTT'!T76+CHACABUCO!T76+AUSTRAL!T76</f>
        <v>1012.69</v>
      </c>
      <c r="U76" s="7">
        <f>+ARICA!U76+IQUIQUE!U76+ANTOFAGASTA!U76+COQUIMBO!U76+VALPARAISO!U76+'SAN ANTONIO'!U76+TALCAHUANO!U76+'PTO MONTT'!U76+CHACABUCO!U76+AUSTRAL!U76</f>
        <v>1621.7332564102564</v>
      </c>
      <c r="V76" s="25">
        <f>+ARICA!V76+IQUIQUE!V76+ANTOFAGASTA!V76+COQUIMBO!V76+VALPARAISO!V76+'SAN ANTONIO'!V76+TALCAHUANO!V76+'PTO MONTT'!V76+CHACABUCO!V76+AUSTRAL!V76</f>
        <v>2007.25</v>
      </c>
      <c r="W76" s="7">
        <f>+ARICA!W76+IQUIQUE!W76+ANTOFAGASTA!W76+COQUIMBO!W76+VALPARAISO!W76+'SAN ANTONIO'!W76+TALCAHUANO!W76+'PTO MONTT'!W76+CHACABUCO!W76+AUSTRAL!W76</f>
        <v>1796.9</v>
      </c>
      <c r="X76" s="29">
        <f>+ARICA!X76+IQUIQUE!X76+ANTOFAGASTA!X76+COQUIMBO!X76+VALPARAISO!X76+'SAN ANTONIO'!X76+TALCAHUANO!X76+'PTO MONTT'!X76+CHACABUCO!X76+AUSTRAL!X76</f>
        <v>1924.2</v>
      </c>
      <c r="Y76" s="29">
        <f>+ARICA!Y76+IQUIQUE!Y76+ANTOFAGASTA!Y76+COQUIMBO!Y76+VALPARAISO!Y76+'SAN ANTONIO'!Y76+TALCAHUANO!Y76+'PTO MONTT'!Y76+CHACABUCO!Y76+AUSTRAL!Y76</f>
        <v>1915.6</v>
      </c>
    </row>
    <row r="77" spans="1:26">
      <c r="A77" s="11" t="s">
        <v>15</v>
      </c>
      <c r="B77" s="6">
        <f>+ARICA!B77+IQUIQUE!B77+ANTOFAGASTA!B77+COQUIMBO!B77+VALPARAISO!B77+'SAN ANTONIO'!B77+TALCAHUANO!B77+'PTO MONTT'!B77+CHACABUCO!B77+AUSTRAL!B77</f>
        <v>4731.84</v>
      </c>
      <c r="C77" s="7">
        <f>+ARICA!C77+IQUIQUE!C77+ANTOFAGASTA!C77+COQUIMBO!C77+VALPARAISO!C77+'SAN ANTONIO'!C77+TALCAHUANO!C77+'PTO MONTT'!C77+CHACABUCO!C77+AUSTRAL!C77</f>
        <v>5239.13</v>
      </c>
      <c r="D77" s="7">
        <f>+ARICA!D77+IQUIQUE!D77+ANTOFAGASTA!D77+COQUIMBO!D77+VALPARAISO!D77+'SAN ANTONIO'!D77+TALCAHUANO!D77+'PTO MONTT'!D77+CHACABUCO!D77+AUSTRAL!D77</f>
        <v>5047.6166381835937</v>
      </c>
      <c r="E77" s="7">
        <f>+ARICA!E77+IQUIQUE!E77+ANTOFAGASTA!E77+COQUIMBO!E77+VALPARAISO!E77+'SAN ANTONIO'!E77+TALCAHUANO!E77+'PTO MONTT'!E77+CHACABUCO!E77+AUSTRAL!E77</f>
        <v>5426.7666178385416</v>
      </c>
      <c r="F77" s="25">
        <f>+ARICA!F77+IQUIQUE!F77+ANTOFAGASTA!F77+COQUIMBO!F77+VALPARAISO!F77+'SAN ANTONIO'!F77+TALCAHUANO!F77+'PTO MONTT'!F77+CHACABUCO!F77+AUSTRAL!F77</f>
        <v>5961.6833129882816</v>
      </c>
      <c r="G77" s="63">
        <f>+ARICA!G77+IQUIQUE!G77+ANTOFAGASTA!G77+COQUIMBO!G77+VALPARAISO!G77+'SAN ANTONIO'!G77+TALCAHUANO!G77+'PTO MONTT'!G77+CHACABUCO!G77+AUSTRAL!G77</f>
        <v>5405.93</v>
      </c>
      <c r="H77" s="40">
        <f>+ARICA!H77+IQUIQUE!H77+ANTOFAGASTA!H77+COQUIMBO!H77+VALPARAISO!H77+'SAN ANTONIO'!H77+TALCAHUANO!H77+'PTO MONTT'!H77+CHACABUCO!H77+AUSTRAL!H77</f>
        <v>5681.65</v>
      </c>
      <c r="I77" s="40">
        <f>+ARICA!I77+IQUIQUE!I77+ANTOFAGASTA!I77+COQUIMBO!I77+VALPARAISO!I77+'SAN ANTONIO'!I77+TALCAHUANO!I77+'PTO MONTT'!I77+CHACABUCO!I77+AUSTRAL!I77</f>
        <v>7038.08</v>
      </c>
      <c r="J77" s="6">
        <f>+ARICA!J77+IQUIQUE!J77+ANTOFAGASTA!J77+COQUIMBO!J77+VALPARAISO!J77+'SAN ANTONIO'!J77+TALCAHUANO!J77+'PTO MONTT'!J77+CHACABUCO!J77+AUSTRAL!J77</f>
        <v>191</v>
      </c>
      <c r="K77" s="7">
        <f>+ARICA!K77+IQUIQUE!K77+ANTOFAGASTA!K77+COQUIMBO!K77+VALPARAISO!K77+'SAN ANTONIO'!K77+TALCAHUANO!K77+'PTO MONTT'!K77+CHACABUCO!K77+AUSTRAL!K77</f>
        <v>199</v>
      </c>
      <c r="L77" s="7">
        <f>+ARICA!L77+IQUIQUE!L77+ANTOFAGASTA!L77+COQUIMBO!L77+VALPARAISO!L77+'SAN ANTONIO'!L77+TALCAHUANO!L77+'PTO MONTT'!L77+CHACABUCO!L77+AUSTRAL!L77</f>
        <v>209</v>
      </c>
      <c r="M77" s="7">
        <f>+ARICA!M77+IQUIQUE!M77+ANTOFAGASTA!M77+COQUIMBO!M77+VALPARAISO!M77+'SAN ANTONIO'!M77+TALCAHUANO!M77+'PTO MONTT'!M77+CHACABUCO!M77+AUSTRAL!M77</f>
        <v>225</v>
      </c>
      <c r="N77" s="25">
        <f>+ARICA!N77+IQUIQUE!N77+ANTOFAGASTA!N77+COQUIMBO!N77+VALPARAISO!N77+'SAN ANTONIO'!N77+TALCAHUANO!N77+'PTO MONTT'!N77+CHACABUCO!N77+AUSTRAL!N77</f>
        <v>236</v>
      </c>
      <c r="O77" s="7">
        <f>+ARICA!O77+IQUIQUE!O77+ANTOFAGASTA!O77+COQUIMBO!O77+VALPARAISO!O77+'SAN ANTONIO'!O77+TALCAHUANO!O77+'PTO MONTT'!O77+CHACABUCO!O77+AUSTRAL!O77</f>
        <v>216</v>
      </c>
      <c r="P77" s="29">
        <f>+ARICA!P77+IQUIQUE!P77+ANTOFAGASTA!P77+COQUIMBO!P77+VALPARAISO!P77+'SAN ANTONIO'!P77+TALCAHUANO!P77+'PTO MONTT'!P77+CHACABUCO!P77+AUSTRAL!P77</f>
        <v>222</v>
      </c>
      <c r="Q77" s="29">
        <f>+ARICA!Q77+IQUIQUE!Q77+ANTOFAGASTA!Q77+COQUIMBO!Q77+VALPARAISO!Q77+'SAN ANTONIO'!Q77+TALCAHUANO!Q77+'PTO MONTT'!Q77+CHACABUCO!Q77+AUSTRAL!Q77</f>
        <v>253</v>
      </c>
      <c r="R77" s="6">
        <f>+ARICA!R77+IQUIQUE!R77+ANTOFAGASTA!R77+COQUIMBO!R77+VALPARAISO!R77+'SAN ANTONIO'!R77+TALCAHUANO!R77+'PTO MONTT'!R77+CHACABUCO!R77+AUSTRAL!R77</f>
        <v>479.65</v>
      </c>
      <c r="S77" s="7">
        <f>+ARICA!S77+IQUIQUE!S77+ANTOFAGASTA!S77+COQUIMBO!S77+VALPARAISO!S77+'SAN ANTONIO'!S77+TALCAHUANO!S77+'PTO MONTT'!S77+CHACABUCO!S77+AUSTRAL!S77</f>
        <v>372</v>
      </c>
      <c r="T77" s="7">
        <f>+ARICA!T77+IQUIQUE!T77+ANTOFAGASTA!T77+COQUIMBO!T77+VALPARAISO!T77+'SAN ANTONIO'!T77+TALCAHUANO!T77+'PTO MONTT'!T77+CHACABUCO!T77+AUSTRAL!T77</f>
        <v>502.96666666660457</v>
      </c>
      <c r="U77" s="7">
        <f>+ARICA!U77+IQUIQUE!U77+ANTOFAGASTA!U77+COQUIMBO!U77+VALPARAISO!U77+'SAN ANTONIO'!U77+TALCAHUANO!U77+'PTO MONTT'!U77+CHACABUCO!U77+AUSTRAL!U77</f>
        <v>1322.4566666667561</v>
      </c>
      <c r="V77" s="25">
        <f>+ARICA!V77+IQUIQUE!V77+ANTOFAGASTA!V77+COQUIMBO!V77+VALPARAISO!V77+'SAN ANTONIO'!V77+TALCAHUANO!V77+'PTO MONTT'!V77+CHACABUCO!V77+AUSTRAL!V77</f>
        <v>1591.6</v>
      </c>
      <c r="W77" s="7">
        <f>+ARICA!W77+IQUIQUE!W77+ANTOFAGASTA!W77+COQUIMBO!W77+VALPARAISO!W77+'SAN ANTONIO'!W77+TALCAHUANO!W77+'PTO MONTT'!W77+CHACABUCO!W77+AUSTRAL!W77</f>
        <v>528.4</v>
      </c>
      <c r="X77" s="29">
        <f>+ARICA!X77+IQUIQUE!X77+ANTOFAGASTA!X77+COQUIMBO!X77+VALPARAISO!X77+'SAN ANTONIO'!X77+TALCAHUANO!X77+'PTO MONTT'!X77+CHACABUCO!X77+AUSTRAL!X77</f>
        <v>1680.2</v>
      </c>
      <c r="Y77" s="29">
        <f>+ARICA!Y77+IQUIQUE!Y77+ANTOFAGASTA!Y77+COQUIMBO!Y77+VALPARAISO!Y77+'SAN ANTONIO'!Y77+TALCAHUANO!Y77+'PTO MONTT'!Y77+CHACABUCO!Y77+AUSTRAL!Y77</f>
        <v>2256.9</v>
      </c>
    </row>
    <row r="78" spans="1:26">
      <c r="A78" s="11" t="s">
        <v>16</v>
      </c>
      <c r="B78" s="6">
        <f>+ARICA!B78+IQUIQUE!B78+ANTOFAGASTA!B78+COQUIMBO!B78+VALPARAISO!B78+'SAN ANTONIO'!B78+TALCAHUANO!B78+'PTO MONTT'!B78+CHACABUCO!B78+AUSTRAL!B78</f>
        <v>5951</v>
      </c>
      <c r="C78" s="7">
        <f>+ARICA!C78+IQUIQUE!C78+ANTOFAGASTA!C78+COQUIMBO!C78+VALPARAISO!C78+'SAN ANTONIO'!C78+TALCAHUANO!C78+'PTO MONTT'!C78+CHACABUCO!C78+AUSTRAL!C78</f>
        <v>5341.63</v>
      </c>
      <c r="D78" s="7">
        <f>+ARICA!D78+IQUIQUE!D78+ANTOFAGASTA!D78+COQUIMBO!D78+VALPARAISO!D78+'SAN ANTONIO'!D78+TALCAHUANO!D78+'PTO MONTT'!D78+CHACABUCO!D78+AUSTRAL!D78</f>
        <v>5581.2335937500002</v>
      </c>
      <c r="E78" s="7">
        <f>+ARICA!E78+IQUIQUE!E78+ANTOFAGASTA!E78+COQUIMBO!E78+VALPARAISO!E78+'SAN ANTONIO'!E78+TALCAHUANO!E78+'PTO MONTT'!E78+CHACABUCO!E78+AUSTRAL!E78</f>
        <v>6813.0499267578125</v>
      </c>
      <c r="F78" s="25">
        <f>+ARICA!F78+IQUIQUE!F78+ANTOFAGASTA!F78+COQUIMBO!F78+VALPARAISO!F78+'SAN ANTONIO'!F78+TALCAHUANO!F78+'PTO MONTT'!F78+CHACABUCO!F78+AUSTRAL!F78</f>
        <v>5810.5835449218748</v>
      </c>
      <c r="G78" s="63">
        <f>+ARICA!G78+IQUIQUE!G78+ANTOFAGASTA!G78+COQUIMBO!G78+VALPARAISO!G78+'SAN ANTONIO'!G78+TALCAHUANO!G78+'PTO MONTT'!G78+CHACABUCO!G78+AUSTRAL!G78</f>
        <v>6067.24</v>
      </c>
      <c r="H78" s="40">
        <f>+ARICA!H78+IQUIQUE!H78+ANTOFAGASTA!H78+COQUIMBO!H78+VALPARAISO!H78+'SAN ANTONIO'!H78+TALCAHUANO!H78+'PTO MONTT'!H78+CHACABUCO!H78+AUSTRAL!H78</f>
        <v>7766.3899999999994</v>
      </c>
      <c r="I78" s="40">
        <f>+ARICA!I78+IQUIQUE!I78+ANTOFAGASTA!I78+COQUIMBO!I78+VALPARAISO!I78+'SAN ANTONIO'!I78+TALCAHUANO!I78+'PTO MONTT'!I78+CHACABUCO!I78+AUSTRAL!I78</f>
        <v>5884</v>
      </c>
      <c r="J78" s="6">
        <f>+ARICA!J78+IQUIQUE!J78+ANTOFAGASTA!J78+COQUIMBO!J78+VALPARAISO!J78+'SAN ANTONIO'!J78+TALCAHUANO!J78+'PTO MONTT'!J78+CHACABUCO!J78+AUSTRAL!J78</f>
        <v>236</v>
      </c>
      <c r="K78" s="7">
        <f>+ARICA!K78+IQUIQUE!K78+ANTOFAGASTA!K78+COQUIMBO!K78+VALPARAISO!K78+'SAN ANTONIO'!K78+TALCAHUANO!K78+'PTO MONTT'!K78+CHACABUCO!K78+AUSTRAL!K78</f>
        <v>221</v>
      </c>
      <c r="L78" s="7">
        <f>+ARICA!L78+IQUIQUE!L78+ANTOFAGASTA!L78+COQUIMBO!L78+VALPARAISO!L78+'SAN ANTONIO'!L78+TALCAHUANO!L78+'PTO MONTT'!L78+CHACABUCO!L78+AUSTRAL!L78</f>
        <v>220</v>
      </c>
      <c r="M78" s="7">
        <f>+ARICA!M78+IQUIQUE!M78+ANTOFAGASTA!M78+COQUIMBO!M78+VALPARAISO!M78+'SAN ANTONIO'!M78+TALCAHUANO!M78+'PTO MONTT'!M78+CHACABUCO!M78+AUSTRAL!M78</f>
        <v>231</v>
      </c>
      <c r="N78" s="25">
        <f>+ARICA!N78+IQUIQUE!N78+ANTOFAGASTA!N78+COQUIMBO!N78+VALPARAISO!N78+'SAN ANTONIO'!N78+TALCAHUANO!N78+'PTO MONTT'!N78+CHACABUCO!N78+AUSTRAL!N78</f>
        <v>247</v>
      </c>
      <c r="O78" s="7">
        <f>+ARICA!O78+IQUIQUE!O78+ANTOFAGASTA!O78+COQUIMBO!O78+VALPARAISO!O78+'SAN ANTONIO'!O78+TALCAHUANO!O78+'PTO MONTT'!O78+CHACABUCO!O78+AUSTRAL!O78</f>
        <v>228</v>
      </c>
      <c r="P78" s="29">
        <f>+ARICA!P78+IQUIQUE!P78+ANTOFAGASTA!P78+COQUIMBO!P78+VALPARAISO!P78+'SAN ANTONIO'!P78+TALCAHUANO!P78+'PTO MONTT'!P78+CHACABUCO!P78+AUSTRAL!P78</f>
        <v>275</v>
      </c>
      <c r="Q78" s="29">
        <f>+ARICA!Q78+IQUIQUE!Q78+ANTOFAGASTA!Q78+COQUIMBO!Q78+VALPARAISO!Q78+'SAN ANTONIO'!Q78+TALCAHUANO!Q78+'PTO MONTT'!Q78+CHACABUCO!Q78+AUSTRAL!Q78</f>
        <v>208</v>
      </c>
      <c r="R78" s="6">
        <f>+ARICA!R78+IQUIQUE!R78+ANTOFAGASTA!R78+COQUIMBO!R78+VALPARAISO!R78+'SAN ANTONIO'!R78+TALCAHUANO!R78+'PTO MONTT'!R78+CHACABUCO!R78+AUSTRAL!R78</f>
        <v>434</v>
      </c>
      <c r="S78" s="7">
        <f>+ARICA!S78+IQUIQUE!S78+ANTOFAGASTA!S78+COQUIMBO!S78+VALPARAISO!S78+'SAN ANTONIO'!S78+TALCAHUANO!S78+'PTO MONTT'!S78+CHACABUCO!S78+AUSTRAL!S78</f>
        <v>473</v>
      </c>
      <c r="T78" s="7">
        <f>+ARICA!T78+IQUIQUE!T78+ANTOFAGASTA!T78+COQUIMBO!T78+VALPARAISO!T78+'SAN ANTONIO'!T78+TALCAHUANO!T78+'PTO MONTT'!T78+CHACABUCO!T78+AUSTRAL!T78</f>
        <v>549.81333333346527</v>
      </c>
      <c r="U78" s="7">
        <f>+ARICA!U78+IQUIQUE!U78+ANTOFAGASTA!U78+COQUIMBO!U78+VALPARAISO!U78+'SAN ANTONIO'!U78+TALCAHUANO!U78+'PTO MONTT'!U78+CHACABUCO!U78+AUSTRAL!U78</f>
        <v>632</v>
      </c>
      <c r="V78" s="25">
        <f>+ARICA!V78+IQUIQUE!V78+ANTOFAGASTA!V78+COQUIMBO!V78+VALPARAISO!V78+'SAN ANTONIO'!V78+TALCAHUANO!V78+'PTO MONTT'!V78+CHACABUCO!V78+AUSTRAL!V78</f>
        <v>1498.7099999999998</v>
      </c>
      <c r="W78" s="7">
        <f>+ARICA!W78+IQUIQUE!W78+ANTOFAGASTA!W78+COQUIMBO!W78+VALPARAISO!W78+'SAN ANTONIO'!W78+TALCAHUANO!W78+'PTO MONTT'!W78+CHACABUCO!W78+AUSTRAL!W78</f>
        <v>773.4</v>
      </c>
      <c r="X78" s="29">
        <f>+ARICA!X78+IQUIQUE!X78+ANTOFAGASTA!X78+COQUIMBO!X78+VALPARAISO!X78+'SAN ANTONIO'!X78+TALCAHUANO!X78+'PTO MONTT'!X78+CHACABUCO!X78+AUSTRAL!X78</f>
        <v>3806.8</v>
      </c>
      <c r="Y78" s="29">
        <f>+ARICA!Y78+IQUIQUE!Y78+ANTOFAGASTA!Y78+COQUIMBO!Y78+VALPARAISO!Y78+'SAN ANTONIO'!Y78+TALCAHUANO!Y78+'PTO MONTT'!Y78+CHACABUCO!Y78+AUSTRAL!Y78</f>
        <v>992.6</v>
      </c>
    </row>
    <row r="79" spans="1:26" ht="13.5" thickBot="1">
      <c r="A79" s="12" t="s">
        <v>17</v>
      </c>
      <c r="B79" s="9">
        <f t="shared" ref="B79:X79" si="25">SUM(B67:B78)</f>
        <v>65271.89</v>
      </c>
      <c r="C79" s="10">
        <f t="shared" si="25"/>
        <v>69696.17</v>
      </c>
      <c r="D79" s="10">
        <f t="shared" si="25"/>
        <v>73475.543132716397</v>
      </c>
      <c r="E79" s="10">
        <f t="shared" si="25"/>
        <v>75985.799784342453</v>
      </c>
      <c r="F79" s="49">
        <f t="shared" si="25"/>
        <v>84847.07551920574</v>
      </c>
      <c r="G79" s="68">
        <f t="shared" si="25"/>
        <v>65444.840439453437</v>
      </c>
      <c r="H79" s="52">
        <f t="shared" si="25"/>
        <v>76230.8</v>
      </c>
      <c r="I79" s="52">
        <f t="shared" ref="I79" si="26">SUM(I67:I78)</f>
        <v>80830.883333333331</v>
      </c>
      <c r="J79" s="9">
        <f t="shared" si="25"/>
        <v>2440</v>
      </c>
      <c r="K79" s="10">
        <f t="shared" si="25"/>
        <v>2556</v>
      </c>
      <c r="L79" s="10">
        <f t="shared" si="25"/>
        <v>2737</v>
      </c>
      <c r="M79" s="10">
        <f t="shared" si="25"/>
        <v>2792</v>
      </c>
      <c r="N79" s="49">
        <f t="shared" si="25"/>
        <v>2938</v>
      </c>
      <c r="O79" s="10">
        <f t="shared" si="25"/>
        <v>2873</v>
      </c>
      <c r="P79" s="70">
        <f t="shared" si="25"/>
        <v>2841</v>
      </c>
      <c r="Q79" s="70">
        <f t="shared" ref="Q79" si="27">SUM(Q67:Q78)</f>
        <v>2909</v>
      </c>
      <c r="R79" s="9">
        <f t="shared" si="25"/>
        <v>4387.2900000000009</v>
      </c>
      <c r="S79" s="10">
        <f t="shared" si="25"/>
        <v>5454.5</v>
      </c>
      <c r="T79" s="10">
        <f t="shared" si="25"/>
        <v>11831.676666666606</v>
      </c>
      <c r="U79" s="10">
        <f t="shared" si="25"/>
        <v>9759.0999230773723</v>
      </c>
      <c r="V79" s="49">
        <f t="shared" si="25"/>
        <v>30229.579999999994</v>
      </c>
      <c r="W79" s="10">
        <f t="shared" si="25"/>
        <v>10701.893333333324</v>
      </c>
      <c r="X79" s="70">
        <f t="shared" si="25"/>
        <v>28526.9</v>
      </c>
      <c r="Y79" s="70">
        <f t="shared" ref="Y79" si="28">SUM(Y67:Y78)</f>
        <v>25847.3</v>
      </c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29">+Z19/B59</f>
        <v>114.97969915419317</v>
      </c>
      <c r="C83" s="14">
        <f t="shared" si="29"/>
        <v>109.06790310408931</v>
      </c>
      <c r="D83" s="14">
        <f t="shared" si="29"/>
        <v>104.84995247439538</v>
      </c>
      <c r="E83" s="14">
        <f t="shared" si="29"/>
        <v>96.945731456697615</v>
      </c>
      <c r="F83" s="56">
        <f t="shared" si="29"/>
        <v>94.995885121930797</v>
      </c>
      <c r="G83" s="56">
        <f t="shared" si="29"/>
        <v>83.170504458266237</v>
      </c>
      <c r="H83" s="15">
        <f t="shared" si="29"/>
        <v>97.552587392381113</v>
      </c>
      <c r="I83" s="15">
        <f t="shared" si="29"/>
        <v>96.353247909840078</v>
      </c>
    </row>
    <row r="84" spans="1:33" ht="13.5" thickBot="1">
      <c r="A84" s="16" t="s">
        <v>30</v>
      </c>
      <c r="B84" s="17">
        <f t="shared" ref="B84:I84" si="30">+Z39/B79</f>
        <v>313.31388433060545</v>
      </c>
      <c r="C84" s="17">
        <f t="shared" si="30"/>
        <v>321.15191945267583</v>
      </c>
      <c r="D84" s="17">
        <f t="shared" si="30"/>
        <v>347.963300336815</v>
      </c>
      <c r="E84" s="17">
        <f t="shared" si="30"/>
        <v>383.39292369339506</v>
      </c>
      <c r="F84" s="57">
        <f t="shared" si="30"/>
        <v>397.84194892785843</v>
      </c>
      <c r="G84" s="57">
        <f t="shared" si="30"/>
        <v>444.11163229031678</v>
      </c>
      <c r="H84" s="41">
        <f t="shared" si="30"/>
        <v>439.27653696406179</v>
      </c>
      <c r="I84" s="41">
        <f t="shared" si="30"/>
        <v>452.13775730619466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31">+B7</f>
        <v>240362.6</v>
      </c>
      <c r="C91" s="7">
        <f t="shared" si="31"/>
        <v>238884</v>
      </c>
      <c r="D91" s="7">
        <f t="shared" si="31"/>
        <v>246391</v>
      </c>
      <c r="E91" s="7">
        <f t="shared" si="31"/>
        <v>270265.76199999999</v>
      </c>
      <c r="F91" s="25">
        <f t="shared" si="31"/>
        <v>280337</v>
      </c>
      <c r="G91" s="63">
        <f t="shared" si="31"/>
        <v>321032</v>
      </c>
      <c r="H91" s="40">
        <f t="shared" si="31"/>
        <v>287008.59999999998</v>
      </c>
      <c r="I91" s="40">
        <f t="shared" ref="I91" si="32">+I7</f>
        <v>360161</v>
      </c>
      <c r="J91" s="6">
        <f t="shared" si="31"/>
        <v>309561</v>
      </c>
      <c r="K91" s="7">
        <f t="shared" si="31"/>
        <v>184622</v>
      </c>
      <c r="L91" s="7">
        <f t="shared" si="31"/>
        <v>202950</v>
      </c>
      <c r="M91" s="7">
        <f t="shared" si="31"/>
        <v>220088</v>
      </c>
      <c r="N91" s="7">
        <f t="shared" si="31"/>
        <v>259319</v>
      </c>
      <c r="O91" s="7">
        <f t="shared" si="31"/>
        <v>169992</v>
      </c>
      <c r="P91" s="29">
        <f t="shared" si="31"/>
        <v>107586</v>
      </c>
      <c r="Q91" s="29">
        <f t="shared" ref="Q91" si="33">+Q7</f>
        <v>84424</v>
      </c>
      <c r="R91" s="6">
        <f t="shared" si="31"/>
        <v>89179</v>
      </c>
      <c r="S91" s="7">
        <f t="shared" si="31"/>
        <v>98645</v>
      </c>
      <c r="T91" s="7">
        <f t="shared" si="31"/>
        <v>76675</v>
      </c>
      <c r="U91" s="7">
        <f t="shared" si="31"/>
        <v>99485</v>
      </c>
      <c r="V91" s="7">
        <f t="shared" si="31"/>
        <v>146297</v>
      </c>
      <c r="W91" s="7">
        <f t="shared" si="31"/>
        <v>95617</v>
      </c>
      <c r="X91" s="40">
        <f t="shared" si="31"/>
        <v>46330</v>
      </c>
      <c r="Y91" s="40">
        <f t="shared" ref="Y91" si="34">+Y7</f>
        <v>133847</v>
      </c>
      <c r="Z91" s="6">
        <f t="shared" ref="Z91:Z102" si="35">+R91+J91+B91</f>
        <v>639102.6</v>
      </c>
      <c r="AA91" s="7">
        <f t="shared" ref="AA91:AA102" si="36">+S91+K91+C91</f>
        <v>522151</v>
      </c>
      <c r="AB91" s="7">
        <f t="shared" ref="AB91:AB102" si="37">+T91+L91+D91</f>
        <v>526016</v>
      </c>
      <c r="AC91" s="7">
        <f t="shared" ref="AC91:AC102" si="38">+U91+M91+E91</f>
        <v>589838.76199999999</v>
      </c>
      <c r="AD91" s="7">
        <f>+AD7</f>
        <v>685953</v>
      </c>
      <c r="AE91" s="63">
        <f>+AE7</f>
        <v>586641</v>
      </c>
      <c r="AF91" s="40">
        <f>+AF7</f>
        <v>440924.6</v>
      </c>
      <c r="AG91" s="40">
        <f>+AG7</f>
        <v>578432</v>
      </c>
    </row>
    <row r="92" spans="1:33">
      <c r="A92" s="5" t="s">
        <v>24</v>
      </c>
      <c r="B92" s="6">
        <f t="shared" ref="B92:B102" si="39">+B91+B8</f>
        <v>473269.6</v>
      </c>
      <c r="C92" s="7">
        <f t="shared" ref="C92:C102" si="40">+C91+C8</f>
        <v>507487</v>
      </c>
      <c r="D92" s="7">
        <f t="shared" ref="D92:D102" si="41">+D91+D8</f>
        <v>500279</v>
      </c>
      <c r="E92" s="7">
        <f t="shared" ref="E92:E102" si="42">+E91+E8</f>
        <v>517602.76199999999</v>
      </c>
      <c r="F92" s="25">
        <f t="shared" ref="F92:F102" si="43">+F91+F8</f>
        <v>598672</v>
      </c>
      <c r="G92" s="63">
        <f t="shared" ref="G92:G102" si="44">+G91+G8</f>
        <v>651547</v>
      </c>
      <c r="H92" s="40">
        <f t="shared" ref="H92:I102" si="45">+H91+H8</f>
        <v>543584.69999999995</v>
      </c>
      <c r="I92" s="40">
        <f t="shared" si="45"/>
        <v>651112</v>
      </c>
      <c r="J92" s="6">
        <f t="shared" ref="J92:J102" si="46">+J91+J8</f>
        <v>636363</v>
      </c>
      <c r="K92" s="7">
        <f t="shared" ref="K92:K102" si="47">+K91+K8</f>
        <v>409504</v>
      </c>
      <c r="L92" s="7">
        <f t="shared" ref="L92:L102" si="48">+L91+L8</f>
        <v>437313</v>
      </c>
      <c r="M92" s="7">
        <f t="shared" ref="M92:M102" si="49">+M91+M8</f>
        <v>447265</v>
      </c>
      <c r="N92" s="7">
        <f t="shared" ref="N92:N102" si="50">+N91+N8</f>
        <v>459475</v>
      </c>
      <c r="O92" s="7">
        <f t="shared" ref="O92:O102" si="51">+O91+O8</f>
        <v>299553</v>
      </c>
      <c r="P92" s="29">
        <f t="shared" ref="P92:Q102" si="52">+P91+P8</f>
        <v>227386</v>
      </c>
      <c r="Q92" s="29">
        <f t="shared" si="52"/>
        <v>204402</v>
      </c>
      <c r="R92" s="6">
        <f t="shared" ref="R92:R102" si="53">+R91+R8</f>
        <v>142288</v>
      </c>
      <c r="S92" s="7">
        <f t="shared" ref="S92:S102" si="54">+S91+S8</f>
        <v>142377</v>
      </c>
      <c r="T92" s="7">
        <f t="shared" ref="T92:T102" si="55">+T91+T8</f>
        <v>190931</v>
      </c>
      <c r="U92" s="7">
        <f t="shared" ref="U92:U102" si="56">+U91+U8</f>
        <v>230809</v>
      </c>
      <c r="V92" s="7">
        <f t="shared" ref="V92:V102" si="57">+V91+V8</f>
        <v>283976</v>
      </c>
      <c r="W92" s="7">
        <f t="shared" ref="W92:W102" si="58">+W91+W8</f>
        <v>150971</v>
      </c>
      <c r="X92" s="40">
        <f t="shared" ref="X92:Y102" si="59">+X91+X8</f>
        <v>163575</v>
      </c>
      <c r="Y92" s="40">
        <f t="shared" si="59"/>
        <v>301876</v>
      </c>
      <c r="Z92" s="6">
        <f t="shared" si="35"/>
        <v>1251920.6000000001</v>
      </c>
      <c r="AA92" s="7">
        <f t="shared" si="36"/>
        <v>1059368</v>
      </c>
      <c r="AB92" s="7">
        <f t="shared" si="37"/>
        <v>1128523</v>
      </c>
      <c r="AC92" s="7">
        <f t="shared" si="38"/>
        <v>1195676.7620000001</v>
      </c>
      <c r="AD92" s="7">
        <f t="shared" ref="AD92:AD102" si="60">+AD91+AD8</f>
        <v>1342123</v>
      </c>
      <c r="AE92" s="63">
        <f t="shared" ref="AE92:AE102" si="61">+AE91+AE8</f>
        <v>1102071</v>
      </c>
      <c r="AF92" s="40">
        <f t="shared" ref="AF92:AG102" si="62">+AF91+AF8</f>
        <v>934545.7</v>
      </c>
      <c r="AG92" s="40">
        <f t="shared" si="62"/>
        <v>1157390</v>
      </c>
    </row>
    <row r="93" spans="1:33">
      <c r="A93" s="5" t="s">
        <v>7</v>
      </c>
      <c r="B93" s="6">
        <f t="shared" si="39"/>
        <v>776391.6</v>
      </c>
      <c r="C93" s="7">
        <f t="shared" si="40"/>
        <v>735118</v>
      </c>
      <c r="D93" s="7">
        <f t="shared" si="41"/>
        <v>818131</v>
      </c>
      <c r="E93" s="7">
        <f t="shared" si="42"/>
        <v>797550.76199999999</v>
      </c>
      <c r="F93" s="25">
        <f t="shared" si="43"/>
        <v>899430</v>
      </c>
      <c r="G93" s="63">
        <f t="shared" si="44"/>
        <v>1054033</v>
      </c>
      <c r="H93" s="40">
        <f t="shared" si="45"/>
        <v>880550.6</v>
      </c>
      <c r="I93" s="40">
        <f t="shared" si="45"/>
        <v>1058167</v>
      </c>
      <c r="J93" s="6">
        <f t="shared" si="46"/>
        <v>865100</v>
      </c>
      <c r="K93" s="7">
        <f t="shared" si="47"/>
        <v>679128</v>
      </c>
      <c r="L93" s="7">
        <f t="shared" si="48"/>
        <v>688871</v>
      </c>
      <c r="M93" s="7">
        <f t="shared" si="49"/>
        <v>766060</v>
      </c>
      <c r="N93" s="7">
        <f t="shared" si="50"/>
        <v>667299</v>
      </c>
      <c r="O93" s="7">
        <f t="shared" si="51"/>
        <v>469021</v>
      </c>
      <c r="P93" s="29">
        <f t="shared" si="52"/>
        <v>386468</v>
      </c>
      <c r="Q93" s="29">
        <f t="shared" si="52"/>
        <v>323993</v>
      </c>
      <c r="R93" s="6">
        <f t="shared" si="53"/>
        <v>243341</v>
      </c>
      <c r="S93" s="7">
        <f t="shared" si="54"/>
        <v>253409</v>
      </c>
      <c r="T93" s="7">
        <f t="shared" si="55"/>
        <v>321729</v>
      </c>
      <c r="U93" s="7">
        <f t="shared" si="56"/>
        <v>394462</v>
      </c>
      <c r="V93" s="7">
        <f t="shared" si="57"/>
        <v>441385</v>
      </c>
      <c r="W93" s="7">
        <f t="shared" si="58"/>
        <v>238784</v>
      </c>
      <c r="X93" s="40">
        <f t="shared" si="59"/>
        <v>288036</v>
      </c>
      <c r="Y93" s="40">
        <f t="shared" si="59"/>
        <v>529657</v>
      </c>
      <c r="Z93" s="6">
        <f t="shared" si="35"/>
        <v>1884832.6</v>
      </c>
      <c r="AA93" s="7">
        <f t="shared" si="36"/>
        <v>1667655</v>
      </c>
      <c r="AB93" s="7">
        <f t="shared" si="37"/>
        <v>1828731</v>
      </c>
      <c r="AC93" s="7">
        <f t="shared" si="38"/>
        <v>1958072.7620000001</v>
      </c>
      <c r="AD93" s="7">
        <f t="shared" si="60"/>
        <v>2008114</v>
      </c>
      <c r="AE93" s="63">
        <f t="shared" si="61"/>
        <v>1761838</v>
      </c>
      <c r="AF93" s="40">
        <f t="shared" si="62"/>
        <v>1555054.6</v>
      </c>
      <c r="AG93" s="40">
        <f t="shared" si="62"/>
        <v>1911817</v>
      </c>
    </row>
    <row r="94" spans="1:33">
      <c r="A94" s="5" t="s">
        <v>8</v>
      </c>
      <c r="B94" s="6">
        <f t="shared" si="39"/>
        <v>999281.1</v>
      </c>
      <c r="C94" s="7">
        <f t="shared" si="40"/>
        <v>943737</v>
      </c>
      <c r="D94" s="7">
        <f t="shared" si="41"/>
        <v>1084480</v>
      </c>
      <c r="E94" s="7">
        <f t="shared" si="42"/>
        <v>997234.76199999999</v>
      </c>
      <c r="F94" s="25">
        <f t="shared" si="43"/>
        <v>1188416</v>
      </c>
      <c r="G94" s="63">
        <f t="shared" si="44"/>
        <v>1302407</v>
      </c>
      <c r="H94" s="40">
        <f t="shared" si="45"/>
        <v>1173723.5</v>
      </c>
      <c r="I94" s="40">
        <f t="shared" si="45"/>
        <v>1405238</v>
      </c>
      <c r="J94" s="6">
        <f t="shared" si="46"/>
        <v>1117552.5</v>
      </c>
      <c r="K94" s="7">
        <f t="shared" si="47"/>
        <v>920225</v>
      </c>
      <c r="L94" s="7">
        <f t="shared" si="48"/>
        <v>897108</v>
      </c>
      <c r="M94" s="7">
        <f t="shared" si="49"/>
        <v>1009483</v>
      </c>
      <c r="N94" s="7">
        <f t="shared" si="50"/>
        <v>877411</v>
      </c>
      <c r="O94" s="7">
        <f t="shared" si="51"/>
        <v>603233</v>
      </c>
      <c r="P94" s="29">
        <f t="shared" si="52"/>
        <v>531494</v>
      </c>
      <c r="Q94" s="29">
        <f t="shared" si="52"/>
        <v>436000</v>
      </c>
      <c r="R94" s="6">
        <f t="shared" si="53"/>
        <v>356588</v>
      </c>
      <c r="S94" s="7">
        <f t="shared" si="54"/>
        <v>361928</v>
      </c>
      <c r="T94" s="7">
        <f t="shared" si="55"/>
        <v>437455</v>
      </c>
      <c r="U94" s="7">
        <f t="shared" si="56"/>
        <v>480263</v>
      </c>
      <c r="V94" s="7">
        <f t="shared" si="57"/>
        <v>576850</v>
      </c>
      <c r="W94" s="7">
        <f t="shared" si="58"/>
        <v>367450</v>
      </c>
      <c r="X94" s="40">
        <f t="shared" si="59"/>
        <v>357731</v>
      </c>
      <c r="Y94" s="40">
        <f t="shared" si="59"/>
        <v>755109</v>
      </c>
      <c r="Z94" s="6">
        <f t="shared" si="35"/>
        <v>2473421.6</v>
      </c>
      <c r="AA94" s="7">
        <f t="shared" si="36"/>
        <v>2225890</v>
      </c>
      <c r="AB94" s="7">
        <f t="shared" si="37"/>
        <v>2419043</v>
      </c>
      <c r="AC94" s="7">
        <f t="shared" si="38"/>
        <v>2486980.7620000001</v>
      </c>
      <c r="AD94" s="7">
        <f t="shared" si="60"/>
        <v>2642677</v>
      </c>
      <c r="AE94" s="63">
        <f t="shared" si="61"/>
        <v>2273090</v>
      </c>
      <c r="AF94" s="40">
        <f t="shared" si="62"/>
        <v>2062948.5</v>
      </c>
      <c r="AG94" s="40">
        <f t="shared" si="62"/>
        <v>2596347</v>
      </c>
    </row>
    <row r="95" spans="1:33">
      <c r="A95" s="5" t="s">
        <v>9</v>
      </c>
      <c r="B95" s="6">
        <f t="shared" si="39"/>
        <v>1175811.1000000001</v>
      </c>
      <c r="C95" s="7">
        <f t="shared" si="40"/>
        <v>1105461</v>
      </c>
      <c r="D95" s="7">
        <f t="shared" si="41"/>
        <v>1278796</v>
      </c>
      <c r="E95" s="7">
        <f t="shared" si="42"/>
        <v>1221304.7620000001</v>
      </c>
      <c r="F95" s="25">
        <f t="shared" si="43"/>
        <v>1444566</v>
      </c>
      <c r="G95" s="63">
        <f t="shared" si="44"/>
        <v>1494419</v>
      </c>
      <c r="H95" s="40">
        <f t="shared" si="45"/>
        <v>1434980.4</v>
      </c>
      <c r="I95" s="40">
        <f t="shared" si="45"/>
        <v>1716171</v>
      </c>
      <c r="J95" s="6">
        <f t="shared" si="46"/>
        <v>1401379.5</v>
      </c>
      <c r="K95" s="7">
        <f t="shared" si="47"/>
        <v>1168135</v>
      </c>
      <c r="L95" s="7">
        <f t="shared" si="48"/>
        <v>1112780</v>
      </c>
      <c r="M95" s="7">
        <f t="shared" si="49"/>
        <v>1267021</v>
      </c>
      <c r="N95" s="7">
        <f t="shared" si="50"/>
        <v>1022895</v>
      </c>
      <c r="O95" s="7">
        <f t="shared" si="51"/>
        <v>727534</v>
      </c>
      <c r="P95" s="29">
        <f t="shared" si="52"/>
        <v>666585</v>
      </c>
      <c r="Q95" s="29">
        <f t="shared" si="52"/>
        <v>529552</v>
      </c>
      <c r="R95" s="6">
        <f t="shared" si="53"/>
        <v>449919</v>
      </c>
      <c r="S95" s="7">
        <f t="shared" si="54"/>
        <v>436965</v>
      </c>
      <c r="T95" s="7">
        <f t="shared" si="55"/>
        <v>561793</v>
      </c>
      <c r="U95" s="7">
        <f t="shared" si="56"/>
        <v>598066</v>
      </c>
      <c r="V95" s="7">
        <f t="shared" si="57"/>
        <v>728296</v>
      </c>
      <c r="W95" s="7">
        <f t="shared" si="58"/>
        <v>469555</v>
      </c>
      <c r="X95" s="40">
        <f t="shared" si="59"/>
        <v>479640</v>
      </c>
      <c r="Y95" s="40">
        <f t="shared" si="59"/>
        <v>932587</v>
      </c>
      <c r="Z95" s="6">
        <f t="shared" si="35"/>
        <v>3027109.6</v>
      </c>
      <c r="AA95" s="7">
        <f t="shared" si="36"/>
        <v>2710561</v>
      </c>
      <c r="AB95" s="7">
        <f t="shared" si="37"/>
        <v>2953369</v>
      </c>
      <c r="AC95" s="7">
        <f t="shared" si="38"/>
        <v>3086391.7620000001</v>
      </c>
      <c r="AD95" s="7">
        <f t="shared" si="60"/>
        <v>3195757</v>
      </c>
      <c r="AE95" s="63">
        <f t="shared" si="61"/>
        <v>2691508</v>
      </c>
      <c r="AF95" s="40">
        <f t="shared" si="62"/>
        <v>2581205.4</v>
      </c>
      <c r="AG95" s="40">
        <f t="shared" si="62"/>
        <v>3178310</v>
      </c>
    </row>
    <row r="96" spans="1:33">
      <c r="A96" s="5" t="s">
        <v>10</v>
      </c>
      <c r="B96" s="6">
        <f t="shared" si="39"/>
        <v>1372915.3</v>
      </c>
      <c r="C96" s="7">
        <f t="shared" si="40"/>
        <v>1281999</v>
      </c>
      <c r="D96" s="7">
        <f t="shared" si="41"/>
        <v>1465651</v>
      </c>
      <c r="E96" s="7">
        <f t="shared" si="42"/>
        <v>1489368.7620000001</v>
      </c>
      <c r="F96" s="25">
        <f t="shared" si="43"/>
        <v>1661488</v>
      </c>
      <c r="G96" s="63">
        <f t="shared" si="44"/>
        <v>1705087</v>
      </c>
      <c r="H96" s="40">
        <f t="shared" si="45"/>
        <v>1740794.5999999999</v>
      </c>
      <c r="I96" s="40">
        <f t="shared" si="45"/>
        <v>1985576</v>
      </c>
      <c r="J96" s="6">
        <f t="shared" si="46"/>
        <v>1616416.5</v>
      </c>
      <c r="K96" s="7">
        <f t="shared" si="47"/>
        <v>1409268</v>
      </c>
      <c r="L96" s="7">
        <f t="shared" si="48"/>
        <v>1328633</v>
      </c>
      <c r="M96" s="7">
        <f t="shared" si="49"/>
        <v>1499546</v>
      </c>
      <c r="N96" s="7">
        <f t="shared" si="50"/>
        <v>1146973</v>
      </c>
      <c r="O96" s="7">
        <f t="shared" si="51"/>
        <v>849155</v>
      </c>
      <c r="P96" s="29">
        <f t="shared" si="52"/>
        <v>778224</v>
      </c>
      <c r="Q96" s="29">
        <f t="shared" si="52"/>
        <v>606509</v>
      </c>
      <c r="R96" s="6">
        <f t="shared" si="53"/>
        <v>590375</v>
      </c>
      <c r="S96" s="7">
        <f t="shared" si="54"/>
        <v>557441</v>
      </c>
      <c r="T96" s="7">
        <f t="shared" si="55"/>
        <v>665254</v>
      </c>
      <c r="U96" s="7">
        <f t="shared" si="56"/>
        <v>746627</v>
      </c>
      <c r="V96" s="7">
        <f t="shared" si="57"/>
        <v>839836</v>
      </c>
      <c r="W96" s="7">
        <f t="shared" si="58"/>
        <v>532050</v>
      </c>
      <c r="X96" s="40">
        <f t="shared" si="59"/>
        <v>581565</v>
      </c>
      <c r="Y96" s="40">
        <f t="shared" si="59"/>
        <v>1059547</v>
      </c>
      <c r="Z96" s="6">
        <f t="shared" si="35"/>
        <v>3579706.8</v>
      </c>
      <c r="AA96" s="7">
        <f t="shared" si="36"/>
        <v>3248708</v>
      </c>
      <c r="AB96" s="7">
        <f t="shared" si="37"/>
        <v>3459538</v>
      </c>
      <c r="AC96" s="7">
        <f t="shared" si="38"/>
        <v>3735541.7620000001</v>
      </c>
      <c r="AD96" s="7">
        <f t="shared" si="60"/>
        <v>3648297</v>
      </c>
      <c r="AE96" s="63">
        <f t="shared" si="61"/>
        <v>3086292</v>
      </c>
      <c r="AF96" s="40">
        <f t="shared" si="62"/>
        <v>3100583.6</v>
      </c>
      <c r="AG96" s="40">
        <f t="shared" si="62"/>
        <v>3651632</v>
      </c>
    </row>
    <row r="97" spans="1:33">
      <c r="A97" s="5" t="s">
        <v>11</v>
      </c>
      <c r="B97" s="6">
        <f t="shared" si="39"/>
        <v>1553665.3</v>
      </c>
      <c r="C97" s="7">
        <f t="shared" si="40"/>
        <v>1476809</v>
      </c>
      <c r="D97" s="7">
        <f t="shared" si="41"/>
        <v>1655830.8489999999</v>
      </c>
      <c r="E97" s="7">
        <f t="shared" si="42"/>
        <v>1711840.7620000001</v>
      </c>
      <c r="F97" s="25">
        <f t="shared" si="43"/>
        <v>1933344</v>
      </c>
      <c r="G97" s="63">
        <f t="shared" si="44"/>
        <v>1904371</v>
      </c>
      <c r="H97" s="40">
        <f t="shared" si="45"/>
        <v>2068070.5999999999</v>
      </c>
      <c r="I97" s="40">
        <f t="shared" si="45"/>
        <v>2283762</v>
      </c>
      <c r="J97" s="6">
        <f t="shared" si="46"/>
        <v>1882117.5</v>
      </c>
      <c r="K97" s="7">
        <f t="shared" si="47"/>
        <v>1624556</v>
      </c>
      <c r="L97" s="7">
        <f t="shared" si="48"/>
        <v>1539360.2169999999</v>
      </c>
      <c r="M97" s="7">
        <f t="shared" si="49"/>
        <v>1736988</v>
      </c>
      <c r="N97" s="7">
        <f t="shared" si="50"/>
        <v>1313309</v>
      </c>
      <c r="O97" s="7">
        <f t="shared" si="51"/>
        <v>977540</v>
      </c>
      <c r="P97" s="29">
        <f t="shared" si="52"/>
        <v>895815</v>
      </c>
      <c r="Q97" s="29">
        <f t="shared" si="52"/>
        <v>696566</v>
      </c>
      <c r="R97" s="6">
        <f t="shared" si="53"/>
        <v>772438</v>
      </c>
      <c r="S97" s="7">
        <f t="shared" si="54"/>
        <v>703881</v>
      </c>
      <c r="T97" s="7">
        <f t="shared" si="55"/>
        <v>839493</v>
      </c>
      <c r="U97" s="7">
        <f t="shared" si="56"/>
        <v>936819</v>
      </c>
      <c r="V97" s="7">
        <f t="shared" si="57"/>
        <v>995158</v>
      </c>
      <c r="W97" s="7">
        <f t="shared" si="58"/>
        <v>610757</v>
      </c>
      <c r="X97" s="40">
        <f t="shared" si="59"/>
        <v>735871</v>
      </c>
      <c r="Y97" s="40">
        <f t="shared" si="59"/>
        <v>1220804</v>
      </c>
      <c r="Z97" s="6">
        <f t="shared" si="35"/>
        <v>4208220.8</v>
      </c>
      <c r="AA97" s="7">
        <f t="shared" si="36"/>
        <v>3805246</v>
      </c>
      <c r="AB97" s="7">
        <f t="shared" si="37"/>
        <v>4034684.0660000001</v>
      </c>
      <c r="AC97" s="7">
        <f t="shared" si="38"/>
        <v>4385647.7620000001</v>
      </c>
      <c r="AD97" s="7">
        <f t="shared" si="60"/>
        <v>4241811</v>
      </c>
      <c r="AE97" s="63">
        <f t="shared" si="61"/>
        <v>3492668</v>
      </c>
      <c r="AF97" s="40">
        <f t="shared" si="62"/>
        <v>3699756.6</v>
      </c>
      <c r="AG97" s="40">
        <f t="shared" si="62"/>
        <v>4201132</v>
      </c>
    </row>
    <row r="98" spans="1:33">
      <c r="A98" s="5" t="s">
        <v>12</v>
      </c>
      <c r="B98" s="6">
        <f t="shared" si="39"/>
        <v>1741056.3</v>
      </c>
      <c r="C98" s="7">
        <f t="shared" si="40"/>
        <v>1684585</v>
      </c>
      <c r="D98" s="7">
        <f t="shared" si="41"/>
        <v>1879679.8489999999</v>
      </c>
      <c r="E98" s="7">
        <f t="shared" si="42"/>
        <v>1875126.7620000001</v>
      </c>
      <c r="F98" s="25">
        <f t="shared" si="43"/>
        <v>2196439</v>
      </c>
      <c r="G98" s="63">
        <f t="shared" si="44"/>
        <v>2082954</v>
      </c>
      <c r="H98" s="40">
        <f t="shared" si="45"/>
        <v>2333148.5999999996</v>
      </c>
      <c r="I98" s="40">
        <f t="shared" si="45"/>
        <v>2601823</v>
      </c>
      <c r="J98" s="6">
        <f t="shared" si="46"/>
        <v>2139662.5</v>
      </c>
      <c r="K98" s="7">
        <f t="shared" si="47"/>
        <v>1903987</v>
      </c>
      <c r="L98" s="7">
        <f t="shared" si="48"/>
        <v>1760438.2169999999</v>
      </c>
      <c r="M98" s="7">
        <f t="shared" si="49"/>
        <v>1997416</v>
      </c>
      <c r="N98" s="7">
        <f t="shared" si="50"/>
        <v>1474538</v>
      </c>
      <c r="O98" s="7">
        <f t="shared" si="51"/>
        <v>1094449</v>
      </c>
      <c r="P98" s="29">
        <f t="shared" si="52"/>
        <v>1002244</v>
      </c>
      <c r="Q98" s="29">
        <f t="shared" si="52"/>
        <v>765934</v>
      </c>
      <c r="R98" s="6">
        <f t="shared" si="53"/>
        <v>890534</v>
      </c>
      <c r="S98" s="7">
        <f t="shared" si="54"/>
        <v>850372</v>
      </c>
      <c r="T98" s="7">
        <f t="shared" si="55"/>
        <v>1034332</v>
      </c>
      <c r="U98" s="7">
        <f t="shared" si="56"/>
        <v>1104020</v>
      </c>
      <c r="V98" s="7">
        <f t="shared" si="57"/>
        <v>1214890</v>
      </c>
      <c r="W98" s="7">
        <f t="shared" si="58"/>
        <v>701806</v>
      </c>
      <c r="X98" s="40">
        <f t="shared" si="59"/>
        <v>864852</v>
      </c>
      <c r="Y98" s="40">
        <f t="shared" si="59"/>
        <v>1359744</v>
      </c>
      <c r="Z98" s="6">
        <f t="shared" si="35"/>
        <v>4771252.8</v>
      </c>
      <c r="AA98" s="7">
        <f t="shared" si="36"/>
        <v>4438944</v>
      </c>
      <c r="AB98" s="7">
        <f t="shared" si="37"/>
        <v>4674450.0659999996</v>
      </c>
      <c r="AC98" s="7">
        <f t="shared" si="38"/>
        <v>4976562.7620000001</v>
      </c>
      <c r="AD98" s="7">
        <f t="shared" si="60"/>
        <v>4885867</v>
      </c>
      <c r="AE98" s="63">
        <f t="shared" si="61"/>
        <v>3879209</v>
      </c>
      <c r="AF98" s="40">
        <f t="shared" si="62"/>
        <v>4200244.5999999996</v>
      </c>
      <c r="AG98" s="40">
        <f t="shared" si="62"/>
        <v>4727501</v>
      </c>
    </row>
    <row r="99" spans="1:33">
      <c r="A99" s="5" t="s">
        <v>13</v>
      </c>
      <c r="B99" s="6">
        <f t="shared" si="39"/>
        <v>1916686.3</v>
      </c>
      <c r="C99" s="7">
        <f t="shared" si="40"/>
        <v>1862755</v>
      </c>
      <c r="D99" s="7">
        <f t="shared" si="41"/>
        <v>2120183.1489999997</v>
      </c>
      <c r="E99" s="7">
        <f t="shared" si="42"/>
        <v>2049293.7620000001</v>
      </c>
      <c r="F99" s="25">
        <f t="shared" si="43"/>
        <v>2429980</v>
      </c>
      <c r="G99" s="63">
        <f t="shared" si="44"/>
        <v>2243871</v>
      </c>
      <c r="H99" s="40">
        <f t="shared" si="45"/>
        <v>2558805.5999999996</v>
      </c>
      <c r="I99" s="40">
        <f t="shared" si="45"/>
        <v>2828179</v>
      </c>
      <c r="J99" s="6">
        <f t="shared" si="46"/>
        <v>2412046.5</v>
      </c>
      <c r="K99" s="7">
        <f t="shared" si="47"/>
        <v>2135242</v>
      </c>
      <c r="L99" s="7">
        <f t="shared" si="48"/>
        <v>1943074.9169999999</v>
      </c>
      <c r="M99" s="7">
        <f t="shared" si="49"/>
        <v>2242168</v>
      </c>
      <c r="N99" s="7">
        <f t="shared" si="50"/>
        <v>1613765</v>
      </c>
      <c r="O99" s="7">
        <f t="shared" si="51"/>
        <v>1197687</v>
      </c>
      <c r="P99" s="29">
        <f t="shared" si="52"/>
        <v>1095551</v>
      </c>
      <c r="Q99" s="29">
        <f t="shared" si="52"/>
        <v>859752</v>
      </c>
      <c r="R99" s="6">
        <f t="shared" si="53"/>
        <v>1074400</v>
      </c>
      <c r="S99" s="7">
        <f t="shared" si="54"/>
        <v>959524</v>
      </c>
      <c r="T99" s="7">
        <f t="shared" si="55"/>
        <v>1170681</v>
      </c>
      <c r="U99" s="7">
        <f t="shared" si="56"/>
        <v>1271584</v>
      </c>
      <c r="V99" s="7">
        <f t="shared" si="57"/>
        <v>1429989</v>
      </c>
      <c r="W99" s="7">
        <f t="shared" si="58"/>
        <v>806618</v>
      </c>
      <c r="X99" s="40">
        <f t="shared" si="59"/>
        <v>1061516</v>
      </c>
      <c r="Y99" s="40">
        <f t="shared" si="59"/>
        <v>1638869</v>
      </c>
      <c r="Z99" s="6">
        <f t="shared" si="35"/>
        <v>5403132.7999999998</v>
      </c>
      <c r="AA99" s="7">
        <f t="shared" si="36"/>
        <v>4957521</v>
      </c>
      <c r="AB99" s="7">
        <f t="shared" si="37"/>
        <v>5233939.0659999996</v>
      </c>
      <c r="AC99" s="7">
        <f t="shared" si="38"/>
        <v>5563045.7620000001</v>
      </c>
      <c r="AD99" s="7">
        <f t="shared" si="60"/>
        <v>5473734</v>
      </c>
      <c r="AE99" s="63">
        <f t="shared" si="61"/>
        <v>4248176</v>
      </c>
      <c r="AF99" s="40">
        <f t="shared" si="62"/>
        <v>4715872.5999999996</v>
      </c>
      <c r="AG99" s="40">
        <f t="shared" si="62"/>
        <v>5326800</v>
      </c>
    </row>
    <row r="100" spans="1:33">
      <c r="A100" s="5" t="s">
        <v>14</v>
      </c>
      <c r="B100" s="6">
        <f t="shared" si="39"/>
        <v>2119033.2999999998</v>
      </c>
      <c r="C100" s="7">
        <f t="shared" si="40"/>
        <v>2073040</v>
      </c>
      <c r="D100" s="7">
        <f t="shared" si="41"/>
        <v>2365083.1489999997</v>
      </c>
      <c r="E100" s="7">
        <f t="shared" si="42"/>
        <v>2280648.7620000001</v>
      </c>
      <c r="F100" s="25">
        <f t="shared" si="43"/>
        <v>2781813</v>
      </c>
      <c r="G100" s="63">
        <f t="shared" si="44"/>
        <v>2399389</v>
      </c>
      <c r="H100" s="40">
        <f t="shared" si="45"/>
        <v>2797285.5999999996</v>
      </c>
      <c r="I100" s="40">
        <f t="shared" si="45"/>
        <v>3100803</v>
      </c>
      <c r="J100" s="6">
        <f t="shared" si="46"/>
        <v>2614634.5</v>
      </c>
      <c r="K100" s="7">
        <f t="shared" si="47"/>
        <v>2336447</v>
      </c>
      <c r="L100" s="7">
        <f t="shared" si="48"/>
        <v>2132517.9169999999</v>
      </c>
      <c r="M100" s="7">
        <f t="shared" si="49"/>
        <v>2449329</v>
      </c>
      <c r="N100" s="7">
        <f t="shared" si="50"/>
        <v>1738529</v>
      </c>
      <c r="O100" s="7">
        <f t="shared" si="51"/>
        <v>1300676</v>
      </c>
      <c r="P100" s="29">
        <f t="shared" si="52"/>
        <v>1207674</v>
      </c>
      <c r="Q100" s="29">
        <f t="shared" si="52"/>
        <v>947236</v>
      </c>
      <c r="R100" s="6">
        <f t="shared" si="53"/>
        <v>1170622</v>
      </c>
      <c r="S100" s="7">
        <f t="shared" si="54"/>
        <v>1110564</v>
      </c>
      <c r="T100" s="7">
        <f t="shared" si="55"/>
        <v>1356659</v>
      </c>
      <c r="U100" s="7">
        <f t="shared" si="56"/>
        <v>1419161</v>
      </c>
      <c r="V100" s="7">
        <f t="shared" si="57"/>
        <v>1645319</v>
      </c>
      <c r="W100" s="7">
        <f t="shared" si="58"/>
        <v>961916</v>
      </c>
      <c r="X100" s="40">
        <f t="shared" si="59"/>
        <v>1271866</v>
      </c>
      <c r="Y100" s="40">
        <f t="shared" si="59"/>
        <v>1820603</v>
      </c>
      <c r="Z100" s="6">
        <f t="shared" si="35"/>
        <v>5904289.7999999998</v>
      </c>
      <c r="AA100" s="7">
        <f t="shared" si="36"/>
        <v>5520051</v>
      </c>
      <c r="AB100" s="7">
        <f t="shared" si="37"/>
        <v>5854260.0659999996</v>
      </c>
      <c r="AC100" s="7">
        <f t="shared" si="38"/>
        <v>6149138.7620000001</v>
      </c>
      <c r="AD100" s="7">
        <f t="shared" si="60"/>
        <v>6165661</v>
      </c>
      <c r="AE100" s="63">
        <f t="shared" si="61"/>
        <v>4661981</v>
      </c>
      <c r="AF100" s="40">
        <f t="shared" si="62"/>
        <v>5276825.5999999996</v>
      </c>
      <c r="AG100" s="40">
        <f t="shared" si="62"/>
        <v>5868642</v>
      </c>
    </row>
    <row r="101" spans="1:33">
      <c r="A101" s="5" t="s">
        <v>15</v>
      </c>
      <c r="B101" s="6">
        <f t="shared" si="39"/>
        <v>2275963.2999999998</v>
      </c>
      <c r="C101" s="7">
        <f t="shared" si="40"/>
        <v>2268830</v>
      </c>
      <c r="D101" s="7">
        <f t="shared" si="41"/>
        <v>2607128.1489999997</v>
      </c>
      <c r="E101" s="7">
        <f t="shared" si="42"/>
        <v>2450780.7620000001</v>
      </c>
      <c r="F101" s="25">
        <f t="shared" si="43"/>
        <v>3077795</v>
      </c>
      <c r="G101" s="63">
        <f t="shared" si="44"/>
        <v>2613375</v>
      </c>
      <c r="H101" s="40">
        <f t="shared" si="45"/>
        <v>2990247.5999999996</v>
      </c>
      <c r="I101" s="40">
        <f t="shared" si="45"/>
        <v>3310454</v>
      </c>
      <c r="J101" s="6">
        <f t="shared" si="46"/>
        <v>2787539</v>
      </c>
      <c r="K101" s="7">
        <f t="shared" si="47"/>
        <v>2549238</v>
      </c>
      <c r="L101" s="7">
        <f t="shared" si="48"/>
        <v>2321276.9169999999</v>
      </c>
      <c r="M101" s="7">
        <f t="shared" si="49"/>
        <v>2657455</v>
      </c>
      <c r="N101" s="7">
        <f t="shared" si="50"/>
        <v>1869760</v>
      </c>
      <c r="O101" s="7">
        <f t="shared" si="51"/>
        <v>1405168</v>
      </c>
      <c r="P101" s="29">
        <f t="shared" si="52"/>
        <v>1310007</v>
      </c>
      <c r="Q101" s="29">
        <f t="shared" si="52"/>
        <v>998263</v>
      </c>
      <c r="R101" s="6">
        <f t="shared" si="53"/>
        <v>1232715</v>
      </c>
      <c r="S101" s="7">
        <f t="shared" si="54"/>
        <v>1177860</v>
      </c>
      <c r="T101" s="7">
        <f t="shared" si="55"/>
        <v>1530728</v>
      </c>
      <c r="U101" s="7">
        <f t="shared" si="56"/>
        <v>1597424</v>
      </c>
      <c r="V101" s="7">
        <f t="shared" si="57"/>
        <v>1809555</v>
      </c>
      <c r="W101" s="7">
        <f t="shared" si="58"/>
        <v>1049337</v>
      </c>
      <c r="X101" s="40">
        <f t="shared" si="59"/>
        <v>1387888</v>
      </c>
      <c r="Y101" s="40">
        <f t="shared" si="59"/>
        <v>1903989</v>
      </c>
      <c r="Z101" s="6">
        <f t="shared" si="35"/>
        <v>6296217.2999999998</v>
      </c>
      <c r="AA101" s="7">
        <f t="shared" si="36"/>
        <v>5995928</v>
      </c>
      <c r="AB101" s="7">
        <f t="shared" si="37"/>
        <v>6459133.0659999996</v>
      </c>
      <c r="AC101" s="7">
        <f t="shared" si="38"/>
        <v>6705659.7620000001</v>
      </c>
      <c r="AD101" s="7">
        <f t="shared" si="60"/>
        <v>6757110</v>
      </c>
      <c r="AE101" s="63">
        <f t="shared" si="61"/>
        <v>5067880</v>
      </c>
      <c r="AF101" s="40">
        <f t="shared" si="62"/>
        <v>5688142.5999999996</v>
      </c>
      <c r="AG101" s="40">
        <f t="shared" si="62"/>
        <v>6212706</v>
      </c>
    </row>
    <row r="102" spans="1:33" ht="13.5" thickBot="1">
      <c r="A102" s="20" t="s">
        <v>16</v>
      </c>
      <c r="B102" s="21">
        <f t="shared" si="39"/>
        <v>2553417.2999999998</v>
      </c>
      <c r="C102" s="22">
        <f t="shared" si="40"/>
        <v>2464830</v>
      </c>
      <c r="D102" s="22">
        <f t="shared" si="41"/>
        <v>2919770.1489999997</v>
      </c>
      <c r="E102" s="22">
        <f t="shared" si="42"/>
        <v>2681123.7620000001</v>
      </c>
      <c r="F102" s="50">
        <f t="shared" si="43"/>
        <v>3405948</v>
      </c>
      <c r="G102" s="64">
        <f t="shared" si="44"/>
        <v>2896026.7850000001</v>
      </c>
      <c r="H102" s="47">
        <f t="shared" si="45"/>
        <v>3178734.5999999996</v>
      </c>
      <c r="I102" s="47">
        <f t="shared" si="45"/>
        <v>3535650</v>
      </c>
      <c r="J102" s="21">
        <f t="shared" si="46"/>
        <v>2988782</v>
      </c>
      <c r="K102" s="22">
        <f t="shared" si="47"/>
        <v>2815466</v>
      </c>
      <c r="L102" s="22">
        <f t="shared" si="48"/>
        <v>2560736.9169999999</v>
      </c>
      <c r="M102" s="22">
        <f t="shared" si="49"/>
        <v>2856068</v>
      </c>
      <c r="N102" s="22">
        <f t="shared" si="50"/>
        <v>2036412</v>
      </c>
      <c r="O102" s="22">
        <f t="shared" si="51"/>
        <v>1532510.2150000001</v>
      </c>
      <c r="P102" s="30">
        <f t="shared" si="52"/>
        <v>1370956</v>
      </c>
      <c r="Q102" s="30">
        <f t="shared" si="52"/>
        <v>1072255</v>
      </c>
      <c r="R102" s="21">
        <f t="shared" si="53"/>
        <v>1287197</v>
      </c>
      <c r="S102" s="22">
        <f t="shared" si="54"/>
        <v>1237940</v>
      </c>
      <c r="T102" s="22">
        <f t="shared" si="55"/>
        <v>1614562</v>
      </c>
      <c r="U102" s="22">
        <f t="shared" si="56"/>
        <v>1720484</v>
      </c>
      <c r="V102" s="22">
        <f t="shared" si="57"/>
        <v>1891278</v>
      </c>
      <c r="W102" s="22">
        <f t="shared" si="58"/>
        <v>1099970</v>
      </c>
      <c r="X102" s="47">
        <f t="shared" si="59"/>
        <v>1451514</v>
      </c>
      <c r="Y102" s="47">
        <f t="shared" si="59"/>
        <v>2024980</v>
      </c>
      <c r="Z102" s="21">
        <f t="shared" si="35"/>
        <v>6829396.2999999998</v>
      </c>
      <c r="AA102" s="22">
        <f t="shared" si="36"/>
        <v>6518236</v>
      </c>
      <c r="AB102" s="22">
        <f t="shared" si="37"/>
        <v>7095069.0659999996</v>
      </c>
      <c r="AC102" s="22">
        <f t="shared" si="38"/>
        <v>7257675.7620000001</v>
      </c>
      <c r="AD102" s="22">
        <f t="shared" si="60"/>
        <v>7333638</v>
      </c>
      <c r="AE102" s="64">
        <f t="shared" si="61"/>
        <v>5528507</v>
      </c>
      <c r="AF102" s="47">
        <f t="shared" si="62"/>
        <v>6001204.5999999996</v>
      </c>
      <c r="AG102" s="47">
        <f t="shared" si="62"/>
        <v>6632885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63">+B27</f>
        <v>330889.87</v>
      </c>
      <c r="C110" s="7">
        <f t="shared" si="63"/>
        <v>288889</v>
      </c>
      <c r="D110" s="7">
        <f t="shared" si="63"/>
        <v>280633.848</v>
      </c>
      <c r="E110" s="7">
        <f t="shared" si="63"/>
        <v>270086.80430000002</v>
      </c>
      <c r="F110" s="25">
        <f t="shared" si="63"/>
        <v>217818.07740000001</v>
      </c>
      <c r="G110" s="63">
        <f t="shared" si="63"/>
        <v>203635.658</v>
      </c>
      <c r="H110" s="40">
        <f t="shared" si="63"/>
        <v>203955.45</v>
      </c>
      <c r="I110" s="40">
        <f t="shared" ref="I110" si="64">+I27</f>
        <v>223308</v>
      </c>
      <c r="J110" s="6">
        <f t="shared" si="63"/>
        <v>874607.64199999999</v>
      </c>
      <c r="K110" s="7">
        <f t="shared" si="63"/>
        <v>1078600.365</v>
      </c>
      <c r="L110" s="7">
        <f t="shared" si="63"/>
        <v>1155822.875</v>
      </c>
      <c r="M110" s="7">
        <f t="shared" si="63"/>
        <v>1542584.4139999999</v>
      </c>
      <c r="N110" s="7">
        <f t="shared" si="63"/>
        <v>1778957.9750000001</v>
      </c>
      <c r="O110" s="7">
        <f t="shared" si="63"/>
        <v>1590111.7220000001</v>
      </c>
      <c r="P110" s="29">
        <f t="shared" si="63"/>
        <v>1767193</v>
      </c>
      <c r="Q110" s="29">
        <f t="shared" ref="Q110" si="65">+Q27</f>
        <v>1973623</v>
      </c>
      <c r="R110" s="6">
        <f t="shared" si="63"/>
        <v>346916.51</v>
      </c>
      <c r="S110" s="7">
        <f t="shared" si="63"/>
        <v>228157</v>
      </c>
      <c r="T110" s="7">
        <f t="shared" si="63"/>
        <v>426435</v>
      </c>
      <c r="U110" s="7">
        <f t="shared" si="63"/>
        <v>490624.21400000004</v>
      </c>
      <c r="V110" s="7">
        <f t="shared" si="63"/>
        <v>442091.33100000001</v>
      </c>
      <c r="W110" s="7">
        <f t="shared" si="63"/>
        <v>393134.49300000002</v>
      </c>
      <c r="X110" s="40">
        <f t="shared" si="63"/>
        <v>408821.48</v>
      </c>
      <c r="Y110" s="40">
        <f t="shared" ref="Y110" si="66">+Y27</f>
        <v>498191</v>
      </c>
      <c r="Z110" s="6">
        <f t="shared" ref="Z110:Z121" si="67">+R110+J110+B110</f>
        <v>1552414.0219999999</v>
      </c>
      <c r="AA110" s="7">
        <f t="shared" ref="AA110:AA121" si="68">+S110+K110+C110</f>
        <v>1595646.365</v>
      </c>
      <c r="AB110" s="7">
        <f t="shared" ref="AB110:AB121" si="69">+T110+L110+D110</f>
        <v>1862891.723</v>
      </c>
      <c r="AC110" s="7">
        <f t="shared" ref="AC110:AC121" si="70">+U110+M110+E110</f>
        <v>2303295.4323</v>
      </c>
      <c r="AD110" s="7">
        <f>+AD27</f>
        <v>2438867.3833999997</v>
      </c>
      <c r="AE110" s="63">
        <f>+AE27</f>
        <v>2186881.8730000001</v>
      </c>
      <c r="AF110" s="40">
        <f>+AF27</f>
        <v>2379969.9299999997</v>
      </c>
      <c r="AG110" s="40">
        <f>+AG27</f>
        <v>2695122</v>
      </c>
    </row>
    <row r="111" spans="1:33">
      <c r="A111" s="5" t="s">
        <v>24</v>
      </c>
      <c r="B111" s="6">
        <f t="shared" ref="B111:B121" si="71">+B110+B28</f>
        <v>705271.42200000002</v>
      </c>
      <c r="C111" s="7">
        <f t="shared" ref="C111:C121" si="72">+C110+C28</f>
        <v>683112</v>
      </c>
      <c r="D111" s="7">
        <f t="shared" ref="D111:D121" si="73">+D110+D28</f>
        <v>531664.18599999999</v>
      </c>
      <c r="E111" s="7">
        <f t="shared" ref="E111:E121" si="74">+E110+E28</f>
        <v>577781.62230000005</v>
      </c>
      <c r="F111" s="25">
        <f t="shared" ref="F111:F121" si="75">+F110+F28</f>
        <v>535640.17705000006</v>
      </c>
      <c r="G111" s="63">
        <f t="shared" ref="G111:G121" si="76">+G110+G28</f>
        <v>403977.87300000002</v>
      </c>
      <c r="H111" s="40">
        <f t="shared" ref="H111:I121" si="77">+H110+H28</f>
        <v>417748.66000000003</v>
      </c>
      <c r="I111" s="40">
        <f t="shared" si="77"/>
        <v>476729</v>
      </c>
      <c r="J111" s="6">
        <f t="shared" ref="J111:J121" si="78">+J110+J28</f>
        <v>1756027.773</v>
      </c>
      <c r="K111" s="7">
        <f t="shared" ref="K111:K121" si="79">+K110+K28</f>
        <v>2253007.372</v>
      </c>
      <c r="L111" s="7">
        <f t="shared" ref="L111:L121" si="80">+L110+L28</f>
        <v>2355734.156</v>
      </c>
      <c r="M111" s="7">
        <f t="shared" ref="M111:M121" si="81">+M110+M28</f>
        <v>3006660.8439999996</v>
      </c>
      <c r="N111" s="7">
        <f t="shared" ref="N111:N121" si="82">+N110+N28</f>
        <v>3652269.6540000001</v>
      </c>
      <c r="O111" s="7">
        <f t="shared" ref="O111:O121" si="83">+O110+O28</f>
        <v>3448535.54</v>
      </c>
      <c r="P111" s="29">
        <f t="shared" ref="P111:Q121" si="84">+P110+P28</f>
        <v>3497147.2</v>
      </c>
      <c r="Q111" s="29">
        <f t="shared" si="84"/>
        <v>4067284</v>
      </c>
      <c r="R111" s="6">
        <f t="shared" ref="R111:R121" si="85">+R110+R28</f>
        <v>709801.14</v>
      </c>
      <c r="S111" s="7">
        <f t="shared" ref="S111:S121" si="86">+S110+S28</f>
        <v>534818.30000000005</v>
      </c>
      <c r="T111" s="7">
        <f t="shared" ref="T111:T121" si="87">+T110+T28</f>
        <v>821792</v>
      </c>
      <c r="U111" s="7">
        <f t="shared" ref="U111:U121" si="88">+U110+U28</f>
        <v>868001.37400000007</v>
      </c>
      <c r="V111" s="7">
        <f t="shared" ref="V111:V121" si="89">+V110+V28</f>
        <v>942844</v>
      </c>
      <c r="W111" s="7">
        <f t="shared" ref="W111:W121" si="90">+W110+W28</f>
        <v>773155.80300000007</v>
      </c>
      <c r="X111" s="40">
        <f t="shared" ref="X111:Y121" si="91">+X110+X28</f>
        <v>835375.15</v>
      </c>
      <c r="Y111" s="40">
        <f t="shared" si="91"/>
        <v>934940</v>
      </c>
      <c r="Z111" s="6">
        <f t="shared" si="67"/>
        <v>3171100.335</v>
      </c>
      <c r="AA111" s="7">
        <f t="shared" si="68"/>
        <v>3470937.6720000003</v>
      </c>
      <c r="AB111" s="7">
        <f t="shared" si="69"/>
        <v>3709190.3420000002</v>
      </c>
      <c r="AC111" s="7">
        <f t="shared" si="70"/>
        <v>4452443.8402999993</v>
      </c>
      <c r="AD111" s="7">
        <f t="shared" ref="AD111:AD121" si="92">+AD110+AD28</f>
        <v>5130753.8310500002</v>
      </c>
      <c r="AE111" s="63">
        <f t="shared" ref="AE111:AE121" si="93">+AE110+AE28</f>
        <v>4625669.216</v>
      </c>
      <c r="AF111" s="40">
        <f t="shared" ref="AF111:AG121" si="94">+AF110+AF28</f>
        <v>4750271.01</v>
      </c>
      <c r="AG111" s="40">
        <f t="shared" si="94"/>
        <v>5478953</v>
      </c>
    </row>
    <row r="112" spans="1:33">
      <c r="A112" s="5" t="s">
        <v>7</v>
      </c>
      <c r="B112" s="6">
        <f t="shared" si="71"/>
        <v>1113225.2620000001</v>
      </c>
      <c r="C112" s="7">
        <f t="shared" si="72"/>
        <v>1083288</v>
      </c>
      <c r="D112" s="7">
        <f t="shared" si="73"/>
        <v>925130.31799999997</v>
      </c>
      <c r="E112" s="7">
        <f t="shared" si="74"/>
        <v>919811.43070000003</v>
      </c>
      <c r="F112" s="25">
        <f t="shared" si="75"/>
        <v>771409.3835</v>
      </c>
      <c r="G112" s="63">
        <f t="shared" si="76"/>
        <v>634714.33700000006</v>
      </c>
      <c r="H112" s="40">
        <f t="shared" si="77"/>
        <v>655731.73</v>
      </c>
      <c r="I112" s="40">
        <f t="shared" si="77"/>
        <v>706852.85</v>
      </c>
      <c r="J112" s="6">
        <f t="shared" si="78"/>
        <v>2821535.273</v>
      </c>
      <c r="K112" s="7">
        <f t="shared" si="79"/>
        <v>3600585.24</v>
      </c>
      <c r="L112" s="7">
        <f t="shared" si="80"/>
        <v>3914093.8820000002</v>
      </c>
      <c r="M112" s="7">
        <f t="shared" si="81"/>
        <v>4842450.8889999995</v>
      </c>
      <c r="N112" s="7">
        <f t="shared" si="82"/>
        <v>5912980.7599999998</v>
      </c>
      <c r="O112" s="7">
        <f t="shared" si="83"/>
        <v>5560005.602</v>
      </c>
      <c r="P112" s="29">
        <f t="shared" si="84"/>
        <v>5309248.63</v>
      </c>
      <c r="Q112" s="29">
        <f t="shared" si="84"/>
        <v>6482751.9000000004</v>
      </c>
      <c r="R112" s="6">
        <f t="shared" si="85"/>
        <v>1121578.6400000001</v>
      </c>
      <c r="S112" s="7">
        <f t="shared" si="86"/>
        <v>900357.3</v>
      </c>
      <c r="T112" s="7">
        <f t="shared" si="87"/>
        <v>1268118</v>
      </c>
      <c r="U112" s="7">
        <f t="shared" si="88"/>
        <v>1296984.094</v>
      </c>
      <c r="V112" s="7">
        <f t="shared" si="89"/>
        <v>1339446.1721099999</v>
      </c>
      <c r="W112" s="7">
        <f t="shared" si="90"/>
        <v>1155144.5830000001</v>
      </c>
      <c r="X112" s="40">
        <f t="shared" si="91"/>
        <v>1201070.56</v>
      </c>
      <c r="Y112" s="40">
        <f t="shared" si="91"/>
        <v>1732830.98</v>
      </c>
      <c r="Z112" s="6">
        <f t="shared" si="67"/>
        <v>5056339.1750000007</v>
      </c>
      <c r="AA112" s="7">
        <f t="shared" si="68"/>
        <v>5584230.54</v>
      </c>
      <c r="AB112" s="7">
        <f t="shared" si="69"/>
        <v>6107342.2000000002</v>
      </c>
      <c r="AC112" s="7">
        <f t="shared" si="70"/>
        <v>7059246.4136999995</v>
      </c>
      <c r="AD112" s="7">
        <f t="shared" si="92"/>
        <v>8023836.3156100009</v>
      </c>
      <c r="AE112" s="63">
        <f t="shared" si="93"/>
        <v>7349864.5219999999</v>
      </c>
      <c r="AF112" s="40">
        <f t="shared" si="94"/>
        <v>7166050.9199999999</v>
      </c>
      <c r="AG112" s="40">
        <f t="shared" si="94"/>
        <v>8922435.7300000004</v>
      </c>
    </row>
    <row r="113" spans="1:33">
      <c r="A113" s="5" t="s">
        <v>8</v>
      </c>
      <c r="B113" s="6">
        <f t="shared" si="71"/>
        <v>1506565.003</v>
      </c>
      <c r="C113" s="7">
        <f t="shared" si="72"/>
        <v>1462422</v>
      </c>
      <c r="D113" s="7">
        <f t="shared" si="73"/>
        <v>1227960.9240000001</v>
      </c>
      <c r="E113" s="7">
        <f t="shared" si="74"/>
        <v>1178734.3611999999</v>
      </c>
      <c r="F113" s="25">
        <f t="shared" si="75"/>
        <v>1127094.48055</v>
      </c>
      <c r="G113" s="63">
        <f t="shared" si="76"/>
        <v>798626.70100000012</v>
      </c>
      <c r="H113" s="40">
        <f t="shared" si="77"/>
        <v>860726.33</v>
      </c>
      <c r="I113" s="40">
        <f t="shared" si="77"/>
        <v>981856.82</v>
      </c>
      <c r="J113" s="6">
        <f t="shared" si="78"/>
        <v>3910324.3629999999</v>
      </c>
      <c r="K113" s="7">
        <f t="shared" si="79"/>
        <v>4938724.0980000002</v>
      </c>
      <c r="L113" s="7">
        <f t="shared" si="80"/>
        <v>5460700.6060000006</v>
      </c>
      <c r="M113" s="7">
        <f t="shared" si="81"/>
        <v>6692883.680399999</v>
      </c>
      <c r="N113" s="7">
        <f t="shared" si="82"/>
        <v>8170561.2750000004</v>
      </c>
      <c r="O113" s="7">
        <f t="shared" si="83"/>
        <v>7676303.5552200004</v>
      </c>
      <c r="P113" s="29">
        <f t="shared" si="84"/>
        <v>7566424.7400000002</v>
      </c>
      <c r="Q113" s="29">
        <f t="shared" si="84"/>
        <v>9105519.1999999993</v>
      </c>
      <c r="R113" s="6">
        <f t="shared" si="85"/>
        <v>1467213.6</v>
      </c>
      <c r="S113" s="7">
        <f t="shared" si="86"/>
        <v>1211449.3</v>
      </c>
      <c r="T113" s="7">
        <f t="shared" si="87"/>
        <v>1669527.26</v>
      </c>
      <c r="U113" s="7">
        <f t="shared" si="88"/>
        <v>1680741.6</v>
      </c>
      <c r="V113" s="7">
        <f t="shared" si="89"/>
        <v>1706594.56911</v>
      </c>
      <c r="W113" s="7">
        <f t="shared" si="90"/>
        <v>1477888.5830000001</v>
      </c>
      <c r="X113" s="40">
        <f t="shared" si="91"/>
        <v>1604152.1800000002</v>
      </c>
      <c r="Y113" s="40">
        <f t="shared" si="91"/>
        <v>2149030.77</v>
      </c>
      <c r="Z113" s="6">
        <f t="shared" si="67"/>
        <v>6884102.966</v>
      </c>
      <c r="AA113" s="7">
        <f t="shared" si="68"/>
        <v>7612595.398</v>
      </c>
      <c r="AB113" s="7">
        <f t="shared" si="69"/>
        <v>8358188.790000001</v>
      </c>
      <c r="AC113" s="7">
        <f t="shared" si="70"/>
        <v>9552359.6415999979</v>
      </c>
      <c r="AD113" s="7">
        <f t="shared" si="92"/>
        <v>11004250.324660001</v>
      </c>
      <c r="AE113" s="63">
        <f t="shared" si="93"/>
        <v>9952818.8392200004</v>
      </c>
      <c r="AF113" s="40">
        <f t="shared" si="94"/>
        <v>10031303.25</v>
      </c>
      <c r="AG113" s="40">
        <f t="shared" si="94"/>
        <v>12236406.789999999</v>
      </c>
    </row>
    <row r="114" spans="1:33">
      <c r="A114" s="5" t="s">
        <v>9</v>
      </c>
      <c r="B114" s="6">
        <f t="shared" si="71"/>
        <v>1810465.1680000001</v>
      </c>
      <c r="C114" s="7">
        <f t="shared" si="72"/>
        <v>1721898</v>
      </c>
      <c r="D114" s="7">
        <f t="shared" si="73"/>
        <v>1511881.8170000003</v>
      </c>
      <c r="E114" s="7">
        <f t="shared" si="74"/>
        <v>1336087.3628</v>
      </c>
      <c r="F114" s="25">
        <f t="shared" si="75"/>
        <v>1305544.5754499999</v>
      </c>
      <c r="G114" s="63">
        <f t="shared" si="76"/>
        <v>958261.20100000012</v>
      </c>
      <c r="H114" s="40">
        <f t="shared" si="77"/>
        <v>1084186.54</v>
      </c>
      <c r="I114" s="40">
        <f t="shared" si="77"/>
        <v>1204912.8199999998</v>
      </c>
      <c r="J114" s="6">
        <f t="shared" si="78"/>
        <v>5023442.4729999993</v>
      </c>
      <c r="K114" s="7">
        <f t="shared" si="79"/>
        <v>6226827.0600000005</v>
      </c>
      <c r="L114" s="7">
        <f t="shared" si="80"/>
        <v>7099890.6330000013</v>
      </c>
      <c r="M114" s="7">
        <f t="shared" si="81"/>
        <v>8511122.2583999988</v>
      </c>
      <c r="N114" s="7">
        <f t="shared" si="82"/>
        <v>10444735.416000001</v>
      </c>
      <c r="O114" s="7">
        <f t="shared" si="83"/>
        <v>9611825.3552200012</v>
      </c>
      <c r="P114" s="29">
        <f t="shared" si="84"/>
        <v>9926839.3499999996</v>
      </c>
      <c r="Q114" s="29">
        <f t="shared" si="84"/>
        <v>11491977.199999999</v>
      </c>
      <c r="R114" s="6">
        <f t="shared" si="85"/>
        <v>1750651.08</v>
      </c>
      <c r="S114" s="7">
        <f t="shared" si="86"/>
        <v>1570202.8</v>
      </c>
      <c r="T114" s="7">
        <f t="shared" si="87"/>
        <v>2109988.85</v>
      </c>
      <c r="U114" s="7">
        <f t="shared" si="88"/>
        <v>2269909.91</v>
      </c>
      <c r="V114" s="7">
        <f t="shared" si="89"/>
        <v>2231937.9691099999</v>
      </c>
      <c r="W114" s="7">
        <f t="shared" si="90"/>
        <v>1900031.943</v>
      </c>
      <c r="X114" s="40">
        <f t="shared" si="91"/>
        <v>2057738.4300000002</v>
      </c>
      <c r="Y114" s="40">
        <f t="shared" si="91"/>
        <v>2705416.77</v>
      </c>
      <c r="Z114" s="6">
        <f t="shared" si="67"/>
        <v>8584558.720999999</v>
      </c>
      <c r="AA114" s="7">
        <f t="shared" si="68"/>
        <v>9518927.8599999994</v>
      </c>
      <c r="AB114" s="7">
        <f t="shared" si="69"/>
        <v>10721761.300000001</v>
      </c>
      <c r="AC114" s="7">
        <f t="shared" si="70"/>
        <v>12117119.531199999</v>
      </c>
      <c r="AD114" s="7">
        <f t="shared" si="92"/>
        <v>13982217.960560001</v>
      </c>
      <c r="AE114" s="63">
        <f t="shared" si="93"/>
        <v>12470118.499220001</v>
      </c>
      <c r="AF114" s="40">
        <f t="shared" si="94"/>
        <v>13068764.32</v>
      </c>
      <c r="AG114" s="40">
        <f t="shared" si="94"/>
        <v>15402306.789999999</v>
      </c>
    </row>
    <row r="115" spans="1:33">
      <c r="A115" s="5" t="s">
        <v>10</v>
      </c>
      <c r="B115" s="6">
        <f t="shared" si="71"/>
        <v>2024065.9965000001</v>
      </c>
      <c r="C115" s="7">
        <f t="shared" si="72"/>
        <v>1946500</v>
      </c>
      <c r="D115" s="7">
        <f t="shared" si="73"/>
        <v>1776925.1200000003</v>
      </c>
      <c r="E115" s="7">
        <f t="shared" si="74"/>
        <v>1560845.3628</v>
      </c>
      <c r="F115" s="25">
        <f t="shared" si="75"/>
        <v>1481218.3139499999</v>
      </c>
      <c r="G115" s="63">
        <f t="shared" si="76"/>
        <v>1069332.351</v>
      </c>
      <c r="H115" s="40">
        <f t="shared" si="77"/>
        <v>1302970.52</v>
      </c>
      <c r="I115" s="40">
        <f t="shared" si="77"/>
        <v>1427202.39</v>
      </c>
      <c r="J115" s="6">
        <f t="shared" si="78"/>
        <v>6065184.9519999996</v>
      </c>
      <c r="K115" s="7">
        <f t="shared" si="79"/>
        <v>7459632.0440000007</v>
      </c>
      <c r="L115" s="7">
        <f t="shared" si="80"/>
        <v>8554809.6850000024</v>
      </c>
      <c r="M115" s="7">
        <f t="shared" si="81"/>
        <v>10150920.258399999</v>
      </c>
      <c r="N115" s="7">
        <f t="shared" si="82"/>
        <v>12514701.384300001</v>
      </c>
      <c r="O115" s="7">
        <f t="shared" si="83"/>
        <v>11292372.55522</v>
      </c>
      <c r="P115" s="29">
        <f t="shared" si="84"/>
        <v>11958175.779999999</v>
      </c>
      <c r="Q115" s="29">
        <f t="shared" si="84"/>
        <v>13674867</v>
      </c>
      <c r="R115" s="6">
        <f t="shared" si="85"/>
        <v>2011693.8900000001</v>
      </c>
      <c r="S115" s="7">
        <f t="shared" si="86"/>
        <v>1873084.8</v>
      </c>
      <c r="T115" s="7">
        <f t="shared" si="87"/>
        <v>2594232.318</v>
      </c>
      <c r="U115" s="7">
        <f t="shared" si="88"/>
        <v>2785534.91</v>
      </c>
      <c r="V115" s="7">
        <f t="shared" si="89"/>
        <v>2575083.9821099997</v>
      </c>
      <c r="W115" s="7">
        <f t="shared" si="90"/>
        <v>2404572.7930000001</v>
      </c>
      <c r="X115" s="40">
        <f t="shared" si="91"/>
        <v>2958322.92</v>
      </c>
      <c r="Y115" s="40">
        <f t="shared" si="91"/>
        <v>3211646.5300000003</v>
      </c>
      <c r="Z115" s="6">
        <f t="shared" si="67"/>
        <v>10100944.838500001</v>
      </c>
      <c r="AA115" s="7">
        <f t="shared" si="68"/>
        <v>11279216.844000001</v>
      </c>
      <c r="AB115" s="7">
        <f t="shared" si="69"/>
        <v>12925967.123000003</v>
      </c>
      <c r="AC115" s="7">
        <f t="shared" si="70"/>
        <v>14497300.531199999</v>
      </c>
      <c r="AD115" s="7">
        <f t="shared" si="92"/>
        <v>16571003.680360001</v>
      </c>
      <c r="AE115" s="63">
        <f t="shared" si="93"/>
        <v>14766277.69922</v>
      </c>
      <c r="AF115" s="40">
        <f t="shared" si="94"/>
        <v>16219469.220000001</v>
      </c>
      <c r="AG115" s="40">
        <f t="shared" si="94"/>
        <v>18313715.919999998</v>
      </c>
    </row>
    <row r="116" spans="1:33">
      <c r="A116" s="5" t="s">
        <v>11</v>
      </c>
      <c r="B116" s="6">
        <f t="shared" si="71"/>
        <v>2265814.1095000003</v>
      </c>
      <c r="C116" s="7">
        <f t="shared" si="72"/>
        <v>2173560</v>
      </c>
      <c r="D116" s="7">
        <f t="shared" si="73"/>
        <v>2007410.4840000004</v>
      </c>
      <c r="E116" s="7">
        <f t="shared" si="74"/>
        <v>1706997.1066000001</v>
      </c>
      <c r="F116" s="25">
        <f t="shared" si="75"/>
        <v>1732285.7289679998</v>
      </c>
      <c r="G116" s="63">
        <f t="shared" si="76"/>
        <v>1294938.4310000001</v>
      </c>
      <c r="H116" s="40">
        <f t="shared" si="77"/>
        <v>1524859.02</v>
      </c>
      <c r="I116" s="40">
        <f t="shared" si="77"/>
        <v>1613170.25</v>
      </c>
      <c r="J116" s="6">
        <f t="shared" si="78"/>
        <v>7164330.4719999991</v>
      </c>
      <c r="K116" s="7">
        <f t="shared" si="79"/>
        <v>8676496.290000001</v>
      </c>
      <c r="L116" s="7">
        <f t="shared" si="80"/>
        <v>9928635.5905000027</v>
      </c>
      <c r="M116" s="7">
        <f t="shared" si="81"/>
        <v>11909576.0441</v>
      </c>
      <c r="N116" s="7">
        <f t="shared" si="82"/>
        <v>14963886.718372</v>
      </c>
      <c r="O116" s="7">
        <f t="shared" si="83"/>
        <v>13007428.25522</v>
      </c>
      <c r="P116" s="29">
        <f t="shared" si="84"/>
        <v>14220621.939999999</v>
      </c>
      <c r="Q116" s="29">
        <f t="shared" si="84"/>
        <v>15955141.1</v>
      </c>
      <c r="R116" s="6">
        <f t="shared" si="85"/>
        <v>2384776.0300000003</v>
      </c>
      <c r="S116" s="7">
        <f t="shared" si="86"/>
        <v>2273567.2999999998</v>
      </c>
      <c r="T116" s="7">
        <f t="shared" si="87"/>
        <v>2989588.7179999999</v>
      </c>
      <c r="U116" s="7">
        <f t="shared" si="88"/>
        <v>3289958.926</v>
      </c>
      <c r="V116" s="7">
        <f t="shared" si="89"/>
        <v>3121888.6181099997</v>
      </c>
      <c r="W116" s="7">
        <f t="shared" si="90"/>
        <v>2870551.753</v>
      </c>
      <c r="X116" s="40">
        <f t="shared" si="91"/>
        <v>3609800.86</v>
      </c>
      <c r="Y116" s="40">
        <f t="shared" si="91"/>
        <v>3744888.9400000004</v>
      </c>
      <c r="Z116" s="6">
        <f t="shared" si="67"/>
        <v>11814920.611500001</v>
      </c>
      <c r="AA116" s="7">
        <f t="shared" si="68"/>
        <v>13123623.59</v>
      </c>
      <c r="AB116" s="7">
        <f t="shared" si="69"/>
        <v>14925634.792500004</v>
      </c>
      <c r="AC116" s="7">
        <f t="shared" si="70"/>
        <v>16906532.076700002</v>
      </c>
      <c r="AD116" s="7">
        <f t="shared" si="92"/>
        <v>19818061.065450002</v>
      </c>
      <c r="AE116" s="63">
        <f t="shared" si="93"/>
        <v>17172918.43922</v>
      </c>
      <c r="AF116" s="40">
        <f t="shared" si="94"/>
        <v>19355281.82</v>
      </c>
      <c r="AG116" s="40">
        <f t="shared" si="94"/>
        <v>21313200.289999999</v>
      </c>
    </row>
    <row r="117" spans="1:33">
      <c r="A117" s="5" t="s">
        <v>12</v>
      </c>
      <c r="B117" s="6">
        <f t="shared" si="71"/>
        <v>2505445.9335000003</v>
      </c>
      <c r="C117" s="7">
        <f t="shared" si="72"/>
        <v>2366701</v>
      </c>
      <c r="D117" s="7">
        <f t="shared" si="73"/>
        <v>2230314.1331000002</v>
      </c>
      <c r="E117" s="7">
        <f t="shared" si="74"/>
        <v>1905106.4344000001</v>
      </c>
      <c r="F117" s="25">
        <f t="shared" si="75"/>
        <v>1927032.0844679999</v>
      </c>
      <c r="G117" s="63">
        <f t="shared" si="76"/>
        <v>1483500.2036000001</v>
      </c>
      <c r="H117" s="40">
        <f t="shared" si="77"/>
        <v>1715958.77</v>
      </c>
      <c r="I117" s="40">
        <f t="shared" si="77"/>
        <v>1806463.9318200001</v>
      </c>
      <c r="J117" s="6">
        <f t="shared" si="78"/>
        <v>8247733.0809999993</v>
      </c>
      <c r="K117" s="7">
        <f t="shared" si="79"/>
        <v>9938504.0590000004</v>
      </c>
      <c r="L117" s="7">
        <f t="shared" si="80"/>
        <v>11413470.596500002</v>
      </c>
      <c r="M117" s="7">
        <f t="shared" si="81"/>
        <v>13548768.043099999</v>
      </c>
      <c r="N117" s="7">
        <f t="shared" si="82"/>
        <v>17128988.478812002</v>
      </c>
      <c r="O117" s="7">
        <f t="shared" si="83"/>
        <v>14717700.375945</v>
      </c>
      <c r="P117" s="29">
        <f t="shared" si="84"/>
        <v>16339724.68</v>
      </c>
      <c r="Q117" s="29">
        <f t="shared" si="84"/>
        <v>18322820.875232</v>
      </c>
      <c r="R117" s="6">
        <f t="shared" si="85"/>
        <v>2796963.0900000003</v>
      </c>
      <c r="S117" s="7">
        <f t="shared" si="86"/>
        <v>2684017.2999999998</v>
      </c>
      <c r="T117" s="7">
        <f t="shared" si="87"/>
        <v>3493941.7779999999</v>
      </c>
      <c r="U117" s="7">
        <f t="shared" si="88"/>
        <v>3860794.4449999998</v>
      </c>
      <c r="V117" s="7">
        <f t="shared" si="89"/>
        <v>3804665.1561099999</v>
      </c>
      <c r="W117" s="7">
        <f t="shared" si="90"/>
        <v>3345795.7029999997</v>
      </c>
      <c r="X117" s="40">
        <f t="shared" si="91"/>
        <v>4205392.16</v>
      </c>
      <c r="Y117" s="40">
        <f t="shared" si="91"/>
        <v>4383386.6400000006</v>
      </c>
      <c r="Z117" s="6">
        <f t="shared" si="67"/>
        <v>13550142.104499999</v>
      </c>
      <c r="AA117" s="7">
        <f t="shared" si="68"/>
        <v>14989222.359000001</v>
      </c>
      <c r="AB117" s="7">
        <f t="shared" si="69"/>
        <v>17137726.507600002</v>
      </c>
      <c r="AC117" s="7">
        <f t="shared" si="70"/>
        <v>19314668.922499999</v>
      </c>
      <c r="AD117" s="7">
        <f t="shared" si="92"/>
        <v>22860685.719390001</v>
      </c>
      <c r="AE117" s="63">
        <f t="shared" si="93"/>
        <v>19546996.282545</v>
      </c>
      <c r="AF117" s="40">
        <f t="shared" si="94"/>
        <v>22261075.609999999</v>
      </c>
      <c r="AG117" s="40">
        <f t="shared" si="94"/>
        <v>24512671.447051998</v>
      </c>
    </row>
    <row r="118" spans="1:33">
      <c r="A118" s="5" t="s">
        <v>13</v>
      </c>
      <c r="B118" s="6">
        <f t="shared" si="71"/>
        <v>2795989.9295000001</v>
      </c>
      <c r="C118" s="7">
        <f t="shared" si="72"/>
        <v>2630397</v>
      </c>
      <c r="D118" s="7">
        <f t="shared" si="73"/>
        <v>2425850.3021</v>
      </c>
      <c r="E118" s="7">
        <f t="shared" si="74"/>
        <v>2054515.4054</v>
      </c>
      <c r="F118" s="25">
        <f t="shared" si="75"/>
        <v>2087460.2244679998</v>
      </c>
      <c r="G118" s="63">
        <f t="shared" si="76"/>
        <v>1664086.1636000001</v>
      </c>
      <c r="H118" s="40">
        <f t="shared" si="77"/>
        <v>1944820.321</v>
      </c>
      <c r="I118" s="40">
        <f t="shared" si="77"/>
        <v>1947699.41182</v>
      </c>
      <c r="J118" s="6">
        <f t="shared" si="78"/>
        <v>9196500.9349999987</v>
      </c>
      <c r="K118" s="7">
        <f t="shared" si="79"/>
        <v>11026869.991</v>
      </c>
      <c r="L118" s="7">
        <f t="shared" si="80"/>
        <v>12810000.542400002</v>
      </c>
      <c r="M118" s="7">
        <f t="shared" si="81"/>
        <v>15167014.1011</v>
      </c>
      <c r="N118" s="7">
        <f t="shared" si="82"/>
        <v>19315377.525812</v>
      </c>
      <c r="O118" s="7">
        <f t="shared" si="83"/>
        <v>16343008.575944999</v>
      </c>
      <c r="P118" s="29">
        <f t="shared" si="84"/>
        <v>18409894.18</v>
      </c>
      <c r="Q118" s="29">
        <f t="shared" si="84"/>
        <v>20480045.675232001</v>
      </c>
      <c r="R118" s="6">
        <f t="shared" si="85"/>
        <v>3235869.3000000003</v>
      </c>
      <c r="S118" s="7">
        <f t="shared" si="86"/>
        <v>3146197.3</v>
      </c>
      <c r="T118" s="7">
        <f t="shared" si="87"/>
        <v>3916056.73</v>
      </c>
      <c r="U118" s="7">
        <f t="shared" si="88"/>
        <v>4314982.8650000002</v>
      </c>
      <c r="V118" s="7">
        <f t="shared" si="89"/>
        <v>4382293.6491099996</v>
      </c>
      <c r="W118" s="7">
        <f t="shared" si="90"/>
        <v>3795229.5829999996</v>
      </c>
      <c r="X118" s="40">
        <f t="shared" si="91"/>
        <v>4783495.7200000007</v>
      </c>
      <c r="Y118" s="40">
        <f t="shared" si="91"/>
        <v>5008193.4600000009</v>
      </c>
      <c r="Z118" s="6">
        <f t="shared" si="67"/>
        <v>15228360.1645</v>
      </c>
      <c r="AA118" s="7">
        <f t="shared" si="68"/>
        <v>16803464.291000001</v>
      </c>
      <c r="AB118" s="7">
        <f t="shared" si="69"/>
        <v>19151907.574500002</v>
      </c>
      <c r="AC118" s="7">
        <f t="shared" si="70"/>
        <v>21536512.3715</v>
      </c>
      <c r="AD118" s="7">
        <f t="shared" si="92"/>
        <v>25785131.399390001</v>
      </c>
      <c r="AE118" s="63">
        <f t="shared" si="93"/>
        <v>21802324.322544999</v>
      </c>
      <c r="AF118" s="40">
        <f t="shared" si="94"/>
        <v>25138210.221000001</v>
      </c>
      <c r="AG118" s="40">
        <f t="shared" si="94"/>
        <v>27435938.547052</v>
      </c>
    </row>
    <row r="119" spans="1:33">
      <c r="A119" s="5" t="s">
        <v>14</v>
      </c>
      <c r="B119" s="6">
        <f t="shared" si="71"/>
        <v>3050728.6395</v>
      </c>
      <c r="C119" s="7">
        <f t="shared" si="72"/>
        <v>2877006</v>
      </c>
      <c r="D119" s="7">
        <f t="shared" si="73"/>
        <v>2584811.5340999998</v>
      </c>
      <c r="E119" s="7">
        <f t="shared" si="74"/>
        <v>2246335.1934000002</v>
      </c>
      <c r="F119" s="25">
        <f t="shared" si="75"/>
        <v>2284932.7554679997</v>
      </c>
      <c r="G119" s="63">
        <f t="shared" si="76"/>
        <v>1853632.3636</v>
      </c>
      <c r="H119" s="40">
        <f t="shared" si="77"/>
        <v>2122715.1409999998</v>
      </c>
      <c r="I119" s="40">
        <f t="shared" si="77"/>
        <v>2111769.2384000001</v>
      </c>
      <c r="J119" s="6">
        <f t="shared" si="78"/>
        <v>10286156.434999999</v>
      </c>
      <c r="K119" s="7">
        <f t="shared" si="79"/>
        <v>12237352.501</v>
      </c>
      <c r="L119" s="7">
        <f t="shared" si="80"/>
        <v>14273594.794500003</v>
      </c>
      <c r="M119" s="7">
        <f t="shared" si="81"/>
        <v>16843597.2381</v>
      </c>
      <c r="N119" s="7">
        <f t="shared" si="82"/>
        <v>21360022.119812001</v>
      </c>
      <c r="O119" s="7">
        <f t="shared" si="83"/>
        <v>18122415.275945</v>
      </c>
      <c r="P119" s="29">
        <f t="shared" si="84"/>
        <v>20469774.379999999</v>
      </c>
      <c r="Q119" s="29">
        <f t="shared" si="84"/>
        <v>22609705.917011999</v>
      </c>
      <c r="R119" s="6">
        <f t="shared" si="85"/>
        <v>3624964.3200000003</v>
      </c>
      <c r="S119" s="7">
        <f t="shared" si="86"/>
        <v>3630298.1999999997</v>
      </c>
      <c r="T119" s="7">
        <f t="shared" si="87"/>
        <v>4426395.2649999997</v>
      </c>
      <c r="U119" s="7">
        <f t="shared" si="88"/>
        <v>5014046.1730000004</v>
      </c>
      <c r="V119" s="7">
        <f t="shared" si="89"/>
        <v>5034563.3491099998</v>
      </c>
      <c r="W119" s="7">
        <f t="shared" si="90"/>
        <v>4341220.1829999993</v>
      </c>
      <c r="X119" s="40">
        <f t="shared" si="91"/>
        <v>5320685.49</v>
      </c>
      <c r="Y119" s="40">
        <f t="shared" si="91"/>
        <v>5573602.1560000014</v>
      </c>
      <c r="Z119" s="6">
        <f t="shared" si="67"/>
        <v>16961849.394499999</v>
      </c>
      <c r="AA119" s="7">
        <f t="shared" si="68"/>
        <v>18744656.700999998</v>
      </c>
      <c r="AB119" s="7">
        <f t="shared" si="69"/>
        <v>21284801.593600001</v>
      </c>
      <c r="AC119" s="7">
        <f t="shared" si="70"/>
        <v>24103978.604499999</v>
      </c>
      <c r="AD119" s="7">
        <f t="shared" si="92"/>
        <v>28679518.22439</v>
      </c>
      <c r="AE119" s="63">
        <f t="shared" si="93"/>
        <v>24317267.822544999</v>
      </c>
      <c r="AF119" s="40">
        <f t="shared" si="94"/>
        <v>27913175.011</v>
      </c>
      <c r="AG119" s="40">
        <f t="shared" si="94"/>
        <v>30295077.311411999</v>
      </c>
    </row>
    <row r="120" spans="1:33">
      <c r="A120" s="5" t="s">
        <v>15</v>
      </c>
      <c r="B120" s="6">
        <f t="shared" si="71"/>
        <v>3336588.8195000002</v>
      </c>
      <c r="C120" s="7">
        <f t="shared" si="72"/>
        <v>3139578</v>
      </c>
      <c r="D120" s="7">
        <f t="shared" si="73"/>
        <v>2742887.2645999999</v>
      </c>
      <c r="E120" s="7">
        <f t="shared" si="74"/>
        <v>2409817.2266000002</v>
      </c>
      <c r="F120" s="25">
        <f t="shared" si="75"/>
        <v>2488434.1824679999</v>
      </c>
      <c r="G120" s="63">
        <f t="shared" si="76"/>
        <v>2064161.5336</v>
      </c>
      <c r="H120" s="40">
        <f t="shared" si="77"/>
        <v>2290535.5549999997</v>
      </c>
      <c r="I120" s="40">
        <f t="shared" si="77"/>
        <v>2326736.2384000001</v>
      </c>
      <c r="J120" s="6">
        <f t="shared" si="78"/>
        <v>11263058.253999999</v>
      </c>
      <c r="K120" s="7">
        <f t="shared" si="79"/>
        <v>13354249.030000001</v>
      </c>
      <c r="L120" s="7">
        <f t="shared" si="80"/>
        <v>15721920.347500002</v>
      </c>
      <c r="M120" s="7">
        <f t="shared" si="81"/>
        <v>18495682.101099998</v>
      </c>
      <c r="N120" s="7">
        <f t="shared" si="82"/>
        <v>23062574.503812</v>
      </c>
      <c r="O120" s="7">
        <f t="shared" si="83"/>
        <v>19839056.815944999</v>
      </c>
      <c r="P120" s="29">
        <f t="shared" si="84"/>
        <v>22280565.789999999</v>
      </c>
      <c r="Q120" s="29">
        <f t="shared" si="84"/>
        <v>24682444.917011999</v>
      </c>
      <c r="R120" s="6">
        <f t="shared" si="85"/>
        <v>3959154.3200000003</v>
      </c>
      <c r="S120" s="7">
        <f t="shared" si="86"/>
        <v>4071134.6999999997</v>
      </c>
      <c r="T120" s="7">
        <f t="shared" si="87"/>
        <v>4972069.6949999994</v>
      </c>
      <c r="U120" s="7">
        <f t="shared" si="88"/>
        <v>5645327.3629999999</v>
      </c>
      <c r="V120" s="7">
        <f t="shared" si="89"/>
        <v>5663156.8131099995</v>
      </c>
      <c r="W120" s="7">
        <f t="shared" si="90"/>
        <v>4736860.1029999992</v>
      </c>
      <c r="X120" s="40">
        <f t="shared" si="91"/>
        <v>5812872.8890000004</v>
      </c>
      <c r="Y120" s="40">
        <f t="shared" si="91"/>
        <v>6312666.1560000014</v>
      </c>
      <c r="Z120" s="6">
        <f t="shared" si="67"/>
        <v>18558801.3935</v>
      </c>
      <c r="AA120" s="7">
        <f t="shared" si="68"/>
        <v>20564961.73</v>
      </c>
      <c r="AB120" s="7">
        <f t="shared" si="69"/>
        <v>23436877.307100002</v>
      </c>
      <c r="AC120" s="7">
        <f t="shared" si="70"/>
        <v>26550826.690699995</v>
      </c>
      <c r="AD120" s="7">
        <f t="shared" si="92"/>
        <v>31214165.499389999</v>
      </c>
      <c r="AE120" s="63">
        <f t="shared" si="93"/>
        <v>26640078.452544998</v>
      </c>
      <c r="AF120" s="40">
        <f t="shared" si="94"/>
        <v>30383974.234000001</v>
      </c>
      <c r="AG120" s="40">
        <f t="shared" si="94"/>
        <v>33321847.311411999</v>
      </c>
    </row>
    <row r="121" spans="1:33" ht="13.5" thickBot="1">
      <c r="A121" s="20" t="s">
        <v>16</v>
      </c>
      <c r="B121" s="21">
        <f t="shared" si="71"/>
        <v>3641741.8195000002</v>
      </c>
      <c r="C121" s="22">
        <f t="shared" si="72"/>
        <v>3338643</v>
      </c>
      <c r="D121" s="22">
        <f t="shared" si="73"/>
        <v>2968228.0548999999</v>
      </c>
      <c r="E121" s="22">
        <f t="shared" si="74"/>
        <v>2635905.4643999999</v>
      </c>
      <c r="F121" s="50">
        <f t="shared" si="75"/>
        <v>2675195.3864679998</v>
      </c>
      <c r="G121" s="64">
        <f t="shared" si="76"/>
        <v>2272085.1935999999</v>
      </c>
      <c r="H121" s="47">
        <f t="shared" si="77"/>
        <v>2538248.5349999997</v>
      </c>
      <c r="I121" s="47">
        <f t="shared" si="77"/>
        <v>2568241.2384000001</v>
      </c>
      <c r="J121" s="21">
        <f t="shared" si="78"/>
        <v>12339641.253999999</v>
      </c>
      <c r="K121" s="22">
        <f t="shared" si="79"/>
        <v>14490666.074000001</v>
      </c>
      <c r="L121" s="22">
        <f t="shared" si="80"/>
        <v>17126394.653600004</v>
      </c>
      <c r="M121" s="22">
        <f t="shared" si="81"/>
        <v>20449410.041099999</v>
      </c>
      <c r="N121" s="22">
        <f t="shared" si="82"/>
        <v>24942677.048812002</v>
      </c>
      <c r="O121" s="22">
        <f t="shared" si="83"/>
        <v>21557285.615945</v>
      </c>
      <c r="P121" s="30">
        <f t="shared" si="84"/>
        <v>24449332.710000001</v>
      </c>
      <c r="Q121" s="30">
        <f t="shared" si="84"/>
        <v>27019890.917011999</v>
      </c>
      <c r="R121" s="21">
        <f t="shared" si="85"/>
        <v>4469206.32</v>
      </c>
      <c r="S121" s="22">
        <f t="shared" si="86"/>
        <v>4553749.6999999993</v>
      </c>
      <c r="T121" s="22">
        <f t="shared" si="87"/>
        <v>5472169.7739999993</v>
      </c>
      <c r="U121" s="22">
        <f t="shared" si="88"/>
        <v>6047102.4330000002</v>
      </c>
      <c r="V121" s="22">
        <f t="shared" si="89"/>
        <v>6137853.4501099996</v>
      </c>
      <c r="W121" s="22">
        <f t="shared" si="90"/>
        <v>5235444.1029999992</v>
      </c>
      <c r="X121" s="47">
        <f t="shared" si="91"/>
        <v>6498820.5890000006</v>
      </c>
      <c r="Y121" s="47">
        <f t="shared" si="91"/>
        <v>6958562.1560000014</v>
      </c>
      <c r="Z121" s="21">
        <f t="shared" si="67"/>
        <v>20450589.3935</v>
      </c>
      <c r="AA121" s="22">
        <f t="shared" si="68"/>
        <v>22383058.774</v>
      </c>
      <c r="AB121" s="22">
        <f t="shared" si="69"/>
        <v>25566792.482500002</v>
      </c>
      <c r="AC121" s="22">
        <f t="shared" si="70"/>
        <v>29132417.938500002</v>
      </c>
      <c r="AD121" s="22">
        <f t="shared" si="92"/>
        <v>33755725.885389999</v>
      </c>
      <c r="AE121" s="64">
        <f t="shared" si="93"/>
        <v>29064814.912544999</v>
      </c>
      <c r="AF121" s="47">
        <f t="shared" si="94"/>
        <v>33486401.834000003</v>
      </c>
      <c r="AG121" s="47">
        <f t="shared" si="94"/>
        <v>36546694.311411999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63"/>
      <c r="Y125" s="107"/>
      <c r="Z125" s="121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64"/>
      <c r="Y126" s="108"/>
      <c r="Z126" s="121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4"/>
      <c r="Y127" s="105"/>
      <c r="Z127" s="121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8">
        <v>2011</v>
      </c>
      <c r="Z128" s="104"/>
    </row>
    <row r="129" spans="1:26">
      <c r="A129" s="11" t="s">
        <v>6</v>
      </c>
      <c r="B129" s="6">
        <f t="shared" ref="B129:U129" si="95">+B47</f>
        <v>5641.5599999999995</v>
      </c>
      <c r="C129" s="7">
        <f t="shared" si="95"/>
        <v>5211.8</v>
      </c>
      <c r="D129" s="7">
        <f t="shared" si="95"/>
        <v>4657.7</v>
      </c>
      <c r="E129" s="7">
        <f t="shared" si="95"/>
        <v>6347.833333333333</v>
      </c>
      <c r="F129" s="25">
        <f t="shared" si="95"/>
        <v>6043.6333333333332</v>
      </c>
      <c r="G129" s="67">
        <f t="shared" si="95"/>
        <v>8057.333333333333</v>
      </c>
      <c r="H129" s="51">
        <f t="shared" si="95"/>
        <v>5224.0999999995929</v>
      </c>
      <c r="I129" s="51">
        <f t="shared" ref="I129" si="96">+I47</f>
        <v>6310</v>
      </c>
      <c r="J129" s="6">
        <f t="shared" si="95"/>
        <v>982</v>
      </c>
      <c r="K129" s="7">
        <f t="shared" si="95"/>
        <v>1045</v>
      </c>
      <c r="L129" s="7">
        <f t="shared" si="95"/>
        <v>937</v>
      </c>
      <c r="M129" s="7">
        <f t="shared" si="95"/>
        <v>1301</v>
      </c>
      <c r="N129" s="25">
        <f t="shared" si="95"/>
        <v>1276</v>
      </c>
      <c r="O129" s="7">
        <f t="shared" si="95"/>
        <v>1598</v>
      </c>
      <c r="P129" s="69">
        <f t="shared" si="95"/>
        <v>1123</v>
      </c>
      <c r="Q129" s="69">
        <f t="shared" ref="Q129" si="97">+Q47</f>
        <v>731</v>
      </c>
      <c r="R129" s="6">
        <f t="shared" si="95"/>
        <v>117.5</v>
      </c>
      <c r="S129" s="7">
        <f t="shared" si="95"/>
        <v>89.2</v>
      </c>
      <c r="T129" s="7">
        <f t="shared" si="95"/>
        <v>118.25</v>
      </c>
      <c r="U129" s="7">
        <f t="shared" si="95"/>
        <v>413.15000000000003</v>
      </c>
      <c r="V129" s="25">
        <v>0</v>
      </c>
      <c r="W129" s="7">
        <f>+W47</f>
        <v>124.80000000000001</v>
      </c>
      <c r="X129" s="69">
        <f>+X47</f>
        <v>285</v>
      </c>
      <c r="Y129" s="69">
        <f>+Y47</f>
        <v>1417</v>
      </c>
    </row>
    <row r="130" spans="1:26">
      <c r="A130" s="5" t="s">
        <v>24</v>
      </c>
      <c r="B130" s="6">
        <f t="shared" ref="B130:B140" si="98">+B129+B48</f>
        <v>10871.21</v>
      </c>
      <c r="C130" s="7">
        <f t="shared" ref="C130:C140" si="99">+C129+C48</f>
        <v>10000.900000000001</v>
      </c>
      <c r="D130" s="7">
        <f t="shared" ref="D130:D140" si="100">+D129+D48</f>
        <v>10581.849999999999</v>
      </c>
      <c r="E130" s="7">
        <f t="shared" ref="E130:E140" si="101">+E129+E48</f>
        <v>12774.033333333333</v>
      </c>
      <c r="F130" s="25">
        <f t="shared" ref="F130:F140" si="102">+F129+F48</f>
        <v>12573.4</v>
      </c>
      <c r="G130" s="63">
        <f t="shared" ref="G130:G140" si="103">+G129+G48</f>
        <v>14259.800000003317</v>
      </c>
      <c r="H130" s="40">
        <f t="shared" ref="H130:I140" si="104">+H129+H48</f>
        <v>10230.558333332903</v>
      </c>
      <c r="I130" s="40">
        <f t="shared" si="104"/>
        <v>12221</v>
      </c>
      <c r="J130" s="6">
        <f t="shared" ref="J130:J140" si="105">+J129+J48</f>
        <v>2340</v>
      </c>
      <c r="K130" s="7">
        <f t="shared" ref="K130:K140" si="106">+K129+K48</f>
        <v>1980</v>
      </c>
      <c r="L130" s="7">
        <f t="shared" ref="L130:L140" si="107">+L129+L48</f>
        <v>1756</v>
      </c>
      <c r="M130" s="7">
        <f t="shared" ref="M130:M140" si="108">+M129+M48</f>
        <v>2206</v>
      </c>
      <c r="N130" s="25">
        <f t="shared" ref="N130:N140" si="109">+N129+N48</f>
        <v>2427</v>
      </c>
      <c r="O130" s="7">
        <f t="shared" ref="O130:O140" si="110">+O129+O48</f>
        <v>2958</v>
      </c>
      <c r="P130" s="29">
        <f t="shared" ref="P130:Q140" si="111">+P129+P48</f>
        <v>1930</v>
      </c>
      <c r="Q130" s="29">
        <f t="shared" si="111"/>
        <v>1412</v>
      </c>
      <c r="R130" s="6">
        <f t="shared" ref="R130:R140" si="112">+R129+R48</f>
        <v>145.9</v>
      </c>
      <c r="S130" s="7">
        <f t="shared" ref="S130:S140" si="113">+S129+S48</f>
        <v>173.2</v>
      </c>
      <c r="T130" s="7">
        <f t="shared" ref="T130:T140" si="114">+T129+T48</f>
        <v>501.4</v>
      </c>
      <c r="U130" s="7">
        <f t="shared" ref="U130:U140" si="115">+U129+U48</f>
        <v>701.77</v>
      </c>
      <c r="V130" s="25">
        <v>0</v>
      </c>
      <c r="W130" s="7">
        <f t="shared" ref="W130:W140" si="116">+W129+W48</f>
        <v>408.8</v>
      </c>
      <c r="X130" s="29">
        <f t="shared" ref="X130:Y140" si="117">+X129+X48</f>
        <v>733</v>
      </c>
      <c r="Y130" s="29">
        <f t="shared" si="117"/>
        <v>1856.08</v>
      </c>
    </row>
    <row r="131" spans="1:26">
      <c r="A131" s="11" t="s">
        <v>7</v>
      </c>
      <c r="B131" s="6">
        <f t="shared" si="98"/>
        <v>16263.49</v>
      </c>
      <c r="C131" s="7">
        <f t="shared" si="99"/>
        <v>14942.7</v>
      </c>
      <c r="D131" s="7">
        <f t="shared" si="100"/>
        <v>17013.283333333333</v>
      </c>
      <c r="E131" s="7">
        <f t="shared" si="101"/>
        <v>19802.933333333334</v>
      </c>
      <c r="F131" s="25">
        <f t="shared" si="102"/>
        <v>20217.033333333333</v>
      </c>
      <c r="G131" s="63">
        <f t="shared" si="103"/>
        <v>21958.750000003318</v>
      </c>
      <c r="H131" s="40">
        <f t="shared" si="104"/>
        <v>16681.786111110901</v>
      </c>
      <c r="I131" s="40">
        <f t="shared" si="104"/>
        <v>18197</v>
      </c>
      <c r="J131" s="6">
        <f t="shared" si="105"/>
        <v>3212</v>
      </c>
      <c r="K131" s="7">
        <f t="shared" si="106"/>
        <v>2850</v>
      </c>
      <c r="L131" s="7">
        <f t="shared" si="107"/>
        <v>2664</v>
      </c>
      <c r="M131" s="7">
        <f t="shared" si="108"/>
        <v>3281</v>
      </c>
      <c r="N131" s="25">
        <f t="shared" si="109"/>
        <v>3679</v>
      </c>
      <c r="O131" s="7">
        <f t="shared" si="110"/>
        <v>4455</v>
      </c>
      <c r="P131" s="29">
        <f t="shared" si="111"/>
        <v>2722</v>
      </c>
      <c r="Q131" s="29">
        <f t="shared" si="111"/>
        <v>2018</v>
      </c>
      <c r="R131" s="6">
        <f t="shared" si="112"/>
        <v>201.48000000000002</v>
      </c>
      <c r="S131" s="7">
        <f t="shared" si="113"/>
        <v>240.2</v>
      </c>
      <c r="T131" s="7">
        <f t="shared" si="114"/>
        <v>719.4</v>
      </c>
      <c r="U131" s="7">
        <f t="shared" si="115"/>
        <v>853.77</v>
      </c>
      <c r="V131" s="25">
        <v>0</v>
      </c>
      <c r="W131" s="7">
        <f t="shared" si="116"/>
        <v>921.8</v>
      </c>
      <c r="X131" s="29">
        <f t="shared" si="117"/>
        <v>2987.74</v>
      </c>
      <c r="Y131" s="29">
        <f t="shared" si="117"/>
        <v>2629.43</v>
      </c>
    </row>
    <row r="132" spans="1:26">
      <c r="A132" s="11" t="s">
        <v>8</v>
      </c>
      <c r="B132" s="6">
        <f t="shared" si="98"/>
        <v>21482.89</v>
      </c>
      <c r="C132" s="7">
        <f t="shared" si="99"/>
        <v>19482.599999999999</v>
      </c>
      <c r="D132" s="7">
        <f t="shared" si="100"/>
        <v>22113.200000000001</v>
      </c>
      <c r="E132" s="7">
        <f t="shared" si="101"/>
        <v>25324.983333333334</v>
      </c>
      <c r="F132" s="25">
        <f t="shared" si="102"/>
        <v>26345.166666666664</v>
      </c>
      <c r="G132" s="63">
        <f t="shared" si="103"/>
        <v>28129.516666669984</v>
      </c>
      <c r="H132" s="40">
        <f t="shared" si="104"/>
        <v>21786.194444444915</v>
      </c>
      <c r="I132" s="40">
        <f t="shared" si="104"/>
        <v>24223.716666666667</v>
      </c>
      <c r="J132" s="6">
        <f t="shared" si="105"/>
        <v>4013</v>
      </c>
      <c r="K132" s="7">
        <f t="shared" si="106"/>
        <v>3692</v>
      </c>
      <c r="L132" s="7">
        <f t="shared" si="107"/>
        <v>3532</v>
      </c>
      <c r="M132" s="7">
        <f t="shared" si="108"/>
        <v>4075</v>
      </c>
      <c r="N132" s="25">
        <f t="shared" si="109"/>
        <v>4886</v>
      </c>
      <c r="O132" s="7">
        <f t="shared" si="110"/>
        <v>5600</v>
      </c>
      <c r="P132" s="29">
        <f t="shared" si="111"/>
        <v>3316</v>
      </c>
      <c r="Q132" s="29">
        <f t="shared" si="111"/>
        <v>2575</v>
      </c>
      <c r="R132" s="6">
        <f t="shared" si="112"/>
        <v>213.48000000000002</v>
      </c>
      <c r="S132" s="7">
        <f t="shared" si="113"/>
        <v>278.2</v>
      </c>
      <c r="T132" s="7">
        <f t="shared" si="114"/>
        <v>806.81999999999994</v>
      </c>
      <c r="U132" s="7">
        <f t="shared" si="115"/>
        <v>947.77</v>
      </c>
      <c r="V132" s="25">
        <v>0</v>
      </c>
      <c r="W132" s="7">
        <f t="shared" si="116"/>
        <v>1045.8</v>
      </c>
      <c r="X132" s="29">
        <f t="shared" si="117"/>
        <v>3438.74</v>
      </c>
      <c r="Y132" s="29">
        <f t="shared" si="117"/>
        <v>3274.43</v>
      </c>
    </row>
    <row r="133" spans="1:26">
      <c r="A133" s="11" t="s">
        <v>9</v>
      </c>
      <c r="B133" s="6">
        <f t="shared" si="98"/>
        <v>25967.61</v>
      </c>
      <c r="C133" s="7">
        <f t="shared" si="99"/>
        <v>23568.6</v>
      </c>
      <c r="D133" s="7">
        <f t="shared" si="100"/>
        <v>27083.016666666666</v>
      </c>
      <c r="E133" s="7">
        <f t="shared" si="101"/>
        <v>32015.483333333334</v>
      </c>
      <c r="F133" s="25">
        <f t="shared" si="102"/>
        <v>32477.716666666664</v>
      </c>
      <c r="G133" s="63">
        <f t="shared" si="103"/>
        <v>33322.350000003316</v>
      </c>
      <c r="H133" s="40">
        <f t="shared" si="104"/>
        <v>26869.925000000869</v>
      </c>
      <c r="I133" s="40">
        <f t="shared" si="104"/>
        <v>29639.716666666667</v>
      </c>
      <c r="J133" s="6">
        <f t="shared" si="105"/>
        <v>4859</v>
      </c>
      <c r="K133" s="7">
        <f t="shared" si="106"/>
        <v>4442</v>
      </c>
      <c r="L133" s="7">
        <f t="shared" si="107"/>
        <v>4405</v>
      </c>
      <c r="M133" s="7">
        <f t="shared" si="108"/>
        <v>5065</v>
      </c>
      <c r="N133" s="25">
        <f t="shared" si="109"/>
        <v>6083</v>
      </c>
      <c r="O133" s="7">
        <f t="shared" si="110"/>
        <v>6578</v>
      </c>
      <c r="P133" s="29">
        <f t="shared" si="111"/>
        <v>3798</v>
      </c>
      <c r="Q133" s="29">
        <f t="shared" si="111"/>
        <v>3184</v>
      </c>
      <c r="R133" s="6">
        <f t="shared" si="112"/>
        <v>224.48000000000002</v>
      </c>
      <c r="S133" s="7">
        <f t="shared" si="113"/>
        <v>371.2</v>
      </c>
      <c r="T133" s="7">
        <f t="shared" si="114"/>
        <v>1193.74</v>
      </c>
      <c r="U133" s="7">
        <f t="shared" si="115"/>
        <v>1290.7</v>
      </c>
      <c r="V133" s="25">
        <v>0</v>
      </c>
      <c r="W133" s="7">
        <f t="shared" si="116"/>
        <v>1133.8</v>
      </c>
      <c r="X133" s="29">
        <f t="shared" si="117"/>
        <v>3990.74</v>
      </c>
      <c r="Y133" s="29">
        <f t="shared" si="117"/>
        <v>3717.83</v>
      </c>
    </row>
    <row r="134" spans="1:26">
      <c r="A134" s="11" t="s">
        <v>10</v>
      </c>
      <c r="B134" s="6">
        <f t="shared" si="98"/>
        <v>30711.61</v>
      </c>
      <c r="C134" s="7">
        <f t="shared" si="99"/>
        <v>28073.1</v>
      </c>
      <c r="D134" s="7">
        <f t="shared" si="100"/>
        <v>32008.85</v>
      </c>
      <c r="E134" s="7">
        <f t="shared" si="101"/>
        <v>38368.483333333337</v>
      </c>
      <c r="F134" s="25">
        <f t="shared" si="102"/>
        <v>37973.683333333334</v>
      </c>
      <c r="G134" s="63">
        <f t="shared" si="103"/>
        <v>37220.050000003313</v>
      </c>
      <c r="H134" s="40">
        <f t="shared" si="104"/>
        <v>31722.905555557103</v>
      </c>
      <c r="I134" s="40">
        <f t="shared" si="104"/>
        <v>34990.716666666667</v>
      </c>
      <c r="J134" s="6">
        <f t="shared" si="105"/>
        <v>5555</v>
      </c>
      <c r="K134" s="7">
        <f t="shared" si="106"/>
        <v>5181</v>
      </c>
      <c r="L134" s="7">
        <f t="shared" si="107"/>
        <v>5199</v>
      </c>
      <c r="M134" s="7">
        <f t="shared" si="108"/>
        <v>6159</v>
      </c>
      <c r="N134" s="25">
        <f t="shared" si="109"/>
        <v>6900</v>
      </c>
      <c r="O134" s="7">
        <f t="shared" si="110"/>
        <v>7514</v>
      </c>
      <c r="P134" s="29">
        <f t="shared" si="111"/>
        <v>4317</v>
      </c>
      <c r="Q134" s="29">
        <f t="shared" si="111"/>
        <v>3758</v>
      </c>
      <c r="R134" s="6">
        <f t="shared" si="112"/>
        <v>262.98</v>
      </c>
      <c r="S134" s="7">
        <f t="shared" si="113"/>
        <v>461.6</v>
      </c>
      <c r="T134" s="7">
        <f t="shared" si="114"/>
        <v>1419.57</v>
      </c>
      <c r="U134" s="7">
        <f t="shared" si="115"/>
        <v>1443.18</v>
      </c>
      <c r="V134" s="25">
        <v>0</v>
      </c>
      <c r="W134" s="7">
        <f t="shared" si="116"/>
        <v>1305.8</v>
      </c>
      <c r="X134" s="29">
        <f t="shared" si="117"/>
        <v>4323.74</v>
      </c>
      <c r="Y134" s="29">
        <f t="shared" si="117"/>
        <v>4681.93</v>
      </c>
    </row>
    <row r="135" spans="1:26">
      <c r="A135" s="11" t="s">
        <v>11</v>
      </c>
      <c r="B135" s="6">
        <f t="shared" si="98"/>
        <v>36704.69</v>
      </c>
      <c r="C135" s="7">
        <f t="shared" si="99"/>
        <v>33715.4</v>
      </c>
      <c r="D135" s="7">
        <f t="shared" si="100"/>
        <v>38135.199999999997</v>
      </c>
      <c r="E135" s="7">
        <f t="shared" si="101"/>
        <v>44681.933333333334</v>
      </c>
      <c r="F135" s="25">
        <f t="shared" si="102"/>
        <v>45101.5</v>
      </c>
      <c r="G135" s="63">
        <f t="shared" si="103"/>
        <v>41998.550000003313</v>
      </c>
      <c r="H135" s="40">
        <f t="shared" si="104"/>
        <v>36850.316666668266</v>
      </c>
      <c r="I135" s="40">
        <f t="shared" si="104"/>
        <v>40704.716666666667</v>
      </c>
      <c r="J135" s="6">
        <f t="shared" si="105"/>
        <v>6351</v>
      </c>
      <c r="K135" s="7">
        <f t="shared" si="106"/>
        <v>5988</v>
      </c>
      <c r="L135" s="7">
        <f t="shared" si="107"/>
        <v>6061</v>
      </c>
      <c r="M135" s="7">
        <f t="shared" si="108"/>
        <v>7173</v>
      </c>
      <c r="N135" s="25">
        <f t="shared" si="109"/>
        <v>7749</v>
      </c>
      <c r="O135" s="7">
        <f t="shared" si="110"/>
        <v>8385</v>
      </c>
      <c r="P135" s="29">
        <f t="shared" si="111"/>
        <v>4768</v>
      </c>
      <c r="Q135" s="29">
        <f t="shared" si="111"/>
        <v>4353</v>
      </c>
      <c r="R135" s="6">
        <f t="shared" si="112"/>
        <v>381.58000000000004</v>
      </c>
      <c r="S135" s="7">
        <f t="shared" si="113"/>
        <v>554.6</v>
      </c>
      <c r="T135" s="7">
        <f t="shared" si="114"/>
        <v>2030.57</v>
      </c>
      <c r="U135" s="7">
        <f t="shared" si="115"/>
        <v>1792.18</v>
      </c>
      <c r="V135" s="25">
        <v>0</v>
      </c>
      <c r="W135" s="7">
        <f t="shared" si="116"/>
        <v>1556.8</v>
      </c>
      <c r="X135" s="29">
        <f t="shared" si="117"/>
        <v>5072.74</v>
      </c>
      <c r="Y135" s="29">
        <f t="shared" si="117"/>
        <v>5041.93</v>
      </c>
    </row>
    <row r="136" spans="1:26">
      <c r="A136" s="11" t="s">
        <v>12</v>
      </c>
      <c r="B136" s="6">
        <f t="shared" si="98"/>
        <v>41514.89</v>
      </c>
      <c r="C136" s="7">
        <f t="shared" si="99"/>
        <v>39351.4</v>
      </c>
      <c r="D136" s="7">
        <f t="shared" si="100"/>
        <v>43650.883333333331</v>
      </c>
      <c r="E136" s="7">
        <f t="shared" si="101"/>
        <v>50511.15</v>
      </c>
      <c r="F136" s="25">
        <f t="shared" si="102"/>
        <v>52428.5</v>
      </c>
      <c r="G136" s="63">
        <f t="shared" si="103"/>
        <v>47835.816666669984</v>
      </c>
      <c r="H136" s="40">
        <f t="shared" si="104"/>
        <v>41966.776388890859</v>
      </c>
      <c r="I136" s="40">
        <f t="shared" si="104"/>
        <v>46998.05</v>
      </c>
      <c r="J136" s="6">
        <f t="shared" si="105"/>
        <v>7057</v>
      </c>
      <c r="K136" s="7">
        <f t="shared" si="106"/>
        <v>6839</v>
      </c>
      <c r="L136" s="7">
        <f t="shared" si="107"/>
        <v>6951</v>
      </c>
      <c r="M136" s="7">
        <f t="shared" si="108"/>
        <v>8282</v>
      </c>
      <c r="N136" s="25">
        <f t="shared" si="109"/>
        <v>8538</v>
      </c>
      <c r="O136" s="7">
        <f t="shared" si="110"/>
        <v>9266</v>
      </c>
      <c r="P136" s="29">
        <f t="shared" si="111"/>
        <v>5208</v>
      </c>
      <c r="Q136" s="29">
        <f t="shared" si="111"/>
        <v>4871</v>
      </c>
      <c r="R136" s="6">
        <f t="shared" si="112"/>
        <v>507.58000000000004</v>
      </c>
      <c r="S136" s="7">
        <f t="shared" si="113"/>
        <v>676.6</v>
      </c>
      <c r="T136" s="7">
        <f t="shared" si="114"/>
        <v>2124.31</v>
      </c>
      <c r="U136" s="7">
        <f t="shared" si="115"/>
        <v>2088.1800000000003</v>
      </c>
      <c r="V136" s="25">
        <v>0</v>
      </c>
      <c r="W136" s="7">
        <f t="shared" si="116"/>
        <v>2002.73</v>
      </c>
      <c r="X136" s="29">
        <f t="shared" si="117"/>
        <v>5565.74</v>
      </c>
      <c r="Y136" s="29">
        <f t="shared" si="117"/>
        <v>5606.93</v>
      </c>
    </row>
    <row r="137" spans="1:26">
      <c r="A137" s="11" t="s">
        <v>13</v>
      </c>
      <c r="B137" s="6">
        <f t="shared" si="98"/>
        <v>46433.74</v>
      </c>
      <c r="C137" s="7">
        <f t="shared" si="99"/>
        <v>44633.4</v>
      </c>
      <c r="D137" s="7">
        <f t="shared" si="100"/>
        <v>48783.199999999997</v>
      </c>
      <c r="E137" s="7">
        <f t="shared" si="101"/>
        <v>56787.133333333331</v>
      </c>
      <c r="F137" s="25">
        <f t="shared" si="102"/>
        <v>58785.7</v>
      </c>
      <c r="G137" s="63">
        <f t="shared" si="103"/>
        <v>51942.583333336646</v>
      </c>
      <c r="H137" s="40">
        <f t="shared" si="104"/>
        <v>46881.11972222419</v>
      </c>
      <c r="I137" s="40">
        <f t="shared" si="104"/>
        <v>53059.333333333336</v>
      </c>
      <c r="J137" s="6">
        <f t="shared" si="105"/>
        <v>7797</v>
      </c>
      <c r="K137" s="7">
        <f t="shared" si="106"/>
        <v>7749</v>
      </c>
      <c r="L137" s="7">
        <f t="shared" si="107"/>
        <v>7858</v>
      </c>
      <c r="M137" s="7">
        <f t="shared" si="108"/>
        <v>9277</v>
      </c>
      <c r="N137" s="25">
        <f t="shared" si="109"/>
        <v>9573</v>
      </c>
      <c r="O137" s="7">
        <f t="shared" si="110"/>
        <v>10123</v>
      </c>
      <c r="P137" s="29">
        <f t="shared" si="111"/>
        <v>5682</v>
      </c>
      <c r="Q137" s="29">
        <f t="shared" si="111"/>
        <v>5410</v>
      </c>
      <c r="R137" s="6">
        <f t="shared" si="112"/>
        <v>702.75</v>
      </c>
      <c r="S137" s="7">
        <f t="shared" si="113"/>
        <v>822.6</v>
      </c>
      <c r="T137" s="7">
        <f t="shared" si="114"/>
        <v>2362.46</v>
      </c>
      <c r="U137" s="7">
        <f t="shared" si="115"/>
        <v>2714.1800000000003</v>
      </c>
      <c r="V137" s="25">
        <v>0</v>
      </c>
      <c r="W137" s="7">
        <f t="shared" si="116"/>
        <v>2323.83</v>
      </c>
      <c r="X137" s="29">
        <f t="shared" si="117"/>
        <v>6361.74</v>
      </c>
      <c r="Y137" s="29">
        <f t="shared" si="117"/>
        <v>6462.93</v>
      </c>
    </row>
    <row r="138" spans="1:26">
      <c r="A138" s="11" t="s">
        <v>14</v>
      </c>
      <c r="B138" s="6">
        <f t="shared" si="98"/>
        <v>50662.84</v>
      </c>
      <c r="C138" s="7">
        <f t="shared" si="99"/>
        <v>49663.4</v>
      </c>
      <c r="D138" s="7">
        <f t="shared" si="100"/>
        <v>54778.149999999994</v>
      </c>
      <c r="E138" s="7">
        <f t="shared" si="101"/>
        <v>63337.049999999996</v>
      </c>
      <c r="F138" s="25">
        <f t="shared" si="102"/>
        <v>65290.149999999994</v>
      </c>
      <c r="G138" s="63">
        <f t="shared" si="103"/>
        <v>56519.716666669978</v>
      </c>
      <c r="H138" s="40">
        <f t="shared" si="104"/>
        <v>52742.903055557523</v>
      </c>
      <c r="I138" s="40">
        <f t="shared" si="104"/>
        <v>58175.166666667021</v>
      </c>
      <c r="J138" s="6">
        <f t="shared" si="105"/>
        <v>8488</v>
      </c>
      <c r="K138" s="7">
        <f t="shared" si="106"/>
        <v>8556</v>
      </c>
      <c r="L138" s="7">
        <f t="shared" si="107"/>
        <v>8985</v>
      </c>
      <c r="M138" s="7">
        <f t="shared" si="108"/>
        <v>10314</v>
      </c>
      <c r="N138" s="25">
        <f t="shared" si="109"/>
        <v>10790</v>
      </c>
      <c r="O138" s="7">
        <f t="shared" si="110"/>
        <v>11039</v>
      </c>
      <c r="P138" s="29">
        <f t="shared" si="111"/>
        <v>6201</v>
      </c>
      <c r="Q138" s="29">
        <f t="shared" si="111"/>
        <v>5990</v>
      </c>
      <c r="R138" s="6">
        <f t="shared" si="112"/>
        <v>802.47</v>
      </c>
      <c r="S138" s="7">
        <f t="shared" si="113"/>
        <v>964.78</v>
      </c>
      <c r="T138" s="7">
        <f t="shared" si="114"/>
        <v>2651.46</v>
      </c>
      <c r="U138" s="7">
        <f t="shared" si="115"/>
        <v>3007.1800000000003</v>
      </c>
      <c r="V138" s="25">
        <v>0</v>
      </c>
      <c r="W138" s="7">
        <f t="shared" si="116"/>
        <v>2384.83</v>
      </c>
      <c r="X138" s="29">
        <f t="shared" si="117"/>
        <v>7517.74</v>
      </c>
      <c r="Y138" s="29">
        <f t="shared" si="117"/>
        <v>6649.93</v>
      </c>
    </row>
    <row r="139" spans="1:26">
      <c r="A139" s="11" t="s">
        <v>15</v>
      </c>
      <c r="B139" s="6">
        <f t="shared" si="98"/>
        <v>54421.84</v>
      </c>
      <c r="C139" s="7">
        <f t="shared" si="99"/>
        <v>54560.4</v>
      </c>
      <c r="D139" s="7">
        <f t="shared" si="100"/>
        <v>61088.766666666663</v>
      </c>
      <c r="E139" s="7">
        <f t="shared" si="101"/>
        <v>68902.183333333334</v>
      </c>
      <c r="F139" s="25">
        <f t="shared" si="102"/>
        <v>70960.316666666666</v>
      </c>
      <c r="G139" s="63">
        <f t="shared" si="103"/>
        <v>61224.083333336646</v>
      </c>
      <c r="H139" s="40">
        <f t="shared" si="104"/>
        <v>57270.036388890854</v>
      </c>
      <c r="I139" s="40">
        <f t="shared" si="104"/>
        <v>63134.746666667023</v>
      </c>
      <c r="J139" s="6">
        <f t="shared" si="105"/>
        <v>9305</v>
      </c>
      <c r="K139" s="7">
        <f t="shared" si="106"/>
        <v>9496</v>
      </c>
      <c r="L139" s="7">
        <f t="shared" si="107"/>
        <v>10056</v>
      </c>
      <c r="M139" s="7">
        <f t="shared" si="108"/>
        <v>11429</v>
      </c>
      <c r="N139" s="25">
        <f t="shared" si="109"/>
        <v>12055</v>
      </c>
      <c r="O139" s="7">
        <f t="shared" si="110"/>
        <v>12001</v>
      </c>
      <c r="P139" s="29">
        <f t="shared" si="111"/>
        <v>6816</v>
      </c>
      <c r="Q139" s="29">
        <f t="shared" si="111"/>
        <v>6620</v>
      </c>
      <c r="R139" s="6">
        <f t="shared" si="112"/>
        <v>864.47</v>
      </c>
      <c r="S139" s="7">
        <f t="shared" si="113"/>
        <v>1010.01</v>
      </c>
      <c r="T139" s="7">
        <f t="shared" si="114"/>
        <v>2761.13</v>
      </c>
      <c r="U139" s="7">
        <f t="shared" si="115"/>
        <v>3205.4800000000005</v>
      </c>
      <c r="V139" s="25">
        <v>0</v>
      </c>
      <c r="W139" s="7">
        <f t="shared" si="116"/>
        <v>2447.83</v>
      </c>
      <c r="X139" s="29">
        <f t="shared" si="117"/>
        <v>8061.5599999999995</v>
      </c>
      <c r="Y139" s="29">
        <f t="shared" si="117"/>
        <v>6649.93</v>
      </c>
    </row>
    <row r="140" spans="1:26" ht="13.5" thickBot="1">
      <c r="A140" s="23" t="s">
        <v>16</v>
      </c>
      <c r="B140" s="21">
        <f t="shared" si="98"/>
        <v>59396.539999999994</v>
      </c>
      <c r="C140" s="22">
        <f t="shared" si="99"/>
        <v>59763.1</v>
      </c>
      <c r="D140" s="22">
        <f t="shared" si="100"/>
        <v>67668.786666666667</v>
      </c>
      <c r="E140" s="22">
        <f t="shared" si="101"/>
        <v>74863.28333333334</v>
      </c>
      <c r="F140" s="50">
        <f t="shared" si="102"/>
        <v>77199.533333333326</v>
      </c>
      <c r="G140" s="64">
        <f t="shared" si="103"/>
        <v>66471.966666669978</v>
      </c>
      <c r="H140" s="47">
        <f t="shared" si="104"/>
        <v>61517.636388890853</v>
      </c>
      <c r="I140" s="47">
        <f t="shared" si="104"/>
        <v>68839.246666667023</v>
      </c>
      <c r="J140" s="21">
        <f t="shared" si="105"/>
        <v>10187</v>
      </c>
      <c r="K140" s="22">
        <f t="shared" si="106"/>
        <v>10400</v>
      </c>
      <c r="L140" s="22">
        <f t="shared" si="107"/>
        <v>11198</v>
      </c>
      <c r="M140" s="22">
        <f t="shared" si="108"/>
        <v>12680</v>
      </c>
      <c r="N140" s="50">
        <f t="shared" si="109"/>
        <v>13435</v>
      </c>
      <c r="O140" s="22">
        <f t="shared" si="110"/>
        <v>13059</v>
      </c>
      <c r="P140" s="30">
        <f t="shared" si="111"/>
        <v>7432</v>
      </c>
      <c r="Q140" s="30">
        <f t="shared" si="111"/>
        <v>7293</v>
      </c>
      <c r="R140" s="21">
        <f t="shared" si="112"/>
        <v>1015.47</v>
      </c>
      <c r="S140" s="22">
        <f t="shared" si="113"/>
        <v>1087.01</v>
      </c>
      <c r="T140" s="22">
        <f t="shared" si="114"/>
        <v>2869.13</v>
      </c>
      <c r="U140" s="22">
        <f t="shared" si="115"/>
        <v>3347.4800000000005</v>
      </c>
      <c r="V140" s="50">
        <v>0</v>
      </c>
      <c r="W140" s="22">
        <f t="shared" si="116"/>
        <v>2990.83</v>
      </c>
      <c r="X140" s="30">
        <f t="shared" si="117"/>
        <v>8098.44</v>
      </c>
      <c r="Y140" s="30">
        <f t="shared" si="117"/>
        <v>6782.93</v>
      </c>
    </row>
    <row r="143" spans="1:26" ht="13.5" thickBot="1"/>
    <row r="144" spans="1:26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0"/>
      <c r="Z144" s="121"/>
    </row>
    <row r="145" spans="1:26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1"/>
      <c r="Z145" s="121"/>
    </row>
    <row r="146" spans="1:26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06"/>
      <c r="Z146" s="121"/>
    </row>
    <row r="147" spans="1:26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8">
        <v>2011</v>
      </c>
      <c r="Z147" s="104"/>
    </row>
    <row r="148" spans="1:26">
      <c r="A148" s="11" t="s">
        <v>6</v>
      </c>
      <c r="B148" s="6">
        <f t="shared" ref="B148:X148" si="118">+B67</f>
        <v>5722.7300000000005</v>
      </c>
      <c r="C148" s="7">
        <f t="shared" si="118"/>
        <v>5637.8099999999995</v>
      </c>
      <c r="D148" s="7">
        <f t="shared" si="118"/>
        <v>6257.599933333333</v>
      </c>
      <c r="E148" s="7">
        <f t="shared" si="118"/>
        <v>6675.8169677734377</v>
      </c>
      <c r="F148" s="25">
        <f t="shared" si="118"/>
        <v>6383.3832438151039</v>
      </c>
      <c r="G148" s="67">
        <f t="shared" si="118"/>
        <v>5715.1834065755211</v>
      </c>
      <c r="H148" s="51">
        <f t="shared" si="118"/>
        <v>5617.26</v>
      </c>
      <c r="I148" s="51">
        <f t="shared" ref="I148" si="119">+I67</f>
        <v>7155</v>
      </c>
      <c r="J148" s="6">
        <f t="shared" si="118"/>
        <v>227</v>
      </c>
      <c r="K148" s="7">
        <f t="shared" si="118"/>
        <v>228</v>
      </c>
      <c r="L148" s="7">
        <f t="shared" si="118"/>
        <v>242</v>
      </c>
      <c r="M148" s="7">
        <f t="shared" si="118"/>
        <v>248</v>
      </c>
      <c r="N148" s="25">
        <f t="shared" si="118"/>
        <v>252</v>
      </c>
      <c r="O148" s="7">
        <f t="shared" si="118"/>
        <v>268</v>
      </c>
      <c r="P148" s="69">
        <f t="shared" si="118"/>
        <v>228</v>
      </c>
      <c r="Q148" s="69">
        <f t="shared" ref="Q148" si="120">+Q67</f>
        <v>267</v>
      </c>
      <c r="R148" s="6">
        <f t="shared" si="118"/>
        <v>274.77</v>
      </c>
      <c r="S148" s="7">
        <f t="shared" si="118"/>
        <v>253</v>
      </c>
      <c r="T148" s="7">
        <f t="shared" si="118"/>
        <v>768.43000000000006</v>
      </c>
      <c r="U148" s="7">
        <f t="shared" si="118"/>
        <v>834.23666666646488</v>
      </c>
      <c r="V148" s="25">
        <f t="shared" si="118"/>
        <v>832.93000000000006</v>
      </c>
      <c r="W148" s="7">
        <f t="shared" si="118"/>
        <v>771.13</v>
      </c>
      <c r="X148" s="69">
        <f t="shared" si="118"/>
        <v>567.79999999999995</v>
      </c>
      <c r="Y148" s="69">
        <f t="shared" ref="Y148" si="121">+Y67</f>
        <v>2692.6</v>
      </c>
    </row>
    <row r="149" spans="1:26">
      <c r="A149" s="5" t="s">
        <v>24</v>
      </c>
      <c r="B149" s="6">
        <f t="shared" ref="B149:B159" si="122">+B148+B68</f>
        <v>11157.130000000001</v>
      </c>
      <c r="C149" s="7">
        <f t="shared" ref="C149:C159" si="123">+C148+C68</f>
        <v>12093.34</v>
      </c>
      <c r="D149" s="7">
        <f t="shared" ref="D149:D159" si="124">+D148+D68</f>
        <v>12061.616599999999</v>
      </c>
      <c r="E149" s="7">
        <f t="shared" ref="E149:E159" si="125">+E148+E68</f>
        <v>12908.583585611979</v>
      </c>
      <c r="F149" s="25">
        <f t="shared" ref="F149:F159" si="126">+F148+F68</f>
        <v>13563.349731445313</v>
      </c>
      <c r="G149" s="63">
        <f t="shared" ref="G149:G159" si="127">+G148+G68</f>
        <v>11345.716935221957</v>
      </c>
      <c r="H149" s="40">
        <f t="shared" ref="H149:I159" si="128">+H148+H68</f>
        <v>11698.24</v>
      </c>
      <c r="I149" s="40">
        <f t="shared" si="128"/>
        <v>13507</v>
      </c>
      <c r="J149" s="6">
        <f t="shared" ref="J149:J159" si="129">+J148+J68</f>
        <v>457</v>
      </c>
      <c r="K149" s="7">
        <f t="shared" ref="K149:K159" si="130">+K148+K68</f>
        <v>443</v>
      </c>
      <c r="L149" s="7">
        <f t="shared" ref="L149:L159" si="131">+L148+L68</f>
        <v>468</v>
      </c>
      <c r="M149" s="7">
        <f t="shared" ref="M149:M159" si="132">+M148+M68</f>
        <v>480</v>
      </c>
      <c r="N149" s="25">
        <f t="shared" ref="N149:N159" si="133">+N148+N68</f>
        <v>495</v>
      </c>
      <c r="O149" s="7">
        <f t="shared" ref="O149:O159" si="134">+O148+O68</f>
        <v>539</v>
      </c>
      <c r="P149" s="29">
        <f t="shared" ref="P149:Q159" si="135">+P148+P68</f>
        <v>460</v>
      </c>
      <c r="Q149" s="29">
        <f t="shared" si="135"/>
        <v>506</v>
      </c>
      <c r="R149" s="6">
        <f t="shared" ref="R149:R159" si="136">+R148+R68</f>
        <v>648.06999999999994</v>
      </c>
      <c r="S149" s="7">
        <f t="shared" ref="S149:S159" si="137">+S148+S68</f>
        <v>611</v>
      </c>
      <c r="T149" s="7">
        <f t="shared" ref="T149:T159" si="138">+T148+T68</f>
        <v>1539.5500000000002</v>
      </c>
      <c r="U149" s="7">
        <f t="shared" ref="U149:U159" si="139">+U148+U68</f>
        <v>1860.9566666664532</v>
      </c>
      <c r="V149" s="25">
        <f t="shared" ref="V149:V159" si="140">+V148+V68</f>
        <v>1725.3000000000002</v>
      </c>
      <c r="W149" s="7">
        <f t="shared" ref="W149:W159" si="141">+W148+W68</f>
        <v>1894.65</v>
      </c>
      <c r="X149" s="29">
        <f t="shared" ref="X149:Y159" si="142">+X148+X68</f>
        <v>1126.0999999999999</v>
      </c>
      <c r="Y149" s="29">
        <f t="shared" si="142"/>
        <v>4226.8</v>
      </c>
    </row>
    <row r="150" spans="1:26">
      <c r="A150" s="11" t="s">
        <v>7</v>
      </c>
      <c r="B150" s="6">
        <f t="shared" si="122"/>
        <v>17637.88</v>
      </c>
      <c r="C150" s="7">
        <f t="shared" si="123"/>
        <v>19286.919999999998</v>
      </c>
      <c r="D150" s="7">
        <f t="shared" si="124"/>
        <v>19850.816600001788</v>
      </c>
      <c r="E150" s="7">
        <f t="shared" si="125"/>
        <v>20386.882983398438</v>
      </c>
      <c r="F150" s="25">
        <f t="shared" si="126"/>
        <v>21577.665828450521</v>
      </c>
      <c r="G150" s="63">
        <f t="shared" si="127"/>
        <v>17646.750358073521</v>
      </c>
      <c r="H150" s="40">
        <f t="shared" si="128"/>
        <v>17569.75</v>
      </c>
      <c r="I150" s="40">
        <f t="shared" si="128"/>
        <v>22266</v>
      </c>
      <c r="J150" s="6">
        <f t="shared" si="129"/>
        <v>713</v>
      </c>
      <c r="K150" s="7">
        <f t="shared" si="130"/>
        <v>689</v>
      </c>
      <c r="L150" s="7">
        <f t="shared" si="131"/>
        <v>733</v>
      </c>
      <c r="M150" s="7">
        <f t="shared" si="132"/>
        <v>747</v>
      </c>
      <c r="N150" s="25">
        <f t="shared" si="133"/>
        <v>760</v>
      </c>
      <c r="O150" s="7">
        <f t="shared" si="134"/>
        <v>835</v>
      </c>
      <c r="P150" s="29">
        <f t="shared" si="135"/>
        <v>678</v>
      </c>
      <c r="Q150" s="29">
        <f t="shared" si="135"/>
        <v>790</v>
      </c>
      <c r="R150" s="6">
        <f t="shared" si="136"/>
        <v>944.31999999999994</v>
      </c>
      <c r="S150" s="7">
        <f t="shared" si="137"/>
        <v>992</v>
      </c>
      <c r="T150" s="7">
        <f t="shared" si="138"/>
        <v>2771.4700000000003</v>
      </c>
      <c r="U150" s="7">
        <f t="shared" si="139"/>
        <v>3342.1433333335585</v>
      </c>
      <c r="V150" s="25">
        <f t="shared" si="140"/>
        <v>4500.57</v>
      </c>
      <c r="W150" s="7">
        <f t="shared" si="141"/>
        <v>3429.98</v>
      </c>
      <c r="X150" s="29">
        <f t="shared" si="142"/>
        <v>6472.7000000000007</v>
      </c>
      <c r="Y150" s="29">
        <f t="shared" si="142"/>
        <v>7362.7000000000007</v>
      </c>
    </row>
    <row r="151" spans="1:26">
      <c r="A151" s="11" t="s">
        <v>8</v>
      </c>
      <c r="B151" s="6">
        <f t="shared" si="122"/>
        <v>24228.71</v>
      </c>
      <c r="C151" s="7">
        <f t="shared" si="123"/>
        <v>25646.489999999998</v>
      </c>
      <c r="D151" s="7">
        <f t="shared" si="124"/>
        <v>26559.333266668455</v>
      </c>
      <c r="E151" s="7">
        <f t="shared" si="125"/>
        <v>26817.349707031251</v>
      </c>
      <c r="F151" s="25">
        <f t="shared" si="126"/>
        <v>30078.015812174479</v>
      </c>
      <c r="G151" s="63">
        <f t="shared" si="127"/>
        <v>22877.800439453727</v>
      </c>
      <c r="H151" s="40">
        <f t="shared" si="128"/>
        <v>23335.8</v>
      </c>
      <c r="I151" s="40">
        <f t="shared" si="128"/>
        <v>29452.07</v>
      </c>
      <c r="J151" s="6">
        <f t="shared" si="129"/>
        <v>938</v>
      </c>
      <c r="K151" s="7">
        <f t="shared" si="130"/>
        <v>915</v>
      </c>
      <c r="L151" s="7">
        <f t="shared" si="131"/>
        <v>965</v>
      </c>
      <c r="M151" s="7">
        <f t="shared" si="132"/>
        <v>1012</v>
      </c>
      <c r="N151" s="25">
        <f t="shared" si="133"/>
        <v>1022</v>
      </c>
      <c r="O151" s="7">
        <f t="shared" si="134"/>
        <v>1091</v>
      </c>
      <c r="P151" s="29">
        <f t="shared" si="135"/>
        <v>904</v>
      </c>
      <c r="Q151" s="29">
        <f t="shared" si="135"/>
        <v>1062</v>
      </c>
      <c r="R151" s="6">
        <f t="shared" si="136"/>
        <v>1140.0999999999999</v>
      </c>
      <c r="S151" s="7">
        <f t="shared" si="137"/>
        <v>1446</v>
      </c>
      <c r="T151" s="7">
        <f t="shared" si="138"/>
        <v>3671.57</v>
      </c>
      <c r="U151" s="7">
        <f t="shared" si="139"/>
        <v>3621.7600000003376</v>
      </c>
      <c r="V151" s="25">
        <f t="shared" si="140"/>
        <v>5716.58</v>
      </c>
      <c r="W151" s="7">
        <f t="shared" si="141"/>
        <v>4438.16</v>
      </c>
      <c r="X151" s="29">
        <f t="shared" si="142"/>
        <v>7645.7000000000007</v>
      </c>
      <c r="Y151" s="29">
        <f t="shared" si="142"/>
        <v>8584.8000000000011</v>
      </c>
    </row>
    <row r="152" spans="1:26">
      <c r="A152" s="11" t="s">
        <v>9</v>
      </c>
      <c r="B152" s="6">
        <f t="shared" si="122"/>
        <v>29684.519999999997</v>
      </c>
      <c r="C152" s="7">
        <f t="shared" si="123"/>
        <v>31658.859999999997</v>
      </c>
      <c r="D152" s="7">
        <f t="shared" si="124"/>
        <v>32705.316600001788</v>
      </c>
      <c r="E152" s="7">
        <f t="shared" si="125"/>
        <v>33347.199829101563</v>
      </c>
      <c r="F152" s="25">
        <f t="shared" si="126"/>
        <v>37244.098990885417</v>
      </c>
      <c r="G152" s="63">
        <f t="shared" si="127"/>
        <v>27891.450439453729</v>
      </c>
      <c r="H152" s="40">
        <f t="shared" si="128"/>
        <v>29791.599999999999</v>
      </c>
      <c r="I152" s="40">
        <f t="shared" si="128"/>
        <v>36003.07</v>
      </c>
      <c r="J152" s="6">
        <f t="shared" si="129"/>
        <v>1128</v>
      </c>
      <c r="K152" s="7">
        <f t="shared" si="130"/>
        <v>1138</v>
      </c>
      <c r="L152" s="7">
        <f t="shared" si="131"/>
        <v>1194</v>
      </c>
      <c r="M152" s="7">
        <f t="shared" si="132"/>
        <v>1245</v>
      </c>
      <c r="N152" s="25">
        <f t="shared" si="133"/>
        <v>1266</v>
      </c>
      <c r="O152" s="7">
        <f t="shared" si="134"/>
        <v>1324</v>
      </c>
      <c r="P152" s="29">
        <f t="shared" si="135"/>
        <v>1153</v>
      </c>
      <c r="Q152" s="29">
        <f t="shared" si="135"/>
        <v>1302</v>
      </c>
      <c r="R152" s="6">
        <f t="shared" si="136"/>
        <v>1259.24</v>
      </c>
      <c r="S152" s="7">
        <f t="shared" si="137"/>
        <v>1969.6</v>
      </c>
      <c r="T152" s="7">
        <f t="shared" si="138"/>
        <v>4267.5900000000702</v>
      </c>
      <c r="U152" s="7">
        <f t="shared" si="139"/>
        <v>4263.1200000003373</v>
      </c>
      <c r="V152" s="25">
        <f t="shared" si="140"/>
        <v>6913.13</v>
      </c>
      <c r="W152" s="7">
        <f t="shared" si="141"/>
        <v>5060.66</v>
      </c>
      <c r="X152" s="29">
        <f t="shared" si="142"/>
        <v>8935.4000000000015</v>
      </c>
      <c r="Y152" s="29">
        <f t="shared" si="142"/>
        <v>9733.6</v>
      </c>
    </row>
    <row r="153" spans="1:26">
      <c r="A153" s="11" t="s">
        <v>10</v>
      </c>
      <c r="B153" s="6">
        <f t="shared" si="122"/>
        <v>33895.549999999996</v>
      </c>
      <c r="C153" s="7">
        <f t="shared" si="123"/>
        <v>36907.619999999995</v>
      </c>
      <c r="D153" s="7">
        <f t="shared" si="124"/>
        <v>40018.999600001785</v>
      </c>
      <c r="E153" s="7">
        <f t="shared" si="125"/>
        <v>39824.199829101563</v>
      </c>
      <c r="F153" s="25">
        <f t="shared" si="126"/>
        <v>44114.975454101565</v>
      </c>
      <c r="G153" s="63">
        <f t="shared" si="127"/>
        <v>32587.90043945373</v>
      </c>
      <c r="H153" s="40">
        <f t="shared" si="128"/>
        <v>36233.25</v>
      </c>
      <c r="I153" s="40">
        <f t="shared" si="128"/>
        <v>42711.07</v>
      </c>
      <c r="J153" s="6">
        <f t="shared" si="129"/>
        <v>1289</v>
      </c>
      <c r="K153" s="7">
        <f t="shared" si="130"/>
        <v>1327</v>
      </c>
      <c r="L153" s="7">
        <f t="shared" si="131"/>
        <v>1425</v>
      </c>
      <c r="M153" s="7">
        <f t="shared" si="132"/>
        <v>1464</v>
      </c>
      <c r="N153" s="25">
        <f t="shared" si="133"/>
        <v>1481</v>
      </c>
      <c r="O153" s="7">
        <f t="shared" si="134"/>
        <v>1544</v>
      </c>
      <c r="P153" s="29">
        <f t="shared" si="135"/>
        <v>1377</v>
      </c>
      <c r="Q153" s="29">
        <f t="shared" si="135"/>
        <v>1518</v>
      </c>
      <c r="R153" s="6">
        <f t="shared" si="136"/>
        <v>1498.84</v>
      </c>
      <c r="S153" s="7">
        <f t="shared" si="137"/>
        <v>2280.1</v>
      </c>
      <c r="T153" s="7">
        <f t="shared" si="138"/>
        <v>5672.0466666666161</v>
      </c>
      <c r="U153" s="7">
        <f t="shared" si="139"/>
        <v>4805.1200000003373</v>
      </c>
      <c r="V153" s="25">
        <f t="shared" si="140"/>
        <v>8452.3700000000008</v>
      </c>
      <c r="W153" s="7">
        <f t="shared" si="141"/>
        <v>5533.86</v>
      </c>
      <c r="X153" s="29">
        <f t="shared" si="142"/>
        <v>11384.7</v>
      </c>
      <c r="Y153" s="29">
        <f t="shared" si="142"/>
        <v>12402.6</v>
      </c>
    </row>
    <row r="154" spans="1:26">
      <c r="A154" s="11" t="s">
        <v>11</v>
      </c>
      <c r="B154" s="6">
        <f t="shared" si="122"/>
        <v>38951.019999999997</v>
      </c>
      <c r="C154" s="7">
        <f t="shared" si="123"/>
        <v>42110.39</v>
      </c>
      <c r="D154" s="7">
        <f t="shared" si="124"/>
        <v>45997.716266668453</v>
      </c>
      <c r="E154" s="7">
        <f t="shared" si="125"/>
        <v>45635.899967447913</v>
      </c>
      <c r="F154" s="25">
        <f t="shared" si="126"/>
        <v>51873.108600260421</v>
      </c>
      <c r="G154" s="63">
        <f t="shared" si="127"/>
        <v>37937.60043945373</v>
      </c>
      <c r="H154" s="40">
        <f t="shared" si="128"/>
        <v>43357.3</v>
      </c>
      <c r="I154" s="40">
        <f t="shared" si="128"/>
        <v>48876.07</v>
      </c>
      <c r="J154" s="6">
        <f t="shared" si="129"/>
        <v>1469</v>
      </c>
      <c r="K154" s="7">
        <f t="shared" si="130"/>
        <v>1525</v>
      </c>
      <c r="L154" s="7">
        <f t="shared" si="131"/>
        <v>1649</v>
      </c>
      <c r="M154" s="7">
        <f t="shared" si="132"/>
        <v>1682</v>
      </c>
      <c r="N154" s="25">
        <f t="shared" si="133"/>
        <v>1740</v>
      </c>
      <c r="O154" s="7">
        <f t="shared" si="134"/>
        <v>1782</v>
      </c>
      <c r="P154" s="29">
        <f t="shared" si="135"/>
        <v>1629</v>
      </c>
      <c r="Q154" s="29">
        <f t="shared" si="135"/>
        <v>1740</v>
      </c>
      <c r="R154" s="6">
        <f t="shared" si="136"/>
        <v>2030.79</v>
      </c>
      <c r="S154" s="7">
        <f t="shared" si="137"/>
        <v>2584.1</v>
      </c>
      <c r="T154" s="7">
        <f t="shared" si="138"/>
        <v>7915.3133333331625</v>
      </c>
      <c r="U154" s="7">
        <f t="shared" si="139"/>
        <v>5212.4600000003375</v>
      </c>
      <c r="V154" s="25">
        <f t="shared" si="140"/>
        <v>11672.32</v>
      </c>
      <c r="W154" s="7">
        <f t="shared" si="141"/>
        <v>6439.0599999999995</v>
      </c>
      <c r="X154" s="29">
        <f t="shared" si="142"/>
        <v>14672.2</v>
      </c>
      <c r="Y154" s="29">
        <f t="shared" si="142"/>
        <v>13803.7</v>
      </c>
    </row>
    <row r="155" spans="1:26">
      <c r="A155" s="11" t="s">
        <v>12</v>
      </c>
      <c r="B155" s="6">
        <f t="shared" si="122"/>
        <v>44086.009999999995</v>
      </c>
      <c r="C155" s="7">
        <f t="shared" si="123"/>
        <v>48075.33</v>
      </c>
      <c r="D155" s="7">
        <f t="shared" si="124"/>
        <v>51880.966266668212</v>
      </c>
      <c r="E155" s="7">
        <f t="shared" si="125"/>
        <v>51930.233394368486</v>
      </c>
      <c r="F155" s="25">
        <f t="shared" si="126"/>
        <v>59241.458413085944</v>
      </c>
      <c r="G155" s="63">
        <f t="shared" si="127"/>
        <v>43614.683772786775</v>
      </c>
      <c r="H155" s="40">
        <f t="shared" si="128"/>
        <v>50191.200000000004</v>
      </c>
      <c r="I155" s="40">
        <f t="shared" si="128"/>
        <v>55681.286666666667</v>
      </c>
      <c r="J155" s="6">
        <f t="shared" si="129"/>
        <v>1648</v>
      </c>
      <c r="K155" s="7">
        <f t="shared" si="130"/>
        <v>1732</v>
      </c>
      <c r="L155" s="7">
        <f t="shared" si="131"/>
        <v>1874</v>
      </c>
      <c r="M155" s="7">
        <f t="shared" si="132"/>
        <v>1899</v>
      </c>
      <c r="N155" s="25">
        <f t="shared" si="133"/>
        <v>1975</v>
      </c>
      <c r="O155" s="7">
        <f t="shared" si="134"/>
        <v>1994</v>
      </c>
      <c r="P155" s="29">
        <f t="shared" si="135"/>
        <v>1875</v>
      </c>
      <c r="Q155" s="29">
        <f t="shared" si="135"/>
        <v>1983</v>
      </c>
      <c r="R155" s="6">
        <f t="shared" si="136"/>
        <v>2208.92</v>
      </c>
      <c r="S155" s="7">
        <f t="shared" si="137"/>
        <v>3216.1</v>
      </c>
      <c r="T155" s="7">
        <f t="shared" si="138"/>
        <v>8817.5866666665352</v>
      </c>
      <c r="U155" s="7">
        <f t="shared" si="139"/>
        <v>5548.4900000003372</v>
      </c>
      <c r="V155" s="25">
        <f t="shared" si="140"/>
        <v>19528.739999999998</v>
      </c>
      <c r="W155" s="7">
        <f t="shared" si="141"/>
        <v>7175.6933333333254</v>
      </c>
      <c r="X155" s="29">
        <f t="shared" si="142"/>
        <v>17093.8</v>
      </c>
      <c r="Y155" s="29">
        <f t="shared" si="142"/>
        <v>17697.400000000001</v>
      </c>
    </row>
    <row r="156" spans="1:26">
      <c r="A156" s="11" t="s">
        <v>13</v>
      </c>
      <c r="B156" s="6">
        <f t="shared" si="122"/>
        <v>49178.31</v>
      </c>
      <c r="C156" s="7">
        <f t="shared" si="123"/>
        <v>53583.840000000004</v>
      </c>
      <c r="D156" s="7">
        <f t="shared" si="124"/>
        <v>57469.926266668212</v>
      </c>
      <c r="E156" s="7">
        <f t="shared" si="125"/>
        <v>56948.016703287758</v>
      </c>
      <c r="F156" s="25">
        <f t="shared" si="126"/>
        <v>66029.675356445325</v>
      </c>
      <c r="G156" s="63">
        <f t="shared" si="127"/>
        <v>48536.103772786773</v>
      </c>
      <c r="H156" s="40">
        <f t="shared" si="128"/>
        <v>56683.740000000005</v>
      </c>
      <c r="I156" s="40">
        <f t="shared" si="128"/>
        <v>61725.486666666664</v>
      </c>
      <c r="J156" s="6">
        <f t="shared" si="129"/>
        <v>1809</v>
      </c>
      <c r="K156" s="7">
        <f t="shared" si="130"/>
        <v>1930</v>
      </c>
      <c r="L156" s="7">
        <f t="shared" si="131"/>
        <v>2092</v>
      </c>
      <c r="M156" s="7">
        <f t="shared" si="132"/>
        <v>2109</v>
      </c>
      <c r="N156" s="25">
        <f t="shared" si="133"/>
        <v>2208</v>
      </c>
      <c r="O156" s="7">
        <f t="shared" si="134"/>
        <v>2199</v>
      </c>
      <c r="P156" s="29">
        <f t="shared" si="135"/>
        <v>2114</v>
      </c>
      <c r="Q156" s="29">
        <f t="shared" si="135"/>
        <v>2211</v>
      </c>
      <c r="R156" s="6">
        <f t="shared" si="136"/>
        <v>2789.53</v>
      </c>
      <c r="S156" s="7">
        <f t="shared" si="137"/>
        <v>4015.5</v>
      </c>
      <c r="T156" s="7">
        <f t="shared" si="138"/>
        <v>9766.206666666536</v>
      </c>
      <c r="U156" s="7">
        <f t="shared" si="139"/>
        <v>6182.91000000036</v>
      </c>
      <c r="V156" s="25">
        <f t="shared" si="140"/>
        <v>25132.019999999997</v>
      </c>
      <c r="W156" s="7">
        <f t="shared" si="141"/>
        <v>7603.1933333333254</v>
      </c>
      <c r="X156" s="29">
        <f t="shared" si="142"/>
        <v>21115.7</v>
      </c>
      <c r="Y156" s="29">
        <f t="shared" si="142"/>
        <v>20682.2</v>
      </c>
    </row>
    <row r="157" spans="1:26">
      <c r="A157" s="11" t="s">
        <v>14</v>
      </c>
      <c r="B157" s="6">
        <f t="shared" si="122"/>
        <v>54589.049999999996</v>
      </c>
      <c r="C157" s="7">
        <f t="shared" si="123"/>
        <v>59115.41</v>
      </c>
      <c r="D157" s="7">
        <f t="shared" si="124"/>
        <v>62846.692900782793</v>
      </c>
      <c r="E157" s="7">
        <f t="shared" si="125"/>
        <v>63745.983239746092</v>
      </c>
      <c r="F157" s="25">
        <f t="shared" si="126"/>
        <v>73074.808661295581</v>
      </c>
      <c r="G157" s="63">
        <f t="shared" si="127"/>
        <v>53971.670439453439</v>
      </c>
      <c r="H157" s="40">
        <f t="shared" si="128"/>
        <v>62782.760000000009</v>
      </c>
      <c r="I157" s="40">
        <f t="shared" si="128"/>
        <v>67908.80333333333</v>
      </c>
      <c r="J157" s="6">
        <f t="shared" si="129"/>
        <v>2013</v>
      </c>
      <c r="K157" s="7">
        <f t="shared" si="130"/>
        <v>2136</v>
      </c>
      <c r="L157" s="7">
        <f t="shared" si="131"/>
        <v>2308</v>
      </c>
      <c r="M157" s="7">
        <f t="shared" si="132"/>
        <v>2336</v>
      </c>
      <c r="N157" s="25">
        <f t="shared" si="133"/>
        <v>2455</v>
      </c>
      <c r="O157" s="7">
        <f t="shared" si="134"/>
        <v>2429</v>
      </c>
      <c r="P157" s="29">
        <f t="shared" si="135"/>
        <v>2344</v>
      </c>
      <c r="Q157" s="29">
        <f t="shared" si="135"/>
        <v>2448</v>
      </c>
      <c r="R157" s="6">
        <f t="shared" si="136"/>
        <v>3473.6400000000003</v>
      </c>
      <c r="S157" s="7">
        <f t="shared" si="137"/>
        <v>4609.5</v>
      </c>
      <c r="T157" s="7">
        <f t="shared" si="138"/>
        <v>10778.896666666536</v>
      </c>
      <c r="U157" s="7">
        <f t="shared" si="139"/>
        <v>7804.6432564106162</v>
      </c>
      <c r="V157" s="25">
        <f t="shared" si="140"/>
        <v>27139.269999999997</v>
      </c>
      <c r="W157" s="7">
        <f t="shared" si="141"/>
        <v>9400.0933333333251</v>
      </c>
      <c r="X157" s="29">
        <f t="shared" si="142"/>
        <v>23039.9</v>
      </c>
      <c r="Y157" s="29">
        <f t="shared" si="142"/>
        <v>22597.8</v>
      </c>
    </row>
    <row r="158" spans="1:26">
      <c r="A158" s="11" t="s">
        <v>15</v>
      </c>
      <c r="B158" s="6">
        <f t="shared" si="122"/>
        <v>59320.89</v>
      </c>
      <c r="C158" s="7">
        <f t="shared" si="123"/>
        <v>64354.54</v>
      </c>
      <c r="D158" s="7">
        <f t="shared" si="124"/>
        <v>67894.309538966394</v>
      </c>
      <c r="E158" s="7">
        <f t="shared" si="125"/>
        <v>69172.74985758464</v>
      </c>
      <c r="F158" s="25">
        <f t="shared" si="126"/>
        <v>79036.491974283868</v>
      </c>
      <c r="G158" s="63">
        <f t="shared" si="127"/>
        <v>59377.600439453439</v>
      </c>
      <c r="H158" s="40">
        <f t="shared" si="128"/>
        <v>68464.41</v>
      </c>
      <c r="I158" s="40">
        <f t="shared" si="128"/>
        <v>74946.883333333331</v>
      </c>
      <c r="J158" s="6">
        <f t="shared" si="129"/>
        <v>2204</v>
      </c>
      <c r="K158" s="7">
        <f t="shared" si="130"/>
        <v>2335</v>
      </c>
      <c r="L158" s="7">
        <f t="shared" si="131"/>
        <v>2517</v>
      </c>
      <c r="M158" s="7">
        <f t="shared" si="132"/>
        <v>2561</v>
      </c>
      <c r="N158" s="25">
        <f t="shared" si="133"/>
        <v>2691</v>
      </c>
      <c r="O158" s="7">
        <f t="shared" si="134"/>
        <v>2645</v>
      </c>
      <c r="P158" s="29">
        <f t="shared" si="135"/>
        <v>2566</v>
      </c>
      <c r="Q158" s="29">
        <f t="shared" si="135"/>
        <v>2701</v>
      </c>
      <c r="R158" s="6">
        <f t="shared" si="136"/>
        <v>3953.2900000000004</v>
      </c>
      <c r="S158" s="7">
        <f t="shared" si="137"/>
        <v>4981.5</v>
      </c>
      <c r="T158" s="7">
        <f t="shared" si="138"/>
        <v>11281.863333333142</v>
      </c>
      <c r="U158" s="7">
        <f t="shared" si="139"/>
        <v>9127.0999230773723</v>
      </c>
      <c r="V158" s="25">
        <f t="shared" si="140"/>
        <v>28730.869999999995</v>
      </c>
      <c r="W158" s="7">
        <f t="shared" si="141"/>
        <v>9928.4933333333247</v>
      </c>
      <c r="X158" s="29">
        <f t="shared" si="142"/>
        <v>24720.100000000002</v>
      </c>
      <c r="Y158" s="29">
        <f t="shared" si="142"/>
        <v>24854.7</v>
      </c>
    </row>
    <row r="159" spans="1:26" ht="13.5" thickBot="1">
      <c r="A159" s="23" t="s">
        <v>16</v>
      </c>
      <c r="B159" s="21">
        <f t="shared" si="122"/>
        <v>65271.89</v>
      </c>
      <c r="C159" s="22">
        <f t="shared" si="123"/>
        <v>69696.17</v>
      </c>
      <c r="D159" s="22">
        <f t="shared" si="124"/>
        <v>73475.543132716397</v>
      </c>
      <c r="E159" s="22">
        <f t="shared" si="125"/>
        <v>75985.799784342453</v>
      </c>
      <c r="F159" s="50">
        <f t="shared" si="126"/>
        <v>84847.07551920574</v>
      </c>
      <c r="G159" s="64">
        <f t="shared" si="127"/>
        <v>65444.840439453437</v>
      </c>
      <c r="H159" s="47">
        <f t="shared" si="128"/>
        <v>76230.8</v>
      </c>
      <c r="I159" s="47">
        <f t="shared" si="128"/>
        <v>80830.883333333331</v>
      </c>
      <c r="J159" s="21">
        <f t="shared" si="129"/>
        <v>2440</v>
      </c>
      <c r="K159" s="22">
        <f t="shared" si="130"/>
        <v>2556</v>
      </c>
      <c r="L159" s="22">
        <f t="shared" si="131"/>
        <v>2737</v>
      </c>
      <c r="M159" s="22">
        <f t="shared" si="132"/>
        <v>2792</v>
      </c>
      <c r="N159" s="50">
        <f t="shared" si="133"/>
        <v>2938</v>
      </c>
      <c r="O159" s="22">
        <f t="shared" si="134"/>
        <v>2873</v>
      </c>
      <c r="P159" s="30">
        <f t="shared" si="135"/>
        <v>2841</v>
      </c>
      <c r="Q159" s="30">
        <f t="shared" si="135"/>
        <v>2909</v>
      </c>
      <c r="R159" s="21">
        <f t="shared" si="136"/>
        <v>4387.2900000000009</v>
      </c>
      <c r="S159" s="22">
        <f t="shared" si="137"/>
        <v>5454.5</v>
      </c>
      <c r="T159" s="22">
        <f t="shared" si="138"/>
        <v>11831.676666666606</v>
      </c>
      <c r="U159" s="22">
        <f t="shared" si="139"/>
        <v>9759.0999230773723</v>
      </c>
      <c r="V159" s="50">
        <f t="shared" si="140"/>
        <v>30229.579999999994</v>
      </c>
      <c r="W159" s="22">
        <f t="shared" si="141"/>
        <v>10701.893333333324</v>
      </c>
      <c r="X159" s="30">
        <f t="shared" si="142"/>
        <v>28526.9</v>
      </c>
      <c r="Y159" s="30">
        <f t="shared" si="142"/>
        <v>25847.3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3">
      <c r="A167" s="5" t="s">
        <v>6</v>
      </c>
      <c r="B167" s="6">
        <f t="shared" ref="B167:X167" si="143">+B7+B27</f>
        <v>571252.47</v>
      </c>
      <c r="C167" s="7">
        <f t="shared" si="143"/>
        <v>527773</v>
      </c>
      <c r="D167" s="7">
        <f t="shared" si="143"/>
        <v>527024.848</v>
      </c>
      <c r="E167" s="7">
        <f t="shared" si="143"/>
        <v>540352.56630000006</v>
      </c>
      <c r="F167" s="25">
        <f t="shared" si="143"/>
        <v>498155.07740000001</v>
      </c>
      <c r="G167" s="67">
        <f t="shared" si="143"/>
        <v>524667.65800000005</v>
      </c>
      <c r="H167" s="40">
        <f t="shared" si="143"/>
        <v>490964.05</v>
      </c>
      <c r="I167" s="40">
        <f t="shared" ref="I167" si="144">+I7+I27</f>
        <v>583469</v>
      </c>
      <c r="J167" s="6">
        <f t="shared" si="143"/>
        <v>1184168.642</v>
      </c>
      <c r="K167" s="7">
        <f t="shared" si="143"/>
        <v>1263222.365</v>
      </c>
      <c r="L167" s="7">
        <f t="shared" si="143"/>
        <v>1358772.875</v>
      </c>
      <c r="M167" s="7">
        <f t="shared" si="143"/>
        <v>1762672.4139999999</v>
      </c>
      <c r="N167" s="25">
        <f t="shared" si="143"/>
        <v>2038276.9750000001</v>
      </c>
      <c r="O167" s="67">
        <f t="shared" si="143"/>
        <v>1760103.7220000001</v>
      </c>
      <c r="P167" s="40">
        <f t="shared" si="143"/>
        <v>1874779</v>
      </c>
      <c r="Q167" s="40">
        <f t="shared" ref="Q167" si="145">+Q7+Q27</f>
        <v>2058047</v>
      </c>
      <c r="R167" s="6">
        <f t="shared" si="143"/>
        <v>436095.51</v>
      </c>
      <c r="S167" s="7">
        <f t="shared" si="143"/>
        <v>326802</v>
      </c>
      <c r="T167" s="7">
        <f t="shared" si="143"/>
        <v>503110</v>
      </c>
      <c r="U167" s="7">
        <f t="shared" si="143"/>
        <v>590109.21400000004</v>
      </c>
      <c r="V167" s="25">
        <f t="shared" si="143"/>
        <v>588388.33100000001</v>
      </c>
      <c r="W167" s="67">
        <f t="shared" si="143"/>
        <v>488751.49300000002</v>
      </c>
      <c r="X167" s="40">
        <f t="shared" si="143"/>
        <v>455151.48</v>
      </c>
      <c r="Y167" s="40">
        <f t="shared" ref="Y167" si="146">+Y7+Y27</f>
        <v>632038</v>
      </c>
      <c r="Z167" s="6">
        <f t="shared" ref="Z167:Z178" si="147">+R167+J167+B167</f>
        <v>2191516.622</v>
      </c>
      <c r="AA167" s="7">
        <f t="shared" ref="AA167:AA178" si="148">+S167+K167+C167</f>
        <v>2117797.3650000002</v>
      </c>
      <c r="AB167" s="7">
        <f t="shared" ref="AB167:AB178" si="149">+T167+L167+D167</f>
        <v>2388907.7230000002</v>
      </c>
      <c r="AC167" s="7">
        <f t="shared" ref="AC167:AC178" si="150">+U167+M167+E167</f>
        <v>2893134.1943000001</v>
      </c>
      <c r="AD167" s="25">
        <f t="shared" ref="AD167:AD178" si="151">+V167+N167+F167</f>
        <v>3124820.3833999997</v>
      </c>
      <c r="AE167" s="67">
        <f t="shared" ref="AE167:AE178" si="152">+W167+O167+G167</f>
        <v>2773522.8729999997</v>
      </c>
      <c r="AF167" s="40">
        <f t="shared" ref="AF167:AG178" si="153">+X167+P167+H167</f>
        <v>2820894.53</v>
      </c>
      <c r="AG167" s="40">
        <f t="shared" si="153"/>
        <v>3273554</v>
      </c>
    </row>
    <row r="168" spans="1:33">
      <c r="A168" s="5" t="s">
        <v>24</v>
      </c>
      <c r="B168" s="6">
        <f t="shared" ref="B168:X168" si="154">+B8+B28</f>
        <v>607288.55199999991</v>
      </c>
      <c r="C168" s="7">
        <f t="shared" si="154"/>
        <v>662826</v>
      </c>
      <c r="D168" s="7">
        <f t="shared" si="154"/>
        <v>504918.33799999999</v>
      </c>
      <c r="E168" s="7">
        <f t="shared" si="154"/>
        <v>555031.81799999997</v>
      </c>
      <c r="F168" s="25">
        <f t="shared" si="154"/>
        <v>636157.09964999999</v>
      </c>
      <c r="G168" s="63">
        <f t="shared" si="154"/>
        <v>530857.21499999997</v>
      </c>
      <c r="H168" s="40">
        <f t="shared" si="154"/>
        <v>470369.31</v>
      </c>
      <c r="I168" s="40">
        <f t="shared" ref="I168" si="155">+I8+I28</f>
        <v>544372</v>
      </c>
      <c r="J168" s="6">
        <f t="shared" si="154"/>
        <v>1208222.1310000001</v>
      </c>
      <c r="K168" s="7">
        <f t="shared" si="154"/>
        <v>1399289.007</v>
      </c>
      <c r="L168" s="7">
        <f t="shared" si="154"/>
        <v>1434274.281</v>
      </c>
      <c r="M168" s="7">
        <f t="shared" si="154"/>
        <v>1691253.43</v>
      </c>
      <c r="N168" s="25">
        <f t="shared" si="154"/>
        <v>2073467.679</v>
      </c>
      <c r="O168" s="63">
        <f t="shared" si="154"/>
        <v>1987984.8180000002</v>
      </c>
      <c r="P168" s="40">
        <f t="shared" si="154"/>
        <v>1849754.2000000002</v>
      </c>
      <c r="Q168" s="40">
        <f t="shared" ref="Q168" si="156">+Q8+Q28</f>
        <v>2213639</v>
      </c>
      <c r="R168" s="6">
        <f t="shared" si="154"/>
        <v>415993.63</v>
      </c>
      <c r="S168" s="7">
        <f t="shared" si="154"/>
        <v>350393.3</v>
      </c>
      <c r="T168" s="7">
        <f t="shared" si="154"/>
        <v>509613</v>
      </c>
      <c r="U168" s="7">
        <f t="shared" si="154"/>
        <v>508701.16000000003</v>
      </c>
      <c r="V168" s="25">
        <f t="shared" si="154"/>
        <v>638431.66899999999</v>
      </c>
      <c r="W168" s="63">
        <f t="shared" si="154"/>
        <v>435375.31</v>
      </c>
      <c r="X168" s="40">
        <f t="shared" si="154"/>
        <v>543798.67000000004</v>
      </c>
      <c r="Y168" s="40">
        <f t="shared" ref="Y168" si="157">+Y8+Y28</f>
        <v>604778</v>
      </c>
      <c r="Z168" s="6">
        <f t="shared" si="147"/>
        <v>2231504.3130000001</v>
      </c>
      <c r="AA168" s="7">
        <f t="shared" si="148"/>
        <v>2412508.307</v>
      </c>
      <c r="AB168" s="7">
        <f t="shared" si="149"/>
        <v>2448805.6189999999</v>
      </c>
      <c r="AC168" s="7">
        <f t="shared" si="150"/>
        <v>2754986.4079999998</v>
      </c>
      <c r="AD168" s="25">
        <f t="shared" si="151"/>
        <v>3348056.4476500005</v>
      </c>
      <c r="AE168" s="63">
        <f t="shared" si="152"/>
        <v>2954217.3429999999</v>
      </c>
      <c r="AF168" s="40">
        <f t="shared" si="153"/>
        <v>2863922.18</v>
      </c>
      <c r="AG168" s="40">
        <f t="shared" si="153"/>
        <v>3362789</v>
      </c>
    </row>
    <row r="169" spans="1:33">
      <c r="A169" s="5" t="s">
        <v>7</v>
      </c>
      <c r="B169" s="6">
        <f t="shared" ref="B169:X169" si="158">+B9+B29</f>
        <v>711075.84000000008</v>
      </c>
      <c r="C169" s="7">
        <f t="shared" si="158"/>
        <v>627807</v>
      </c>
      <c r="D169" s="7">
        <f t="shared" si="158"/>
        <v>711318.13199999998</v>
      </c>
      <c r="E169" s="7">
        <f t="shared" si="158"/>
        <v>621977.80839999998</v>
      </c>
      <c r="F169" s="25">
        <f t="shared" si="158"/>
        <v>536527.20644999994</v>
      </c>
      <c r="G169" s="63">
        <f t="shared" si="158"/>
        <v>633222.46400000004</v>
      </c>
      <c r="H169" s="40">
        <f t="shared" si="158"/>
        <v>574948.97</v>
      </c>
      <c r="I169" s="40">
        <f t="shared" ref="I169" si="159">+I9+I29</f>
        <v>637178.85</v>
      </c>
      <c r="J169" s="6">
        <f t="shared" si="158"/>
        <v>1294244.5</v>
      </c>
      <c r="K169" s="7">
        <f t="shared" si="158"/>
        <v>1617201.868</v>
      </c>
      <c r="L169" s="7">
        <f t="shared" si="158"/>
        <v>1809917.726</v>
      </c>
      <c r="M169" s="7">
        <f t="shared" si="158"/>
        <v>2154585.0449999999</v>
      </c>
      <c r="N169" s="25">
        <f t="shared" si="158"/>
        <v>2468535.1060000001</v>
      </c>
      <c r="O169" s="63">
        <f t="shared" si="158"/>
        <v>2280938.0619999999</v>
      </c>
      <c r="P169" s="40">
        <f t="shared" si="158"/>
        <v>1971183.43</v>
      </c>
      <c r="Q169" s="40">
        <f t="shared" ref="Q169" si="160">+Q9+Q29</f>
        <v>2535058.9</v>
      </c>
      <c r="R169" s="6">
        <f t="shared" si="158"/>
        <v>512830.50000000006</v>
      </c>
      <c r="S169" s="7">
        <f t="shared" si="158"/>
        <v>476571</v>
      </c>
      <c r="T169" s="7">
        <f t="shared" si="158"/>
        <v>577124</v>
      </c>
      <c r="U169" s="7">
        <f t="shared" si="158"/>
        <v>592635.72</v>
      </c>
      <c r="V169" s="25">
        <f t="shared" si="158"/>
        <v>554011.17210999993</v>
      </c>
      <c r="W169" s="63">
        <f t="shared" si="158"/>
        <v>469801.78</v>
      </c>
      <c r="X169" s="40">
        <f t="shared" si="158"/>
        <v>490156.41000000003</v>
      </c>
      <c r="Y169" s="40">
        <f t="shared" ref="Y169" si="161">+Y9+Y29</f>
        <v>1025671.98</v>
      </c>
      <c r="Z169" s="6">
        <f t="shared" si="147"/>
        <v>2518150.84</v>
      </c>
      <c r="AA169" s="7">
        <f t="shared" si="148"/>
        <v>2721579.8679999998</v>
      </c>
      <c r="AB169" s="7">
        <f t="shared" si="149"/>
        <v>3098359.858</v>
      </c>
      <c r="AC169" s="7">
        <f t="shared" si="150"/>
        <v>3369198.5733999996</v>
      </c>
      <c r="AD169" s="25">
        <f t="shared" si="151"/>
        <v>3559073.4845600002</v>
      </c>
      <c r="AE169" s="63">
        <f t="shared" si="152"/>
        <v>3383962.3060000003</v>
      </c>
      <c r="AF169" s="40">
        <f t="shared" si="153"/>
        <v>3036288.8099999996</v>
      </c>
      <c r="AG169" s="40">
        <f t="shared" si="153"/>
        <v>4197909.7299999995</v>
      </c>
    </row>
    <row r="170" spans="1:33">
      <c r="A170" s="5" t="s">
        <v>8</v>
      </c>
      <c r="B170" s="6">
        <f t="shared" ref="B170:X170" si="162">+B10+B30</f>
        <v>616229.24100000004</v>
      </c>
      <c r="C170" s="7">
        <f t="shared" si="162"/>
        <v>587753</v>
      </c>
      <c r="D170" s="7">
        <f t="shared" si="162"/>
        <v>569179.60600000003</v>
      </c>
      <c r="E170" s="7">
        <f t="shared" si="162"/>
        <v>458606.93050000002</v>
      </c>
      <c r="F170" s="25">
        <f t="shared" si="162"/>
        <v>644671.09704999998</v>
      </c>
      <c r="G170" s="63">
        <f t="shared" si="162"/>
        <v>412286.364</v>
      </c>
      <c r="H170" s="40">
        <f t="shared" si="162"/>
        <v>498167.5</v>
      </c>
      <c r="I170" s="40">
        <f t="shared" ref="I170" si="163">+I10+I30</f>
        <v>622074.97</v>
      </c>
      <c r="J170" s="6">
        <f t="shared" si="162"/>
        <v>1341241.5900000001</v>
      </c>
      <c r="K170" s="7">
        <f t="shared" si="162"/>
        <v>1579235.858</v>
      </c>
      <c r="L170" s="7">
        <f t="shared" si="162"/>
        <v>1754843.7239999999</v>
      </c>
      <c r="M170" s="7">
        <f t="shared" si="162"/>
        <v>2093855.7914</v>
      </c>
      <c r="N170" s="25">
        <f t="shared" si="162"/>
        <v>2467692.5150000001</v>
      </c>
      <c r="O170" s="63">
        <f t="shared" si="162"/>
        <v>2250509.95322</v>
      </c>
      <c r="P170" s="40">
        <f t="shared" si="162"/>
        <v>2402202.11</v>
      </c>
      <c r="Q170" s="40">
        <f t="shared" ref="Q170" si="164">+Q10+Q30</f>
        <v>2734774.3</v>
      </c>
      <c r="R170" s="6">
        <f t="shared" si="162"/>
        <v>458881.95999999996</v>
      </c>
      <c r="S170" s="7">
        <f t="shared" si="162"/>
        <v>419611</v>
      </c>
      <c r="T170" s="7">
        <f t="shared" si="162"/>
        <v>517135.26</v>
      </c>
      <c r="U170" s="7">
        <f t="shared" si="162"/>
        <v>469558.50599999999</v>
      </c>
      <c r="V170" s="25">
        <f t="shared" si="162"/>
        <v>502613.397</v>
      </c>
      <c r="W170" s="63">
        <f t="shared" si="162"/>
        <v>451410</v>
      </c>
      <c r="X170" s="40">
        <f t="shared" si="162"/>
        <v>472776.62</v>
      </c>
      <c r="Y170" s="40">
        <f t="shared" ref="Y170" si="165">+Y10+Y30</f>
        <v>641651.79</v>
      </c>
      <c r="Z170" s="6">
        <f t="shared" si="147"/>
        <v>2416352.7910000002</v>
      </c>
      <c r="AA170" s="7">
        <f t="shared" si="148"/>
        <v>2586599.858</v>
      </c>
      <c r="AB170" s="7">
        <f t="shared" si="149"/>
        <v>2841158.5900000003</v>
      </c>
      <c r="AC170" s="7">
        <f t="shared" si="150"/>
        <v>3022021.2279000003</v>
      </c>
      <c r="AD170" s="25">
        <f t="shared" si="151"/>
        <v>3614977.00905</v>
      </c>
      <c r="AE170" s="63">
        <f t="shared" si="152"/>
        <v>3114206.3172200001</v>
      </c>
      <c r="AF170" s="40">
        <f t="shared" si="153"/>
        <v>3373146.23</v>
      </c>
      <c r="AG170" s="40">
        <f t="shared" si="153"/>
        <v>3998501.0599999996</v>
      </c>
    </row>
    <row r="171" spans="1:33">
      <c r="A171" s="5" t="s">
        <v>9</v>
      </c>
      <c r="B171" s="6">
        <f t="shared" ref="B171:X171" si="166">+B11+B31</f>
        <v>480430.16500000004</v>
      </c>
      <c r="C171" s="7">
        <f t="shared" si="166"/>
        <v>421200</v>
      </c>
      <c r="D171" s="7">
        <f t="shared" si="166"/>
        <v>478236.89300000004</v>
      </c>
      <c r="E171" s="7">
        <f t="shared" si="166"/>
        <v>381423.00160000002</v>
      </c>
      <c r="F171" s="25">
        <f t="shared" si="166"/>
        <v>434600.09490000003</v>
      </c>
      <c r="G171" s="63">
        <f t="shared" si="166"/>
        <v>351646.5</v>
      </c>
      <c r="H171" s="40">
        <f t="shared" si="166"/>
        <v>484717.11</v>
      </c>
      <c r="I171" s="40">
        <f t="shared" ref="I171" si="167">+I11+I31</f>
        <v>533989</v>
      </c>
      <c r="J171" s="6">
        <f t="shared" si="166"/>
        <v>1396945.1099999999</v>
      </c>
      <c r="K171" s="7">
        <f t="shared" si="166"/>
        <v>1536012.9619999998</v>
      </c>
      <c r="L171" s="7">
        <f t="shared" si="166"/>
        <v>1854862.0270000002</v>
      </c>
      <c r="M171" s="7">
        <f t="shared" si="166"/>
        <v>2075776.578</v>
      </c>
      <c r="N171" s="25">
        <f t="shared" si="166"/>
        <v>2419658.1409999998</v>
      </c>
      <c r="O171" s="63">
        <f t="shared" si="166"/>
        <v>2059822.8</v>
      </c>
      <c r="P171" s="40">
        <f t="shared" si="166"/>
        <v>2495505.61</v>
      </c>
      <c r="Q171" s="40">
        <f t="shared" ref="Q171" si="168">+Q11+Q31</f>
        <v>2480010</v>
      </c>
      <c r="R171" s="6">
        <f t="shared" si="166"/>
        <v>376768.48</v>
      </c>
      <c r="S171" s="7">
        <f t="shared" si="166"/>
        <v>433790.5</v>
      </c>
      <c r="T171" s="7">
        <f t="shared" si="166"/>
        <v>564799.59000000008</v>
      </c>
      <c r="U171" s="7">
        <f t="shared" si="166"/>
        <v>706971.31</v>
      </c>
      <c r="V171" s="25">
        <f t="shared" si="166"/>
        <v>676789.39999999991</v>
      </c>
      <c r="W171" s="63">
        <f t="shared" si="166"/>
        <v>524248.36</v>
      </c>
      <c r="X171" s="40">
        <f t="shared" si="166"/>
        <v>575495.25</v>
      </c>
      <c r="Y171" s="40">
        <f t="shared" ref="Y171" si="169">+Y11+Y31</f>
        <v>733864</v>
      </c>
      <c r="Z171" s="6">
        <f t="shared" si="147"/>
        <v>2254143.7549999999</v>
      </c>
      <c r="AA171" s="7">
        <f t="shared" si="148"/>
        <v>2391003.4619999998</v>
      </c>
      <c r="AB171" s="7">
        <f t="shared" si="149"/>
        <v>2897898.5100000007</v>
      </c>
      <c r="AC171" s="7">
        <f t="shared" si="150"/>
        <v>3164170.8896000003</v>
      </c>
      <c r="AD171" s="25">
        <f t="shared" si="151"/>
        <v>3531047.6358999996</v>
      </c>
      <c r="AE171" s="63">
        <f t="shared" si="152"/>
        <v>2935717.66</v>
      </c>
      <c r="AF171" s="40">
        <f t="shared" si="153"/>
        <v>3555717.9699999997</v>
      </c>
      <c r="AG171" s="40">
        <f t="shared" si="153"/>
        <v>3747863</v>
      </c>
    </row>
    <row r="172" spans="1:33">
      <c r="A172" s="5" t="s">
        <v>10</v>
      </c>
      <c r="B172" s="6">
        <f t="shared" ref="B172:X172" si="170">+B12+B32</f>
        <v>410705.02850000001</v>
      </c>
      <c r="C172" s="7">
        <f t="shared" si="170"/>
        <v>401140</v>
      </c>
      <c r="D172" s="7">
        <f t="shared" si="170"/>
        <v>451898.30300000001</v>
      </c>
      <c r="E172" s="7">
        <f t="shared" si="170"/>
        <v>492822</v>
      </c>
      <c r="F172" s="25">
        <f t="shared" si="170"/>
        <v>392595.73849999998</v>
      </c>
      <c r="G172" s="63">
        <f t="shared" si="170"/>
        <v>321739.15000000002</v>
      </c>
      <c r="H172" s="40">
        <f t="shared" si="170"/>
        <v>524598.18000000005</v>
      </c>
      <c r="I172" s="40">
        <f t="shared" ref="I172" si="171">+I12+I32</f>
        <v>491694.57</v>
      </c>
      <c r="J172" s="6">
        <f t="shared" si="170"/>
        <v>1256779.4790000001</v>
      </c>
      <c r="K172" s="7">
        <f t="shared" si="170"/>
        <v>1473937.9839999999</v>
      </c>
      <c r="L172" s="7">
        <f t="shared" si="170"/>
        <v>1670772.0520000001</v>
      </c>
      <c r="M172" s="7">
        <f t="shared" si="170"/>
        <v>1872323</v>
      </c>
      <c r="N172" s="25">
        <f t="shared" si="170"/>
        <v>2194043.9683000003</v>
      </c>
      <c r="O172" s="63">
        <f t="shared" si="170"/>
        <v>1802168.2</v>
      </c>
      <c r="P172" s="40">
        <f t="shared" si="170"/>
        <v>2142975.4300000002</v>
      </c>
      <c r="Q172" s="40">
        <f t="shared" ref="Q172" si="172">+Q12+Q32</f>
        <v>2259846.7999999998</v>
      </c>
      <c r="R172" s="6">
        <f t="shared" si="170"/>
        <v>401498.81</v>
      </c>
      <c r="S172" s="7">
        <f t="shared" si="170"/>
        <v>423358</v>
      </c>
      <c r="T172" s="7">
        <f t="shared" si="170"/>
        <v>587704.46800000011</v>
      </c>
      <c r="U172" s="7">
        <f t="shared" si="170"/>
        <v>664186</v>
      </c>
      <c r="V172" s="25">
        <f t="shared" si="170"/>
        <v>454686.01299999998</v>
      </c>
      <c r="W172" s="63">
        <f t="shared" si="170"/>
        <v>567035.85</v>
      </c>
      <c r="X172" s="40">
        <f t="shared" si="170"/>
        <v>1002509.49</v>
      </c>
      <c r="Y172" s="40">
        <f t="shared" ref="Y172" si="173">+Y12+Y32</f>
        <v>633189.76</v>
      </c>
      <c r="Z172" s="6">
        <f t="shared" si="147"/>
        <v>2068983.3175000001</v>
      </c>
      <c r="AA172" s="7">
        <f t="shared" si="148"/>
        <v>2298435.9840000002</v>
      </c>
      <c r="AB172" s="7">
        <f t="shared" si="149"/>
        <v>2710374.8230000003</v>
      </c>
      <c r="AC172" s="7">
        <f t="shared" si="150"/>
        <v>3029331</v>
      </c>
      <c r="AD172" s="25">
        <f t="shared" si="151"/>
        <v>3041325.7198000001</v>
      </c>
      <c r="AE172" s="63">
        <f t="shared" si="152"/>
        <v>2690943.1999999997</v>
      </c>
      <c r="AF172" s="40">
        <f t="shared" si="153"/>
        <v>3670083.1</v>
      </c>
      <c r="AG172" s="40">
        <f t="shared" si="153"/>
        <v>3384731.1299999994</v>
      </c>
    </row>
    <row r="173" spans="1:33">
      <c r="A173" s="5" t="s">
        <v>11</v>
      </c>
      <c r="B173" s="6">
        <f t="shared" ref="B173:X173" si="174">+B13+B33</f>
        <v>422498.11300000001</v>
      </c>
      <c r="C173" s="7">
        <f t="shared" si="174"/>
        <v>421870</v>
      </c>
      <c r="D173" s="7">
        <f t="shared" si="174"/>
        <v>420665.21299999999</v>
      </c>
      <c r="E173" s="7">
        <f t="shared" si="174"/>
        <v>368623.7438</v>
      </c>
      <c r="F173" s="25">
        <f t="shared" si="174"/>
        <v>522923.415018</v>
      </c>
      <c r="G173" s="63">
        <f t="shared" si="174"/>
        <v>424890.08</v>
      </c>
      <c r="H173" s="40">
        <f t="shared" si="174"/>
        <v>549164.5</v>
      </c>
      <c r="I173" s="40">
        <f t="shared" ref="I173" si="175">+I13+I33</f>
        <v>484153.86</v>
      </c>
      <c r="J173" s="6">
        <f t="shared" si="174"/>
        <v>1364846.52</v>
      </c>
      <c r="K173" s="7">
        <f t="shared" si="174"/>
        <v>1432152.2459999998</v>
      </c>
      <c r="L173" s="7">
        <f t="shared" si="174"/>
        <v>1584553.1224999998</v>
      </c>
      <c r="M173" s="7">
        <f t="shared" si="174"/>
        <v>1996097.7857000001</v>
      </c>
      <c r="N173" s="25">
        <f t="shared" si="174"/>
        <v>2615521.3340719999</v>
      </c>
      <c r="O173" s="63">
        <f t="shared" si="174"/>
        <v>1843440.7</v>
      </c>
      <c r="P173" s="40">
        <f t="shared" si="174"/>
        <v>2380037.16</v>
      </c>
      <c r="Q173" s="40">
        <f t="shared" ref="Q173" si="176">+Q13+Q33</f>
        <v>2370331.1</v>
      </c>
      <c r="R173" s="6">
        <f t="shared" si="174"/>
        <v>555145.14</v>
      </c>
      <c r="S173" s="7">
        <f t="shared" si="174"/>
        <v>546922.5</v>
      </c>
      <c r="T173" s="7">
        <f t="shared" si="174"/>
        <v>569595.4</v>
      </c>
      <c r="U173" s="7">
        <f t="shared" si="174"/>
        <v>694616.01599999995</v>
      </c>
      <c r="V173" s="25">
        <f t="shared" si="174"/>
        <v>702126.63599999994</v>
      </c>
      <c r="W173" s="63">
        <f t="shared" si="174"/>
        <v>544685.96</v>
      </c>
      <c r="X173" s="40">
        <f t="shared" si="174"/>
        <v>805783.94</v>
      </c>
      <c r="Y173" s="40">
        <f t="shared" ref="Y173" si="177">+Y13+Y33</f>
        <v>694499.41</v>
      </c>
      <c r="Z173" s="6">
        <f t="shared" si="147"/>
        <v>2342489.773</v>
      </c>
      <c r="AA173" s="7">
        <f t="shared" si="148"/>
        <v>2400944.7459999998</v>
      </c>
      <c r="AB173" s="7">
        <f t="shared" si="149"/>
        <v>2574813.7355</v>
      </c>
      <c r="AC173" s="7">
        <f t="shared" si="150"/>
        <v>3059337.5455</v>
      </c>
      <c r="AD173" s="25">
        <f t="shared" si="151"/>
        <v>3840571.38509</v>
      </c>
      <c r="AE173" s="63">
        <f t="shared" si="152"/>
        <v>2813016.74</v>
      </c>
      <c r="AF173" s="40">
        <f t="shared" si="153"/>
        <v>3734985.6</v>
      </c>
      <c r="AG173" s="40">
        <f t="shared" si="153"/>
        <v>3548984.37</v>
      </c>
    </row>
    <row r="174" spans="1:33">
      <c r="A174" s="5" t="s">
        <v>12</v>
      </c>
      <c r="B174" s="6">
        <f t="shared" ref="B174:X174" si="178">+B14+B34</f>
        <v>427022.82400000002</v>
      </c>
      <c r="C174" s="7">
        <f t="shared" si="178"/>
        <v>400917</v>
      </c>
      <c r="D174" s="7">
        <f t="shared" si="178"/>
        <v>446752.64909999998</v>
      </c>
      <c r="E174" s="7">
        <f t="shared" si="178"/>
        <v>361395.32779999997</v>
      </c>
      <c r="F174" s="25">
        <f t="shared" si="178"/>
        <v>457841.35550000001</v>
      </c>
      <c r="G174" s="63">
        <f t="shared" si="178"/>
        <v>367144.77260000003</v>
      </c>
      <c r="H174" s="40">
        <f t="shared" si="178"/>
        <v>456177.75</v>
      </c>
      <c r="I174" s="40">
        <f t="shared" ref="I174" si="179">+I14+I34</f>
        <v>511354.68182</v>
      </c>
      <c r="J174" s="6">
        <f t="shared" si="178"/>
        <v>1340947.6089999999</v>
      </c>
      <c r="K174" s="7">
        <f t="shared" si="178"/>
        <v>1541438.7690000001</v>
      </c>
      <c r="L174" s="7">
        <f t="shared" si="178"/>
        <v>1705913.0060000001</v>
      </c>
      <c r="M174" s="7">
        <f t="shared" si="178"/>
        <v>1899619.9990000001</v>
      </c>
      <c r="N174" s="25">
        <f t="shared" si="178"/>
        <v>2326330.7604399999</v>
      </c>
      <c r="O174" s="63">
        <f t="shared" si="178"/>
        <v>1827181.120725</v>
      </c>
      <c r="P174" s="40">
        <f t="shared" si="178"/>
        <v>2225531.7400000002</v>
      </c>
      <c r="Q174" s="40">
        <f t="shared" ref="Q174" si="180">+Q14+Q34</f>
        <v>2437047.7752320003</v>
      </c>
      <c r="R174" s="6">
        <f t="shared" si="178"/>
        <v>530283.06000000006</v>
      </c>
      <c r="S174" s="7">
        <f t="shared" si="178"/>
        <v>556941</v>
      </c>
      <c r="T174" s="7">
        <f t="shared" si="178"/>
        <v>699192.06</v>
      </c>
      <c r="U174" s="7">
        <f t="shared" si="178"/>
        <v>738036.51899999997</v>
      </c>
      <c r="V174" s="25">
        <f t="shared" si="178"/>
        <v>902508.53799999994</v>
      </c>
      <c r="W174" s="63">
        <f t="shared" si="178"/>
        <v>566292.94999999995</v>
      </c>
      <c r="X174" s="40">
        <f t="shared" si="178"/>
        <v>724572.3</v>
      </c>
      <c r="Y174" s="40">
        <f t="shared" ref="Y174" si="181">+Y14+Y34</f>
        <v>777437.7</v>
      </c>
      <c r="Z174" s="6">
        <f t="shared" si="147"/>
        <v>2298253.4929999998</v>
      </c>
      <c r="AA174" s="7">
        <f t="shared" si="148"/>
        <v>2499296.7690000003</v>
      </c>
      <c r="AB174" s="7">
        <f t="shared" si="149"/>
        <v>2851857.7151000001</v>
      </c>
      <c r="AC174" s="7">
        <f t="shared" si="150"/>
        <v>2999051.8458000002</v>
      </c>
      <c r="AD174" s="25">
        <f t="shared" si="151"/>
        <v>3686680.6539400001</v>
      </c>
      <c r="AE174" s="63">
        <f t="shared" si="152"/>
        <v>2760618.8433250003</v>
      </c>
      <c r="AF174" s="40">
        <f t="shared" si="153"/>
        <v>3406281.79</v>
      </c>
      <c r="AG174" s="40">
        <f t="shared" si="153"/>
        <v>3725840.1570520005</v>
      </c>
    </row>
    <row r="175" spans="1:33">
      <c r="A175" s="5" t="s">
        <v>13</v>
      </c>
      <c r="B175" s="6">
        <f t="shared" ref="B175:X175" si="182">+B15+B35</f>
        <v>466173.99599999998</v>
      </c>
      <c r="C175" s="7">
        <f t="shared" si="182"/>
        <v>441866</v>
      </c>
      <c r="D175" s="7">
        <f t="shared" si="182"/>
        <v>436039.46899999998</v>
      </c>
      <c r="E175" s="7">
        <f t="shared" si="182"/>
        <v>323575.97100000002</v>
      </c>
      <c r="F175" s="25">
        <f t="shared" si="182"/>
        <v>393969.14</v>
      </c>
      <c r="G175" s="63">
        <f t="shared" si="182"/>
        <v>341502.95999999996</v>
      </c>
      <c r="H175" s="40">
        <f t="shared" si="182"/>
        <v>454518.55099999998</v>
      </c>
      <c r="I175" s="40">
        <f t="shared" ref="I175" si="183">+I15+I35</f>
        <v>367591.48</v>
      </c>
      <c r="J175" s="6">
        <f t="shared" si="182"/>
        <v>1221151.8540000001</v>
      </c>
      <c r="K175" s="7">
        <f t="shared" si="182"/>
        <v>1319620.932</v>
      </c>
      <c r="L175" s="7">
        <f t="shared" si="182"/>
        <v>1579166.6459000001</v>
      </c>
      <c r="M175" s="7">
        <f t="shared" si="182"/>
        <v>1862998.058</v>
      </c>
      <c r="N175" s="25">
        <f t="shared" si="182"/>
        <v>2325616.0470000003</v>
      </c>
      <c r="O175" s="63">
        <f t="shared" si="182"/>
        <v>1728546.2</v>
      </c>
      <c r="P175" s="40">
        <f t="shared" si="182"/>
        <v>2163476.5</v>
      </c>
      <c r="Q175" s="40">
        <f t="shared" ref="Q175" si="184">+Q15+Q35</f>
        <v>2251042.7999999998</v>
      </c>
      <c r="R175" s="6">
        <f t="shared" si="182"/>
        <v>622772.21</v>
      </c>
      <c r="S175" s="7">
        <f t="shared" si="182"/>
        <v>571332</v>
      </c>
      <c r="T175" s="7">
        <f t="shared" si="182"/>
        <v>558463.95200000005</v>
      </c>
      <c r="U175" s="7">
        <f t="shared" si="182"/>
        <v>621752.41999999993</v>
      </c>
      <c r="V175" s="25">
        <f t="shared" si="182"/>
        <v>792727.49300000002</v>
      </c>
      <c r="W175" s="63">
        <f t="shared" si="182"/>
        <v>554245.88</v>
      </c>
      <c r="X175" s="40">
        <f t="shared" si="182"/>
        <v>774767.56</v>
      </c>
      <c r="Y175" s="40">
        <f t="shared" ref="Y175" si="185">+Y15+Y35</f>
        <v>903931.82000000007</v>
      </c>
      <c r="Z175" s="6">
        <f t="shared" si="147"/>
        <v>2310098.06</v>
      </c>
      <c r="AA175" s="7">
        <f t="shared" si="148"/>
        <v>2332818.932</v>
      </c>
      <c r="AB175" s="7">
        <f t="shared" si="149"/>
        <v>2573670.0669000004</v>
      </c>
      <c r="AC175" s="7">
        <f t="shared" si="150"/>
        <v>2808326.449</v>
      </c>
      <c r="AD175" s="25">
        <f t="shared" si="151"/>
        <v>3512312.68</v>
      </c>
      <c r="AE175" s="63">
        <f t="shared" si="152"/>
        <v>2624295.04</v>
      </c>
      <c r="AF175" s="40">
        <f t="shared" si="153"/>
        <v>3392762.611</v>
      </c>
      <c r="AG175" s="40">
        <f t="shared" si="153"/>
        <v>3522566.1</v>
      </c>
    </row>
    <row r="176" spans="1:33">
      <c r="A176" s="5" t="s">
        <v>14</v>
      </c>
      <c r="B176" s="6">
        <f t="shared" ref="B176:X176" si="186">+B16+B36</f>
        <v>457085.71</v>
      </c>
      <c r="C176" s="7">
        <f t="shared" si="186"/>
        <v>456894</v>
      </c>
      <c r="D176" s="7">
        <f t="shared" si="186"/>
        <v>403861.23200000002</v>
      </c>
      <c r="E176" s="7">
        <f t="shared" si="186"/>
        <v>423174.788</v>
      </c>
      <c r="F176" s="25">
        <f t="shared" si="186"/>
        <v>549305.53099999996</v>
      </c>
      <c r="G176" s="63">
        <f t="shared" si="186"/>
        <v>345064.2</v>
      </c>
      <c r="H176" s="40">
        <f t="shared" si="186"/>
        <v>416374.82</v>
      </c>
      <c r="I176" s="40">
        <f t="shared" ref="I176" si="187">+I16+I36</f>
        <v>436693.82657999999</v>
      </c>
      <c r="J176" s="6">
        <f t="shared" si="186"/>
        <v>1292243.5</v>
      </c>
      <c r="K176" s="7">
        <f t="shared" si="186"/>
        <v>1411687.51</v>
      </c>
      <c r="L176" s="7">
        <f t="shared" si="186"/>
        <v>1653037.2521000002</v>
      </c>
      <c r="M176" s="7">
        <f t="shared" si="186"/>
        <v>1883744.1370000001</v>
      </c>
      <c r="N176" s="25">
        <f t="shared" si="186"/>
        <v>2169408.5940000005</v>
      </c>
      <c r="O176" s="63">
        <f t="shared" si="186"/>
        <v>1882395.7</v>
      </c>
      <c r="P176" s="40">
        <f t="shared" si="186"/>
        <v>2172003.2000000002</v>
      </c>
      <c r="Q176" s="40">
        <f t="shared" ref="Q176" si="188">+Q16+Q36</f>
        <v>2217144.2417799998</v>
      </c>
      <c r="R176" s="6">
        <f t="shared" si="186"/>
        <v>485317.01999999996</v>
      </c>
      <c r="S176" s="7">
        <f t="shared" si="186"/>
        <v>635140.9</v>
      </c>
      <c r="T176" s="7">
        <f t="shared" si="186"/>
        <v>696316.53500000003</v>
      </c>
      <c r="U176" s="7">
        <f t="shared" si="186"/>
        <v>846640.30799999996</v>
      </c>
      <c r="V176" s="25">
        <f t="shared" si="186"/>
        <v>867599.7</v>
      </c>
      <c r="W176" s="63">
        <f t="shared" si="186"/>
        <v>701288.6</v>
      </c>
      <c r="X176" s="40">
        <f t="shared" si="186"/>
        <v>747539.77</v>
      </c>
      <c r="Y176" s="40">
        <f t="shared" ref="Y176" si="189">+Y16+Y36</f>
        <v>747142.696</v>
      </c>
      <c r="Z176" s="6">
        <f t="shared" si="147"/>
        <v>2234646.23</v>
      </c>
      <c r="AA176" s="7">
        <f t="shared" si="148"/>
        <v>2503722.41</v>
      </c>
      <c r="AB176" s="7">
        <f t="shared" si="149"/>
        <v>2753215.0191000002</v>
      </c>
      <c r="AC176" s="7">
        <f t="shared" si="150"/>
        <v>3153559.2330000005</v>
      </c>
      <c r="AD176" s="25">
        <f t="shared" si="151"/>
        <v>3586313.8250000007</v>
      </c>
      <c r="AE176" s="63">
        <f t="shared" si="152"/>
        <v>2928748.5</v>
      </c>
      <c r="AF176" s="40">
        <f t="shared" si="153"/>
        <v>3335917.79</v>
      </c>
      <c r="AG176" s="40">
        <f t="shared" si="153"/>
        <v>3400980.7643599999</v>
      </c>
    </row>
    <row r="177" spans="1:33">
      <c r="A177" s="5" t="s">
        <v>15</v>
      </c>
      <c r="B177" s="6">
        <f t="shared" ref="B177:X177" si="190">+B17+B37</f>
        <v>442790.18</v>
      </c>
      <c r="C177" s="7">
        <f t="shared" si="190"/>
        <v>458362</v>
      </c>
      <c r="D177" s="7">
        <f t="shared" si="190"/>
        <v>400120.73050000001</v>
      </c>
      <c r="E177" s="7">
        <f t="shared" si="190"/>
        <v>333614.03320000001</v>
      </c>
      <c r="F177" s="25">
        <f t="shared" si="190"/>
        <v>499483.42700000003</v>
      </c>
      <c r="G177" s="63">
        <f t="shared" si="190"/>
        <v>424515.17</v>
      </c>
      <c r="H177" s="40">
        <f t="shared" si="190"/>
        <v>360782.41399999999</v>
      </c>
      <c r="I177" s="40">
        <f t="shared" ref="I177" si="191">+I17+I37</f>
        <v>424618</v>
      </c>
      <c r="J177" s="6">
        <f t="shared" si="190"/>
        <v>1149806.3190000001</v>
      </c>
      <c r="K177" s="7">
        <f t="shared" si="190"/>
        <v>1329687.5290000001</v>
      </c>
      <c r="L177" s="7">
        <f t="shared" si="190"/>
        <v>1637084.5529999998</v>
      </c>
      <c r="M177" s="7">
        <f t="shared" si="190"/>
        <v>1860210.8629999999</v>
      </c>
      <c r="N177" s="25">
        <f t="shared" si="190"/>
        <v>1833783.3839999998</v>
      </c>
      <c r="O177" s="63">
        <f t="shared" si="190"/>
        <v>1821133.54</v>
      </c>
      <c r="P177" s="40">
        <f t="shared" si="190"/>
        <v>1913124.4100000001</v>
      </c>
      <c r="Q177" s="40">
        <f t="shared" ref="Q177" si="192">+Q17+Q37</f>
        <v>2123766</v>
      </c>
      <c r="R177" s="6">
        <f t="shared" si="190"/>
        <v>396283</v>
      </c>
      <c r="S177" s="7">
        <f t="shared" si="190"/>
        <v>508132.5</v>
      </c>
      <c r="T177" s="7">
        <f t="shared" si="190"/>
        <v>719743.43</v>
      </c>
      <c r="U177" s="7">
        <f t="shared" si="190"/>
        <v>809544.19</v>
      </c>
      <c r="V177" s="25">
        <f t="shared" si="190"/>
        <v>792829.46400000004</v>
      </c>
      <c r="W177" s="63">
        <f t="shared" si="190"/>
        <v>483060.92000000004</v>
      </c>
      <c r="X177" s="40">
        <f t="shared" si="190"/>
        <v>608209.39899999998</v>
      </c>
      <c r="Y177" s="40">
        <f t="shared" ref="Y177" si="193">+Y17+Y37</f>
        <v>822450</v>
      </c>
      <c r="Z177" s="6">
        <f t="shared" si="147"/>
        <v>1988879.4990000001</v>
      </c>
      <c r="AA177" s="7">
        <f t="shared" si="148"/>
        <v>2296182.0290000001</v>
      </c>
      <c r="AB177" s="7">
        <f t="shared" si="149"/>
        <v>2756948.7135000001</v>
      </c>
      <c r="AC177" s="7">
        <f t="shared" si="150"/>
        <v>3003369.0861999998</v>
      </c>
      <c r="AD177" s="25">
        <f t="shared" si="151"/>
        <v>3126096.2749999999</v>
      </c>
      <c r="AE177" s="63">
        <f t="shared" si="152"/>
        <v>2728709.63</v>
      </c>
      <c r="AF177" s="40">
        <f t="shared" si="153"/>
        <v>2882116.2230000002</v>
      </c>
      <c r="AG177" s="40">
        <f t="shared" si="153"/>
        <v>3370834</v>
      </c>
    </row>
    <row r="178" spans="1:33">
      <c r="A178" s="5" t="s">
        <v>16</v>
      </c>
      <c r="B178" s="6">
        <f t="shared" ref="B178:X178" si="194">+B18+B38</f>
        <v>582607</v>
      </c>
      <c r="C178" s="7">
        <f t="shared" si="194"/>
        <v>395065</v>
      </c>
      <c r="D178" s="7">
        <f t="shared" si="194"/>
        <v>537982.79029999999</v>
      </c>
      <c r="E178" s="7">
        <f t="shared" si="194"/>
        <v>456431.2378</v>
      </c>
      <c r="F178" s="25">
        <f t="shared" si="194"/>
        <v>514914.20400000003</v>
      </c>
      <c r="G178" s="63">
        <f t="shared" si="194"/>
        <v>490575.44500000007</v>
      </c>
      <c r="H178" s="40">
        <f t="shared" si="194"/>
        <v>436199.98</v>
      </c>
      <c r="I178" s="40">
        <f t="shared" ref="I178" si="195">+I18+I38</f>
        <v>466701</v>
      </c>
      <c r="J178" s="6">
        <f t="shared" si="194"/>
        <v>1277826</v>
      </c>
      <c r="K178" s="7">
        <f t="shared" si="194"/>
        <v>1402645.044</v>
      </c>
      <c r="L178" s="7">
        <f t="shared" si="194"/>
        <v>1643934.3061000002</v>
      </c>
      <c r="M178" s="7">
        <f t="shared" si="194"/>
        <v>2152340.94</v>
      </c>
      <c r="N178" s="25">
        <f t="shared" si="194"/>
        <v>2046754.5449999999</v>
      </c>
      <c r="O178" s="63">
        <f t="shared" si="194"/>
        <v>1845571.0149999999</v>
      </c>
      <c r="P178" s="40">
        <f t="shared" si="194"/>
        <v>2229715.92</v>
      </c>
      <c r="Q178" s="40">
        <f t="shared" ref="Q178" si="196">+Q18+Q38</f>
        <v>2411438</v>
      </c>
      <c r="R178" s="6">
        <f t="shared" si="194"/>
        <v>564534</v>
      </c>
      <c r="S178" s="7">
        <f t="shared" si="194"/>
        <v>542695</v>
      </c>
      <c r="T178" s="7">
        <f t="shared" si="194"/>
        <v>583934.07899999991</v>
      </c>
      <c r="U178" s="7">
        <f t="shared" si="194"/>
        <v>524835.07000000007</v>
      </c>
      <c r="V178" s="25">
        <f t="shared" si="194"/>
        <v>556419.6370000001</v>
      </c>
      <c r="W178" s="63">
        <f t="shared" si="194"/>
        <v>549217</v>
      </c>
      <c r="X178" s="40">
        <f t="shared" si="194"/>
        <v>749573.7</v>
      </c>
      <c r="Y178" s="40">
        <f t="shared" ref="Y178" si="197">+Y18+Y38</f>
        <v>766887</v>
      </c>
      <c r="Z178" s="6">
        <f t="shared" si="147"/>
        <v>2424967</v>
      </c>
      <c r="AA178" s="7">
        <f t="shared" si="148"/>
        <v>2340405.0439999998</v>
      </c>
      <c r="AB178" s="7">
        <f t="shared" si="149"/>
        <v>2765851.1754000001</v>
      </c>
      <c r="AC178" s="7">
        <f t="shared" si="150"/>
        <v>3133607.2478</v>
      </c>
      <c r="AD178" s="25">
        <f t="shared" si="151"/>
        <v>3118088.3859999999</v>
      </c>
      <c r="AE178" s="63">
        <f t="shared" si="152"/>
        <v>2885363.46</v>
      </c>
      <c r="AF178" s="40">
        <f t="shared" si="153"/>
        <v>3415489.6</v>
      </c>
      <c r="AG178" s="40">
        <f t="shared" si="153"/>
        <v>3645026</v>
      </c>
    </row>
    <row r="179" spans="1:33" ht="13.5" thickBot="1">
      <c r="A179" s="8" t="s">
        <v>17</v>
      </c>
      <c r="B179" s="9">
        <f t="shared" ref="B179:AF179" si="198">SUM(B167:B178)</f>
        <v>6195159.1195</v>
      </c>
      <c r="C179" s="10">
        <f t="shared" si="198"/>
        <v>5803473</v>
      </c>
      <c r="D179" s="10">
        <f t="shared" si="198"/>
        <v>5887998.2039000001</v>
      </c>
      <c r="E179" s="10">
        <f t="shared" si="198"/>
        <v>5317029.226400001</v>
      </c>
      <c r="F179" s="49">
        <f t="shared" si="198"/>
        <v>6081143.3864679998</v>
      </c>
      <c r="G179" s="68">
        <f t="shared" si="198"/>
        <v>5168111.978600001</v>
      </c>
      <c r="H179" s="52">
        <f t="shared" si="198"/>
        <v>5716983.1349999998</v>
      </c>
      <c r="I179" s="52">
        <f t="shared" ref="I179" si="199">SUM(I167:I178)</f>
        <v>6103891.2384000001</v>
      </c>
      <c r="J179" s="9">
        <f t="shared" si="198"/>
        <v>15328423.253999999</v>
      </c>
      <c r="K179" s="10">
        <f t="shared" si="198"/>
        <v>17306132.073999997</v>
      </c>
      <c r="L179" s="10">
        <f t="shared" si="198"/>
        <v>19687131.570600003</v>
      </c>
      <c r="M179" s="10">
        <f t="shared" si="198"/>
        <v>23305478.041099999</v>
      </c>
      <c r="N179" s="49">
        <f t="shared" si="198"/>
        <v>26979089.048812002</v>
      </c>
      <c r="O179" s="68">
        <f t="shared" si="198"/>
        <v>23089795.830945</v>
      </c>
      <c r="P179" s="52">
        <f t="shared" si="198"/>
        <v>25820288.710000001</v>
      </c>
      <c r="Q179" s="52">
        <f t="shared" ref="Q179" si="200">SUM(Q167:Q178)</f>
        <v>28092145.917011999</v>
      </c>
      <c r="R179" s="9">
        <f t="shared" si="198"/>
        <v>5756403.3200000003</v>
      </c>
      <c r="S179" s="10">
        <f t="shared" si="198"/>
        <v>5791689.7000000002</v>
      </c>
      <c r="T179" s="10">
        <f t="shared" si="198"/>
        <v>7086731.7740000002</v>
      </c>
      <c r="U179" s="10">
        <f t="shared" si="198"/>
        <v>7767586.4330000002</v>
      </c>
      <c r="V179" s="49">
        <f t="shared" si="198"/>
        <v>8029131.4501099996</v>
      </c>
      <c r="W179" s="68">
        <f t="shared" si="198"/>
        <v>6335414.1029999992</v>
      </c>
      <c r="X179" s="52">
        <f t="shared" si="198"/>
        <v>7950334.5889999988</v>
      </c>
      <c r="Y179" s="52">
        <f t="shared" ref="Y179" si="201">SUM(Y167:Y178)</f>
        <v>8983542.1560000014</v>
      </c>
      <c r="Z179" s="9">
        <f t="shared" si="198"/>
        <v>27279985.693500001</v>
      </c>
      <c r="AA179" s="10">
        <f t="shared" si="198"/>
        <v>28901294.774</v>
      </c>
      <c r="AB179" s="10">
        <f t="shared" si="198"/>
        <v>32661861.548500001</v>
      </c>
      <c r="AC179" s="10">
        <f t="shared" si="198"/>
        <v>36390093.700499997</v>
      </c>
      <c r="AD179" s="49">
        <f t="shared" si="198"/>
        <v>41089363.885389999</v>
      </c>
      <c r="AE179" s="68">
        <f t="shared" si="198"/>
        <v>34593321.912545003</v>
      </c>
      <c r="AF179" s="52">
        <f t="shared" si="198"/>
        <v>39487606.434</v>
      </c>
      <c r="AG179" s="52">
        <f t="shared" ref="AG179" si="202">SUM(AG167:AG178)</f>
        <v>43179579.311411999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0"/>
      <c r="Z183" s="12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1"/>
      <c r="Z184" s="121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06"/>
      <c r="Z185" s="12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8">
        <v>2011</v>
      </c>
      <c r="Z186" s="104"/>
    </row>
    <row r="187" spans="1:33">
      <c r="A187" s="11" t="s">
        <v>6</v>
      </c>
      <c r="B187" s="6">
        <f t="shared" ref="B187:X187" si="203">+B47+B67</f>
        <v>11364.29</v>
      </c>
      <c r="C187" s="7">
        <f t="shared" si="203"/>
        <v>10849.61</v>
      </c>
      <c r="D187" s="7">
        <f t="shared" si="203"/>
        <v>10915.299933333332</v>
      </c>
      <c r="E187" s="7">
        <f t="shared" si="203"/>
        <v>13023.650301106771</v>
      </c>
      <c r="F187" s="25">
        <f t="shared" si="203"/>
        <v>12427.016577148437</v>
      </c>
      <c r="G187" s="67">
        <f t="shared" si="203"/>
        <v>13772.516739908853</v>
      </c>
      <c r="H187" s="51">
        <f t="shared" si="203"/>
        <v>10841.359999999593</v>
      </c>
      <c r="I187" s="51">
        <f t="shared" ref="I187" si="204">+I47+I67</f>
        <v>13465</v>
      </c>
      <c r="J187" s="6">
        <f t="shared" si="203"/>
        <v>1209</v>
      </c>
      <c r="K187" s="7">
        <f t="shared" si="203"/>
        <v>1273</v>
      </c>
      <c r="L187" s="7">
        <f t="shared" si="203"/>
        <v>1179</v>
      </c>
      <c r="M187" s="7">
        <f t="shared" si="203"/>
        <v>1549</v>
      </c>
      <c r="N187" s="25">
        <f t="shared" si="203"/>
        <v>1528</v>
      </c>
      <c r="O187" s="7">
        <f t="shared" si="203"/>
        <v>1866</v>
      </c>
      <c r="P187" s="69">
        <f t="shared" si="203"/>
        <v>1351</v>
      </c>
      <c r="Q187" s="69">
        <f t="shared" ref="Q187" si="205">+Q47+Q67</f>
        <v>998</v>
      </c>
      <c r="R187" s="6">
        <f t="shared" si="203"/>
        <v>392.27</v>
      </c>
      <c r="S187" s="7">
        <f t="shared" si="203"/>
        <v>342.2</v>
      </c>
      <c r="T187" s="7">
        <f t="shared" si="203"/>
        <v>886.68000000000006</v>
      </c>
      <c r="U187" s="7">
        <f t="shared" si="203"/>
        <v>1247.3866666664649</v>
      </c>
      <c r="V187" s="25">
        <f t="shared" si="203"/>
        <v>1108.33</v>
      </c>
      <c r="W187" s="7">
        <f t="shared" si="203"/>
        <v>895.93000000000006</v>
      </c>
      <c r="X187" s="69">
        <f t="shared" si="203"/>
        <v>852.8</v>
      </c>
      <c r="Y187" s="69">
        <f t="shared" ref="Y187" si="206">+Y47+Y67</f>
        <v>4109.6000000000004</v>
      </c>
    </row>
    <row r="188" spans="1:33">
      <c r="A188" s="5" t="s">
        <v>24</v>
      </c>
      <c r="B188" s="6">
        <f t="shared" ref="B188:X188" si="207">+B48+B68</f>
        <v>10664.05</v>
      </c>
      <c r="C188" s="7">
        <f t="shared" si="207"/>
        <v>11244.630000000001</v>
      </c>
      <c r="D188" s="7">
        <f t="shared" si="207"/>
        <v>11728.166666666666</v>
      </c>
      <c r="E188" s="7">
        <f t="shared" si="207"/>
        <v>12658.966617838541</v>
      </c>
      <c r="F188" s="25">
        <f t="shared" si="207"/>
        <v>13709.733154296875</v>
      </c>
      <c r="G188" s="63">
        <f t="shared" si="207"/>
        <v>11833.000195316421</v>
      </c>
      <c r="H188" s="40">
        <f t="shared" si="207"/>
        <v>11087.43833333331</v>
      </c>
      <c r="I188" s="40">
        <f t="shared" ref="I188" si="208">+I48+I68</f>
        <v>12263</v>
      </c>
      <c r="J188" s="6">
        <f t="shared" si="207"/>
        <v>1588</v>
      </c>
      <c r="K188" s="7">
        <f t="shared" si="207"/>
        <v>1150</v>
      </c>
      <c r="L188" s="7">
        <f t="shared" si="207"/>
        <v>1045</v>
      </c>
      <c r="M188" s="7">
        <f t="shared" si="207"/>
        <v>1137</v>
      </c>
      <c r="N188" s="25">
        <f t="shared" si="207"/>
        <v>1394</v>
      </c>
      <c r="O188" s="7">
        <f t="shared" si="207"/>
        <v>1631</v>
      </c>
      <c r="P188" s="29">
        <f t="shared" si="207"/>
        <v>1039</v>
      </c>
      <c r="Q188" s="29">
        <f t="shared" ref="Q188" si="209">+Q48+Q68</f>
        <v>920</v>
      </c>
      <c r="R188" s="6">
        <f t="shared" si="207"/>
        <v>401.7</v>
      </c>
      <c r="S188" s="7">
        <f t="shared" si="207"/>
        <v>442</v>
      </c>
      <c r="T188" s="7">
        <f t="shared" si="207"/>
        <v>1154.27</v>
      </c>
      <c r="U188" s="7">
        <f t="shared" si="207"/>
        <v>1315.3399999999883</v>
      </c>
      <c r="V188" s="25">
        <f t="shared" si="207"/>
        <v>973.77</v>
      </c>
      <c r="W188" s="7">
        <f t="shared" si="207"/>
        <v>1407.52</v>
      </c>
      <c r="X188" s="29">
        <f t="shared" si="207"/>
        <v>1006.3</v>
      </c>
      <c r="Y188" s="29">
        <f t="shared" ref="Y188" si="210">+Y48+Y68</f>
        <v>1973.2800000000002</v>
      </c>
    </row>
    <row r="189" spans="1:33">
      <c r="A189" s="11" t="s">
        <v>7</v>
      </c>
      <c r="B189" s="6">
        <f t="shared" ref="B189:X189" si="211">+B49+B69</f>
        <v>11873.03</v>
      </c>
      <c r="C189" s="7">
        <f t="shared" si="211"/>
        <v>12135.380000000001</v>
      </c>
      <c r="D189" s="7">
        <f t="shared" si="211"/>
        <v>14220.633333335121</v>
      </c>
      <c r="E189" s="7">
        <f t="shared" si="211"/>
        <v>14507.199397786459</v>
      </c>
      <c r="F189" s="25">
        <f t="shared" si="211"/>
        <v>15657.949430338542</v>
      </c>
      <c r="G189" s="63">
        <f t="shared" si="211"/>
        <v>13999.983422851561</v>
      </c>
      <c r="H189" s="40">
        <f t="shared" si="211"/>
        <v>12322.737777777997</v>
      </c>
      <c r="I189" s="40">
        <f t="shared" ref="I189" si="212">+I49+I69</f>
        <v>14735</v>
      </c>
      <c r="J189" s="6">
        <f t="shared" si="211"/>
        <v>1128</v>
      </c>
      <c r="K189" s="7">
        <f t="shared" si="211"/>
        <v>1116</v>
      </c>
      <c r="L189" s="7">
        <f t="shared" si="211"/>
        <v>1173</v>
      </c>
      <c r="M189" s="7">
        <f t="shared" si="211"/>
        <v>1342</v>
      </c>
      <c r="N189" s="25">
        <f t="shared" si="211"/>
        <v>1517</v>
      </c>
      <c r="O189" s="7">
        <f t="shared" si="211"/>
        <v>1793</v>
      </c>
      <c r="P189" s="29">
        <f t="shared" si="211"/>
        <v>1010</v>
      </c>
      <c r="Q189" s="29">
        <f t="shared" ref="Q189" si="213">+Q49+Q69</f>
        <v>890</v>
      </c>
      <c r="R189" s="6">
        <f t="shared" si="211"/>
        <v>351.83</v>
      </c>
      <c r="S189" s="7">
        <f t="shared" si="211"/>
        <v>448</v>
      </c>
      <c r="T189" s="7">
        <f t="shared" si="211"/>
        <v>1449.92</v>
      </c>
      <c r="U189" s="7">
        <f t="shared" si="211"/>
        <v>1633.1866666671053</v>
      </c>
      <c r="V189" s="25">
        <f t="shared" si="211"/>
        <v>3110.17</v>
      </c>
      <c r="W189" s="7">
        <f t="shared" si="211"/>
        <v>2048.33</v>
      </c>
      <c r="X189" s="29">
        <f t="shared" si="211"/>
        <v>7601.34</v>
      </c>
      <c r="Y189" s="29">
        <f t="shared" ref="Y189" si="214">+Y49+Y69</f>
        <v>3909.25</v>
      </c>
    </row>
    <row r="190" spans="1:33">
      <c r="A190" s="11" t="s">
        <v>8</v>
      </c>
      <c r="B190" s="6">
        <f t="shared" ref="B190:X190" si="215">+B50+B70</f>
        <v>11810.23</v>
      </c>
      <c r="C190" s="7">
        <f t="shared" si="215"/>
        <v>10899.47</v>
      </c>
      <c r="D190" s="7">
        <f t="shared" si="215"/>
        <v>11808.433333333334</v>
      </c>
      <c r="E190" s="7">
        <f t="shared" si="215"/>
        <v>11952.516723632813</v>
      </c>
      <c r="F190" s="25">
        <f t="shared" si="215"/>
        <v>14628.483317057291</v>
      </c>
      <c r="G190" s="63">
        <f t="shared" si="215"/>
        <v>11401.816748046875</v>
      </c>
      <c r="H190" s="40">
        <f t="shared" si="215"/>
        <v>10870.458333334012</v>
      </c>
      <c r="I190" s="40">
        <f t="shared" ref="I190" si="216">+I50+I70</f>
        <v>13212.786666666667</v>
      </c>
      <c r="J190" s="6">
        <f t="shared" si="215"/>
        <v>1026</v>
      </c>
      <c r="K190" s="7">
        <f t="shared" si="215"/>
        <v>1068</v>
      </c>
      <c r="L190" s="7">
        <f t="shared" si="215"/>
        <v>1100</v>
      </c>
      <c r="M190" s="7">
        <f t="shared" si="215"/>
        <v>1059</v>
      </c>
      <c r="N190" s="25">
        <f t="shared" si="215"/>
        <v>1469</v>
      </c>
      <c r="O190" s="7">
        <f t="shared" si="215"/>
        <v>1401</v>
      </c>
      <c r="P190" s="29">
        <f t="shared" si="215"/>
        <v>820</v>
      </c>
      <c r="Q190" s="29">
        <f t="shared" ref="Q190" si="217">+Q50+Q70</f>
        <v>829</v>
      </c>
      <c r="R190" s="6">
        <f t="shared" si="215"/>
        <v>207.78</v>
      </c>
      <c r="S190" s="7">
        <f t="shared" si="215"/>
        <v>492</v>
      </c>
      <c r="T190" s="7">
        <f t="shared" si="215"/>
        <v>987.52</v>
      </c>
      <c r="U190" s="7">
        <f t="shared" si="215"/>
        <v>373.61666666677922</v>
      </c>
      <c r="V190" s="25">
        <f t="shared" si="215"/>
        <v>1481.2933333333333</v>
      </c>
      <c r="W190" s="7">
        <f t="shared" si="215"/>
        <v>1132.1799999999998</v>
      </c>
      <c r="X190" s="29">
        <f t="shared" si="215"/>
        <v>1624</v>
      </c>
      <c r="Y190" s="29">
        <f t="shared" ref="Y190" si="218">+Y50+Y70</f>
        <v>1867.1</v>
      </c>
    </row>
    <row r="191" spans="1:33">
      <c r="A191" s="11" t="s">
        <v>9</v>
      </c>
      <c r="B191" s="6">
        <f t="shared" ref="B191:X191" si="219">+B51+B71</f>
        <v>9940.5299999999988</v>
      </c>
      <c r="C191" s="7">
        <f t="shared" si="219"/>
        <v>10098.369999999999</v>
      </c>
      <c r="D191" s="7">
        <f t="shared" si="219"/>
        <v>11115.8</v>
      </c>
      <c r="E191" s="7">
        <f t="shared" si="219"/>
        <v>13220.350122070313</v>
      </c>
      <c r="F191" s="25">
        <f t="shared" si="219"/>
        <v>13298.633178710938</v>
      </c>
      <c r="G191" s="63">
        <f t="shared" si="219"/>
        <v>10206.483333333334</v>
      </c>
      <c r="H191" s="40">
        <f t="shared" si="219"/>
        <v>11539.530555555953</v>
      </c>
      <c r="I191" s="40">
        <f t="shared" ref="I191" si="220">+I51+I71</f>
        <v>11967</v>
      </c>
      <c r="J191" s="6">
        <f t="shared" si="219"/>
        <v>1036</v>
      </c>
      <c r="K191" s="7">
        <f t="shared" si="219"/>
        <v>973</v>
      </c>
      <c r="L191" s="7">
        <f t="shared" si="219"/>
        <v>1102</v>
      </c>
      <c r="M191" s="7">
        <f t="shared" si="219"/>
        <v>1223</v>
      </c>
      <c r="N191" s="25">
        <f t="shared" si="219"/>
        <v>1441</v>
      </c>
      <c r="O191" s="7">
        <f t="shared" si="219"/>
        <v>1211</v>
      </c>
      <c r="P191" s="29">
        <f t="shared" si="219"/>
        <v>731</v>
      </c>
      <c r="Q191" s="29">
        <f t="shared" ref="Q191" si="221">+Q51+Q71</f>
        <v>849</v>
      </c>
      <c r="R191" s="6">
        <f t="shared" si="219"/>
        <v>130.13999999999999</v>
      </c>
      <c r="S191" s="7">
        <f t="shared" si="219"/>
        <v>616.6</v>
      </c>
      <c r="T191" s="7">
        <f t="shared" si="219"/>
        <v>982.94000000006986</v>
      </c>
      <c r="U191" s="7">
        <f t="shared" si="219"/>
        <v>984.29</v>
      </c>
      <c r="V191" s="25">
        <f t="shared" si="219"/>
        <v>1483.42</v>
      </c>
      <c r="W191" s="7">
        <f t="shared" si="219"/>
        <v>710.5</v>
      </c>
      <c r="X191" s="29">
        <f t="shared" si="219"/>
        <v>1841.7</v>
      </c>
      <c r="Y191" s="29">
        <f t="shared" ref="Y191" si="222">+Y51+Y71</f>
        <v>1592.1999999999998</v>
      </c>
    </row>
    <row r="192" spans="1:33">
      <c r="A192" s="11" t="s">
        <v>10</v>
      </c>
      <c r="B192" s="6">
        <f t="shared" ref="B192:X192" si="223">+B52+B72</f>
        <v>8955.0299999999988</v>
      </c>
      <c r="C192" s="7">
        <f t="shared" si="223"/>
        <v>9753.26</v>
      </c>
      <c r="D192" s="7">
        <f t="shared" si="223"/>
        <v>12239.516333333333</v>
      </c>
      <c r="E192" s="7">
        <f t="shared" si="223"/>
        <v>12830</v>
      </c>
      <c r="F192" s="25">
        <f t="shared" si="223"/>
        <v>12366.843129882813</v>
      </c>
      <c r="G192" s="63">
        <f t="shared" si="223"/>
        <v>8594.15</v>
      </c>
      <c r="H192" s="40">
        <f t="shared" si="223"/>
        <v>11294.630555556232</v>
      </c>
      <c r="I192" s="40">
        <f t="shared" ref="I192" si="224">+I52+I72</f>
        <v>12059</v>
      </c>
      <c r="J192" s="6">
        <f t="shared" si="223"/>
        <v>857</v>
      </c>
      <c r="K192" s="7">
        <f t="shared" si="223"/>
        <v>928</v>
      </c>
      <c r="L192" s="7">
        <f t="shared" si="223"/>
        <v>1025</v>
      </c>
      <c r="M192" s="7">
        <f t="shared" si="223"/>
        <v>1313</v>
      </c>
      <c r="N192" s="25">
        <f t="shared" si="223"/>
        <v>1032</v>
      </c>
      <c r="O192" s="7">
        <f t="shared" si="223"/>
        <v>1156</v>
      </c>
      <c r="P192" s="29">
        <f t="shared" si="223"/>
        <v>743</v>
      </c>
      <c r="Q192" s="29">
        <f t="shared" ref="Q192" si="225">+Q52+Q72</f>
        <v>790</v>
      </c>
      <c r="R192" s="6">
        <f t="shared" si="223"/>
        <v>278.10000000000002</v>
      </c>
      <c r="S192" s="7">
        <f t="shared" si="223"/>
        <v>400.9</v>
      </c>
      <c r="T192" s="7">
        <f t="shared" si="223"/>
        <v>1630.2866666665464</v>
      </c>
      <c r="U192" s="7">
        <f t="shared" si="223"/>
        <v>694.48</v>
      </c>
      <c r="V192" s="25">
        <f t="shared" si="223"/>
        <v>1928.56</v>
      </c>
      <c r="W192" s="7">
        <f t="shared" si="223"/>
        <v>645.20000000000005</v>
      </c>
      <c r="X192" s="29">
        <f t="shared" si="223"/>
        <v>2782.3</v>
      </c>
      <c r="Y192" s="29">
        <f t="shared" ref="Y192" si="226">+Y52+Y72</f>
        <v>3633.1</v>
      </c>
    </row>
    <row r="193" spans="1:33">
      <c r="A193" s="11" t="s">
        <v>11</v>
      </c>
      <c r="B193" s="6">
        <f t="shared" ref="B193:X193" si="227">+B53+B73</f>
        <v>11048.55</v>
      </c>
      <c r="C193" s="7">
        <f t="shared" si="227"/>
        <v>10845.07</v>
      </c>
      <c r="D193" s="7">
        <f t="shared" si="227"/>
        <v>12105.066666666668</v>
      </c>
      <c r="E193" s="7">
        <f t="shared" si="227"/>
        <v>12125.150138346355</v>
      </c>
      <c r="F193" s="25">
        <f t="shared" si="227"/>
        <v>14885.949812825522</v>
      </c>
      <c r="G193" s="63">
        <f t="shared" si="227"/>
        <v>10128.200000000001</v>
      </c>
      <c r="H193" s="40">
        <f t="shared" si="227"/>
        <v>12251.461111111166</v>
      </c>
      <c r="I193" s="40">
        <f t="shared" ref="I193" si="228">+I53+I73</f>
        <v>11879</v>
      </c>
      <c r="J193" s="6">
        <f t="shared" si="227"/>
        <v>976</v>
      </c>
      <c r="K193" s="7">
        <f t="shared" si="227"/>
        <v>1005</v>
      </c>
      <c r="L193" s="7">
        <f t="shared" si="227"/>
        <v>1086</v>
      </c>
      <c r="M193" s="7">
        <f t="shared" si="227"/>
        <v>1232</v>
      </c>
      <c r="N193" s="25">
        <f t="shared" si="227"/>
        <v>1108</v>
      </c>
      <c r="O193" s="7">
        <f t="shared" si="227"/>
        <v>1109</v>
      </c>
      <c r="P193" s="29">
        <f t="shared" si="227"/>
        <v>703</v>
      </c>
      <c r="Q193" s="29">
        <f t="shared" ref="Q193" si="229">+Q53+Q73</f>
        <v>817</v>
      </c>
      <c r="R193" s="6">
        <f t="shared" si="227"/>
        <v>650.55000000000007</v>
      </c>
      <c r="S193" s="7">
        <f t="shared" si="227"/>
        <v>397</v>
      </c>
      <c r="T193" s="7">
        <f t="shared" si="227"/>
        <v>2854.2666666665464</v>
      </c>
      <c r="U193" s="7">
        <f t="shared" si="227"/>
        <v>756.34</v>
      </c>
      <c r="V193" s="25">
        <f t="shared" si="227"/>
        <v>4157.95</v>
      </c>
      <c r="W193" s="7">
        <f t="shared" si="227"/>
        <v>1156.2</v>
      </c>
      <c r="X193" s="29">
        <f t="shared" si="227"/>
        <v>4036.5</v>
      </c>
      <c r="Y193" s="29">
        <f t="shared" ref="Y193" si="230">+Y53+Y73</f>
        <v>1761.1</v>
      </c>
    </row>
    <row r="194" spans="1:33">
      <c r="A194" s="11" t="s">
        <v>12</v>
      </c>
      <c r="B194" s="6">
        <f t="shared" ref="B194:X194" si="231">+B54+B74</f>
        <v>9945.1899999999987</v>
      </c>
      <c r="C194" s="7">
        <f t="shared" si="231"/>
        <v>11600.94</v>
      </c>
      <c r="D194" s="7">
        <f t="shared" si="231"/>
        <v>11398.933333333094</v>
      </c>
      <c r="E194" s="7">
        <f t="shared" si="231"/>
        <v>12123.550093587241</v>
      </c>
      <c r="F194" s="25">
        <f t="shared" si="231"/>
        <v>14695.34981282552</v>
      </c>
      <c r="G194" s="63">
        <f t="shared" si="231"/>
        <v>11514.349999999713</v>
      </c>
      <c r="H194" s="40">
        <f t="shared" si="231"/>
        <v>11950.359722222593</v>
      </c>
      <c r="I194" s="40">
        <f t="shared" ref="I194" si="232">+I54+I74</f>
        <v>13098.55</v>
      </c>
      <c r="J194" s="6">
        <f t="shared" si="231"/>
        <v>885</v>
      </c>
      <c r="K194" s="7">
        <f t="shared" si="231"/>
        <v>1058</v>
      </c>
      <c r="L194" s="7">
        <f t="shared" si="231"/>
        <v>1115</v>
      </c>
      <c r="M194" s="7">
        <f t="shared" si="231"/>
        <v>1326</v>
      </c>
      <c r="N194" s="25">
        <f t="shared" si="231"/>
        <v>1024</v>
      </c>
      <c r="O194" s="7">
        <f t="shared" si="231"/>
        <v>1093</v>
      </c>
      <c r="P194" s="29">
        <f t="shared" si="231"/>
        <v>686</v>
      </c>
      <c r="Q194" s="29">
        <f t="shared" ref="Q194" si="233">+Q54+Q74</f>
        <v>761</v>
      </c>
      <c r="R194" s="6">
        <f t="shared" si="231"/>
        <v>304.13</v>
      </c>
      <c r="S194" s="7">
        <f t="shared" si="231"/>
        <v>754</v>
      </c>
      <c r="T194" s="7">
        <f t="shared" si="231"/>
        <v>996.0133333333722</v>
      </c>
      <c r="U194" s="7">
        <f t="shared" si="231"/>
        <v>632.03</v>
      </c>
      <c r="V194" s="25">
        <f t="shared" si="231"/>
        <v>8651.42</v>
      </c>
      <c r="W194" s="7">
        <f t="shared" si="231"/>
        <v>1182.5633333333255</v>
      </c>
      <c r="X194" s="29">
        <f t="shared" si="231"/>
        <v>2914.6</v>
      </c>
      <c r="Y194" s="29">
        <f t="shared" ref="Y194" si="234">+Y54+Y74</f>
        <v>4458.7</v>
      </c>
    </row>
    <row r="195" spans="1:33">
      <c r="A195" s="11" t="s">
        <v>13</v>
      </c>
      <c r="B195" s="6">
        <f t="shared" ref="B195:X195" si="235">+B55+B75</f>
        <v>10011.150000000001</v>
      </c>
      <c r="C195" s="7">
        <f t="shared" si="235"/>
        <v>10790.51</v>
      </c>
      <c r="D195" s="7">
        <f t="shared" si="235"/>
        <v>10721.276666666667</v>
      </c>
      <c r="E195" s="7">
        <f t="shared" si="235"/>
        <v>11293.766642252605</v>
      </c>
      <c r="F195" s="25">
        <f t="shared" si="235"/>
        <v>13145.416943359374</v>
      </c>
      <c r="G195" s="63">
        <f t="shared" si="235"/>
        <v>9028.1866666666665</v>
      </c>
      <c r="H195" s="40">
        <f t="shared" si="235"/>
        <v>11406.883333333333</v>
      </c>
      <c r="I195" s="40">
        <f t="shared" ref="I195" si="236">+I55+I75</f>
        <v>12105.483333333334</v>
      </c>
      <c r="J195" s="6">
        <f t="shared" si="235"/>
        <v>901</v>
      </c>
      <c r="K195" s="7">
        <f t="shared" si="235"/>
        <v>1108</v>
      </c>
      <c r="L195" s="7">
        <f t="shared" si="235"/>
        <v>1125</v>
      </c>
      <c r="M195" s="7">
        <f t="shared" si="235"/>
        <v>1205</v>
      </c>
      <c r="N195" s="25">
        <f t="shared" si="235"/>
        <v>1268</v>
      </c>
      <c r="O195" s="7">
        <f t="shared" si="235"/>
        <v>1062</v>
      </c>
      <c r="P195" s="29">
        <f t="shared" si="235"/>
        <v>713</v>
      </c>
      <c r="Q195" s="29">
        <f t="shared" ref="Q195" si="237">+Q55+Q75</f>
        <v>767</v>
      </c>
      <c r="R195" s="6">
        <f t="shared" si="235"/>
        <v>775.78</v>
      </c>
      <c r="S195" s="7">
        <f t="shared" si="235"/>
        <v>945.4</v>
      </c>
      <c r="T195" s="7">
        <f t="shared" si="235"/>
        <v>1186.77</v>
      </c>
      <c r="U195" s="7">
        <f t="shared" si="235"/>
        <v>1260.4200000000233</v>
      </c>
      <c r="V195" s="25">
        <f t="shared" si="235"/>
        <v>5861.28</v>
      </c>
      <c r="W195" s="7">
        <f t="shared" si="235"/>
        <v>748.6</v>
      </c>
      <c r="X195" s="29">
        <f t="shared" si="235"/>
        <v>4817.8999999999996</v>
      </c>
      <c r="Y195" s="29">
        <f t="shared" ref="Y195" si="238">+Y55+Y75</f>
        <v>3840.8</v>
      </c>
    </row>
    <row r="196" spans="1:33">
      <c r="A196" s="11" t="s">
        <v>14</v>
      </c>
      <c r="B196" s="6">
        <f t="shared" ref="B196:X196" si="239">+B56+B76</f>
        <v>9639.84</v>
      </c>
      <c r="C196" s="7">
        <f t="shared" si="239"/>
        <v>10561.57</v>
      </c>
      <c r="D196" s="7">
        <f t="shared" si="239"/>
        <v>11371.716634114582</v>
      </c>
      <c r="E196" s="7">
        <f t="shared" si="239"/>
        <v>13347.883203125</v>
      </c>
      <c r="F196" s="25">
        <f t="shared" si="239"/>
        <v>13549.583304850261</v>
      </c>
      <c r="G196" s="63">
        <f t="shared" si="239"/>
        <v>10012.700000000001</v>
      </c>
      <c r="H196" s="40">
        <f t="shared" si="239"/>
        <v>11960.803333333333</v>
      </c>
      <c r="I196" s="40">
        <f t="shared" ref="I196" si="240">+I56+I76</f>
        <v>11299.150000000349</v>
      </c>
      <c r="J196" s="6">
        <f t="shared" si="239"/>
        <v>895</v>
      </c>
      <c r="K196" s="7">
        <f t="shared" si="239"/>
        <v>1013</v>
      </c>
      <c r="L196" s="7">
        <f t="shared" si="239"/>
        <v>1343</v>
      </c>
      <c r="M196" s="7">
        <f t="shared" si="239"/>
        <v>1264</v>
      </c>
      <c r="N196" s="25">
        <f t="shared" si="239"/>
        <v>1464</v>
      </c>
      <c r="O196" s="7">
        <f t="shared" si="239"/>
        <v>1146</v>
      </c>
      <c r="P196" s="29">
        <f t="shared" si="239"/>
        <v>749</v>
      </c>
      <c r="Q196" s="29">
        <f t="shared" ref="Q196" si="241">+Q56+Q76</f>
        <v>817</v>
      </c>
      <c r="R196" s="6">
        <f t="shared" si="239"/>
        <v>783.83</v>
      </c>
      <c r="S196" s="7">
        <f t="shared" si="239"/>
        <v>736.18000000000006</v>
      </c>
      <c r="T196" s="7">
        <f t="shared" si="239"/>
        <v>1301.69</v>
      </c>
      <c r="U196" s="7">
        <f t="shared" si="239"/>
        <v>1914.7332564102564</v>
      </c>
      <c r="V196" s="25">
        <f t="shared" si="239"/>
        <v>2574.5</v>
      </c>
      <c r="W196" s="7">
        <f t="shared" si="239"/>
        <v>1857.9</v>
      </c>
      <c r="X196" s="29">
        <f t="shared" si="239"/>
        <v>3080.2</v>
      </c>
      <c r="Y196" s="29">
        <f t="shared" ref="Y196" si="242">+Y56+Y76</f>
        <v>2102.6</v>
      </c>
    </row>
    <row r="197" spans="1:33">
      <c r="A197" s="11" t="s">
        <v>15</v>
      </c>
      <c r="B197" s="6">
        <f t="shared" ref="B197:X197" si="243">+B57+B77</f>
        <v>8490.84</v>
      </c>
      <c r="C197" s="7">
        <f t="shared" si="243"/>
        <v>10136.130000000001</v>
      </c>
      <c r="D197" s="7">
        <f t="shared" si="243"/>
        <v>11358.233304850261</v>
      </c>
      <c r="E197" s="7">
        <f t="shared" si="243"/>
        <v>10991.899951171876</v>
      </c>
      <c r="F197" s="25">
        <f t="shared" si="243"/>
        <v>11631.849979654948</v>
      </c>
      <c r="G197" s="63">
        <f t="shared" si="243"/>
        <v>10110.296666666667</v>
      </c>
      <c r="H197" s="40">
        <f t="shared" si="243"/>
        <v>10208.783333333333</v>
      </c>
      <c r="I197" s="40">
        <f t="shared" ref="I197" si="244">+I57+I77</f>
        <v>11997.66</v>
      </c>
      <c r="J197" s="6">
        <f t="shared" si="243"/>
        <v>1008</v>
      </c>
      <c r="K197" s="7">
        <f t="shared" si="243"/>
        <v>1139</v>
      </c>
      <c r="L197" s="7">
        <f t="shared" si="243"/>
        <v>1280</v>
      </c>
      <c r="M197" s="7">
        <f t="shared" si="243"/>
        <v>1340</v>
      </c>
      <c r="N197" s="25">
        <f t="shared" si="243"/>
        <v>1501</v>
      </c>
      <c r="O197" s="7">
        <f t="shared" si="243"/>
        <v>1178</v>
      </c>
      <c r="P197" s="29">
        <f t="shared" si="243"/>
        <v>837</v>
      </c>
      <c r="Q197" s="29">
        <f t="shared" ref="Q197" si="245">+Q57+Q77</f>
        <v>883</v>
      </c>
      <c r="R197" s="6">
        <f t="shared" si="243"/>
        <v>541.65</v>
      </c>
      <c r="S197" s="7">
        <f t="shared" si="243"/>
        <v>417.23</v>
      </c>
      <c r="T197" s="7">
        <f t="shared" si="243"/>
        <v>612.63666666660458</v>
      </c>
      <c r="U197" s="7">
        <f t="shared" si="243"/>
        <v>1520.756666666756</v>
      </c>
      <c r="V197" s="25">
        <f t="shared" si="243"/>
        <v>1721.6</v>
      </c>
      <c r="W197" s="7">
        <f t="shared" si="243"/>
        <v>591.4</v>
      </c>
      <c r="X197" s="29">
        <f t="shared" si="243"/>
        <v>2224.02</v>
      </c>
      <c r="Y197" s="29">
        <f t="shared" ref="Y197" si="246">+Y57+Y77</f>
        <v>2256.9</v>
      </c>
    </row>
    <row r="198" spans="1:33">
      <c r="A198" s="11" t="s">
        <v>16</v>
      </c>
      <c r="B198" s="6">
        <f t="shared" ref="B198:X198" si="247">+B58+B78</f>
        <v>10925.7</v>
      </c>
      <c r="C198" s="7">
        <f t="shared" si="247"/>
        <v>10544.33</v>
      </c>
      <c r="D198" s="7">
        <f t="shared" si="247"/>
        <v>12161.25359375</v>
      </c>
      <c r="E198" s="7">
        <f t="shared" si="247"/>
        <v>12774.149926757813</v>
      </c>
      <c r="F198" s="25">
        <f t="shared" si="247"/>
        <v>12049.800211588543</v>
      </c>
      <c r="G198" s="63">
        <f t="shared" si="247"/>
        <v>11315.123333333333</v>
      </c>
      <c r="H198" s="40">
        <f t="shared" si="247"/>
        <v>12013.99</v>
      </c>
      <c r="I198" s="40">
        <f t="shared" ref="I198" si="248">+I58+I78</f>
        <v>11588.5</v>
      </c>
      <c r="J198" s="6">
        <f t="shared" si="247"/>
        <v>1118</v>
      </c>
      <c r="K198" s="7">
        <f t="shared" si="247"/>
        <v>1125</v>
      </c>
      <c r="L198" s="7">
        <f t="shared" si="247"/>
        <v>1362</v>
      </c>
      <c r="M198" s="7">
        <f t="shared" si="247"/>
        <v>1482</v>
      </c>
      <c r="N198" s="25">
        <f t="shared" si="247"/>
        <v>1627</v>
      </c>
      <c r="O198" s="7">
        <f t="shared" si="247"/>
        <v>1286</v>
      </c>
      <c r="P198" s="29">
        <f t="shared" si="247"/>
        <v>891</v>
      </c>
      <c r="Q198" s="29">
        <f t="shared" ref="Q198" si="249">+Q58+Q78</f>
        <v>881</v>
      </c>
      <c r="R198" s="6">
        <f t="shared" si="247"/>
        <v>585</v>
      </c>
      <c r="S198" s="7">
        <f t="shared" si="247"/>
        <v>550</v>
      </c>
      <c r="T198" s="7">
        <f t="shared" si="247"/>
        <v>657.81333333346527</v>
      </c>
      <c r="U198" s="7">
        <f t="shared" si="247"/>
        <v>774</v>
      </c>
      <c r="V198" s="25">
        <f t="shared" si="247"/>
        <v>1558.61</v>
      </c>
      <c r="W198" s="7">
        <f t="shared" si="247"/>
        <v>1316.4</v>
      </c>
      <c r="X198" s="29">
        <f t="shared" si="247"/>
        <v>3843.6800000000003</v>
      </c>
      <c r="Y198" s="29">
        <f t="shared" ref="Y198" si="250">+Y58+Y78</f>
        <v>1125.5999999999999</v>
      </c>
    </row>
    <row r="199" spans="1:33" ht="13.5" thickBot="1">
      <c r="A199" s="12" t="s">
        <v>17</v>
      </c>
      <c r="B199" s="9">
        <f t="shared" ref="B199:X199" si="251">SUM(B187:B198)</f>
        <v>124668.43000000001</v>
      </c>
      <c r="C199" s="10">
        <f t="shared" si="251"/>
        <v>129459.27</v>
      </c>
      <c r="D199" s="10">
        <f t="shared" si="251"/>
        <v>141144.32979938306</v>
      </c>
      <c r="E199" s="10">
        <f t="shared" si="251"/>
        <v>150849.08311767582</v>
      </c>
      <c r="F199" s="49">
        <f t="shared" si="251"/>
        <v>162046.60885253904</v>
      </c>
      <c r="G199" s="68">
        <f t="shared" si="251"/>
        <v>131916.80710612339</v>
      </c>
      <c r="H199" s="52">
        <f t="shared" si="251"/>
        <v>137748.43638889084</v>
      </c>
      <c r="I199" s="52">
        <f t="shared" ref="I199" si="252">SUM(I187:I198)</f>
        <v>149670.13000000035</v>
      </c>
      <c r="J199" s="9">
        <f t="shared" si="251"/>
        <v>12627</v>
      </c>
      <c r="K199" s="10">
        <f t="shared" si="251"/>
        <v>12956</v>
      </c>
      <c r="L199" s="10">
        <f t="shared" si="251"/>
        <v>13935</v>
      </c>
      <c r="M199" s="10">
        <f t="shared" si="251"/>
        <v>15472</v>
      </c>
      <c r="N199" s="49">
        <f t="shared" si="251"/>
        <v>16373</v>
      </c>
      <c r="O199" s="10">
        <f t="shared" si="251"/>
        <v>15932</v>
      </c>
      <c r="P199" s="70">
        <f t="shared" si="251"/>
        <v>10273</v>
      </c>
      <c r="Q199" s="70">
        <f t="shared" ref="Q199" si="253">SUM(Q187:Q198)</f>
        <v>10202</v>
      </c>
      <c r="R199" s="9">
        <f t="shared" si="251"/>
        <v>5402.7599999999993</v>
      </c>
      <c r="S199" s="10">
        <f t="shared" si="251"/>
        <v>6541.51</v>
      </c>
      <c r="T199" s="10">
        <f t="shared" si="251"/>
        <v>14700.806666666605</v>
      </c>
      <c r="U199" s="10">
        <f t="shared" si="251"/>
        <v>13106.579923077372</v>
      </c>
      <c r="V199" s="49">
        <f t="shared" si="251"/>
        <v>34610.903333333328</v>
      </c>
      <c r="W199" s="10">
        <f t="shared" si="251"/>
        <v>13692.723333333324</v>
      </c>
      <c r="X199" s="70">
        <f t="shared" si="251"/>
        <v>36625.340000000004</v>
      </c>
      <c r="Y199" s="70">
        <f t="shared" ref="Y199" si="254">SUM(Y187:Y198)</f>
        <v>32630.229999999996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3">
      <c r="A206" s="5" t="s">
        <v>6</v>
      </c>
      <c r="B206" s="6">
        <f t="shared" ref="B206:X206" si="255">+B167</f>
        <v>571252.47</v>
      </c>
      <c r="C206" s="7">
        <f t="shared" si="255"/>
        <v>527773</v>
      </c>
      <c r="D206" s="7">
        <f t="shared" si="255"/>
        <v>527024.848</v>
      </c>
      <c r="E206" s="7">
        <f t="shared" si="255"/>
        <v>540352.56630000006</v>
      </c>
      <c r="F206" s="25">
        <f t="shared" si="255"/>
        <v>498155.07740000001</v>
      </c>
      <c r="G206" s="63">
        <f t="shared" si="255"/>
        <v>524667.65800000005</v>
      </c>
      <c r="H206" s="40">
        <f t="shared" si="255"/>
        <v>490964.05</v>
      </c>
      <c r="I206" s="40">
        <f t="shared" ref="I206" si="256">+I167</f>
        <v>583469</v>
      </c>
      <c r="J206" s="6">
        <f t="shared" si="255"/>
        <v>1184168.642</v>
      </c>
      <c r="K206" s="7">
        <f t="shared" si="255"/>
        <v>1263222.365</v>
      </c>
      <c r="L206" s="7">
        <f t="shared" si="255"/>
        <v>1358772.875</v>
      </c>
      <c r="M206" s="7">
        <f t="shared" si="255"/>
        <v>1762672.4139999999</v>
      </c>
      <c r="N206" s="7">
        <f t="shared" si="255"/>
        <v>2038276.9750000001</v>
      </c>
      <c r="O206" s="7">
        <f t="shared" si="255"/>
        <v>1760103.7220000001</v>
      </c>
      <c r="P206" s="63">
        <f t="shared" si="255"/>
        <v>1874779</v>
      </c>
      <c r="Q206" s="63">
        <f t="shared" ref="Q206" si="257">+Q167</f>
        <v>2058047</v>
      </c>
      <c r="R206" s="6">
        <f t="shared" si="255"/>
        <v>436095.51</v>
      </c>
      <c r="S206" s="7">
        <f t="shared" si="255"/>
        <v>326802</v>
      </c>
      <c r="T206" s="7">
        <f t="shared" si="255"/>
        <v>503110</v>
      </c>
      <c r="U206" s="7">
        <f t="shared" si="255"/>
        <v>590109.21400000004</v>
      </c>
      <c r="V206" s="7">
        <f t="shared" si="255"/>
        <v>588388.33100000001</v>
      </c>
      <c r="W206" s="7">
        <f t="shared" si="255"/>
        <v>488751.49300000002</v>
      </c>
      <c r="X206" s="40">
        <f t="shared" si="255"/>
        <v>455151.48</v>
      </c>
      <c r="Y206" s="40">
        <f t="shared" ref="Y206" si="258">+Y167</f>
        <v>632038</v>
      </c>
      <c r="Z206" s="6">
        <f t="shared" ref="Z206:Z217" si="259">+R206+J206+B206</f>
        <v>2191516.622</v>
      </c>
      <c r="AA206" s="7">
        <f t="shared" ref="AA206:AA217" si="260">+S206+K206+C206</f>
        <v>2117797.3650000002</v>
      </c>
      <c r="AB206" s="7">
        <f t="shared" ref="AB206:AB217" si="261">+T206+L206+D206</f>
        <v>2388907.7230000002</v>
      </c>
      <c r="AC206" s="7">
        <f t="shared" ref="AC206:AC217" si="262">+U206+M206+E206</f>
        <v>2893134.1943000001</v>
      </c>
      <c r="AD206" s="7">
        <f t="shared" ref="AD206:AD217" si="263">+V206+N206+F206</f>
        <v>3124820.3833999997</v>
      </c>
      <c r="AE206" s="63">
        <f t="shared" ref="AE206:AE217" si="264">+W206+O206+G206</f>
        <v>2773522.8729999997</v>
      </c>
      <c r="AF206" s="40">
        <f t="shared" ref="AF206:AG217" si="265">+X206+P206+H206</f>
        <v>2820894.53</v>
      </c>
      <c r="AG206" s="40">
        <f t="shared" si="265"/>
        <v>3273554</v>
      </c>
    </row>
    <row r="207" spans="1:33">
      <c r="A207" s="5" t="s">
        <v>24</v>
      </c>
      <c r="B207" s="6">
        <f t="shared" ref="B207:B217" si="266">+B206+B168</f>
        <v>1178541.0219999999</v>
      </c>
      <c r="C207" s="7">
        <f t="shared" ref="C207:C217" si="267">+C206+C168</f>
        <v>1190599</v>
      </c>
      <c r="D207" s="7">
        <f t="shared" ref="D207:D217" si="268">+D206+D168</f>
        <v>1031943.186</v>
      </c>
      <c r="E207" s="7">
        <f t="shared" ref="E207:E217" si="269">+E206+E168</f>
        <v>1095384.3843</v>
      </c>
      <c r="F207" s="25">
        <f t="shared" ref="F207:F217" si="270">+F206+F168</f>
        <v>1134312.1770500001</v>
      </c>
      <c r="G207" s="63">
        <f t="shared" ref="G207:G217" si="271">+G206+G168</f>
        <v>1055524.8730000001</v>
      </c>
      <c r="H207" s="40">
        <f t="shared" ref="H207:I217" si="272">+H206+H168</f>
        <v>961333.36</v>
      </c>
      <c r="I207" s="40">
        <f t="shared" si="272"/>
        <v>1127841</v>
      </c>
      <c r="J207" s="6">
        <f t="shared" ref="J207:J217" si="273">+J206+J168</f>
        <v>2392390.773</v>
      </c>
      <c r="K207" s="7">
        <f t="shared" ref="K207:K217" si="274">+K206+K168</f>
        <v>2662511.372</v>
      </c>
      <c r="L207" s="7">
        <f t="shared" ref="L207:L217" si="275">+L206+L168</f>
        <v>2793047.156</v>
      </c>
      <c r="M207" s="7">
        <f t="shared" ref="M207:M217" si="276">+M206+M168</f>
        <v>3453925.8439999996</v>
      </c>
      <c r="N207" s="7">
        <f t="shared" ref="N207:N217" si="277">+N206+N168</f>
        <v>4111744.6540000001</v>
      </c>
      <c r="O207" s="7">
        <f t="shared" ref="O207:O217" si="278">+O206+O168</f>
        <v>3748088.54</v>
      </c>
      <c r="P207" s="63">
        <f t="shared" ref="P207:Q217" si="279">+P206+P168</f>
        <v>3724533.2</v>
      </c>
      <c r="Q207" s="63">
        <f t="shared" si="279"/>
        <v>4271686</v>
      </c>
      <c r="R207" s="6">
        <f t="shared" ref="R207:R217" si="280">+R206+R168</f>
        <v>852089.14</v>
      </c>
      <c r="S207" s="7">
        <f t="shared" ref="S207:S217" si="281">+S206+S168</f>
        <v>677195.3</v>
      </c>
      <c r="T207" s="7">
        <f t="shared" ref="T207:T217" si="282">+T206+T168</f>
        <v>1012723</v>
      </c>
      <c r="U207" s="7">
        <f t="shared" ref="U207:U217" si="283">+U206+U168</f>
        <v>1098810.3740000001</v>
      </c>
      <c r="V207" s="7">
        <f t="shared" ref="V207:V217" si="284">+V206+V168</f>
        <v>1226820</v>
      </c>
      <c r="W207" s="7">
        <f t="shared" ref="W207:W217" si="285">+W206+W168</f>
        <v>924126.80300000007</v>
      </c>
      <c r="X207" s="40">
        <f t="shared" ref="X207:Y217" si="286">+X206+X168</f>
        <v>998950.15</v>
      </c>
      <c r="Y207" s="40">
        <f t="shared" si="286"/>
        <v>1236816</v>
      </c>
      <c r="Z207" s="6">
        <f t="shared" si="259"/>
        <v>4423020.9350000005</v>
      </c>
      <c r="AA207" s="7">
        <f t="shared" si="260"/>
        <v>4530305.6720000003</v>
      </c>
      <c r="AB207" s="7">
        <f t="shared" si="261"/>
        <v>4837713.3420000002</v>
      </c>
      <c r="AC207" s="7">
        <f t="shared" si="262"/>
        <v>5648120.6022999994</v>
      </c>
      <c r="AD207" s="7">
        <f t="shared" si="263"/>
        <v>6472876.8310500002</v>
      </c>
      <c r="AE207" s="63">
        <f t="shared" si="264"/>
        <v>5727740.216</v>
      </c>
      <c r="AF207" s="40">
        <f t="shared" si="265"/>
        <v>5684816.7100000009</v>
      </c>
      <c r="AG207" s="40">
        <f t="shared" si="265"/>
        <v>6636343</v>
      </c>
    </row>
    <row r="208" spans="1:33">
      <c r="A208" s="5" t="s">
        <v>7</v>
      </c>
      <c r="B208" s="6">
        <f t="shared" si="266"/>
        <v>1889616.862</v>
      </c>
      <c r="C208" s="7">
        <f t="shared" si="267"/>
        <v>1818406</v>
      </c>
      <c r="D208" s="7">
        <f t="shared" si="268"/>
        <v>1743261.318</v>
      </c>
      <c r="E208" s="7">
        <f t="shared" si="269"/>
        <v>1717362.1927</v>
      </c>
      <c r="F208" s="25">
        <f t="shared" si="270"/>
        <v>1670839.3835</v>
      </c>
      <c r="G208" s="63">
        <f t="shared" si="271"/>
        <v>1688747.3370000003</v>
      </c>
      <c r="H208" s="40">
        <f t="shared" si="272"/>
        <v>1536282.33</v>
      </c>
      <c r="I208" s="40">
        <f t="shared" si="272"/>
        <v>1765019.85</v>
      </c>
      <c r="J208" s="6">
        <f t="shared" si="273"/>
        <v>3686635.273</v>
      </c>
      <c r="K208" s="7">
        <f t="shared" si="274"/>
        <v>4279713.24</v>
      </c>
      <c r="L208" s="7">
        <f t="shared" si="275"/>
        <v>4602964.8820000002</v>
      </c>
      <c r="M208" s="7">
        <f t="shared" si="276"/>
        <v>5608510.8889999995</v>
      </c>
      <c r="N208" s="7">
        <f t="shared" si="277"/>
        <v>6580279.7599999998</v>
      </c>
      <c r="O208" s="7">
        <f t="shared" si="278"/>
        <v>6029026.602</v>
      </c>
      <c r="P208" s="63">
        <f t="shared" si="279"/>
        <v>5695716.6299999999</v>
      </c>
      <c r="Q208" s="63">
        <f t="shared" si="279"/>
        <v>6806744.9000000004</v>
      </c>
      <c r="R208" s="6">
        <f t="shared" si="280"/>
        <v>1364919.6400000001</v>
      </c>
      <c r="S208" s="7">
        <f t="shared" si="281"/>
        <v>1153766.3</v>
      </c>
      <c r="T208" s="7">
        <f t="shared" si="282"/>
        <v>1589847</v>
      </c>
      <c r="U208" s="7">
        <f t="shared" si="283"/>
        <v>1691446.094</v>
      </c>
      <c r="V208" s="7">
        <f t="shared" si="284"/>
        <v>1780831.1721099999</v>
      </c>
      <c r="W208" s="7">
        <f t="shared" si="285"/>
        <v>1393928.5830000001</v>
      </c>
      <c r="X208" s="40">
        <f t="shared" si="286"/>
        <v>1489106.56</v>
      </c>
      <c r="Y208" s="40">
        <f t="shared" si="286"/>
        <v>2262487.98</v>
      </c>
      <c r="Z208" s="6">
        <f t="shared" si="259"/>
        <v>6941171.7750000004</v>
      </c>
      <c r="AA208" s="7">
        <f t="shared" si="260"/>
        <v>7251885.54</v>
      </c>
      <c r="AB208" s="7">
        <f t="shared" si="261"/>
        <v>7936073.2000000002</v>
      </c>
      <c r="AC208" s="7">
        <f t="shared" si="262"/>
        <v>9017319.1756999996</v>
      </c>
      <c r="AD208" s="7">
        <f t="shared" si="263"/>
        <v>10031950.315609999</v>
      </c>
      <c r="AE208" s="63">
        <f t="shared" si="264"/>
        <v>9111702.5219999999</v>
      </c>
      <c r="AF208" s="40">
        <f t="shared" si="265"/>
        <v>8721105.5199999996</v>
      </c>
      <c r="AG208" s="40">
        <f t="shared" si="265"/>
        <v>10834252.73</v>
      </c>
    </row>
    <row r="209" spans="1:33">
      <c r="A209" s="5" t="s">
        <v>8</v>
      </c>
      <c r="B209" s="6">
        <f t="shared" si="266"/>
        <v>2505846.1030000001</v>
      </c>
      <c r="C209" s="7">
        <f t="shared" si="267"/>
        <v>2406159</v>
      </c>
      <c r="D209" s="7">
        <f t="shared" si="268"/>
        <v>2312440.9240000001</v>
      </c>
      <c r="E209" s="7">
        <f t="shared" si="269"/>
        <v>2175969.1232000003</v>
      </c>
      <c r="F209" s="25">
        <f t="shared" si="270"/>
        <v>2315510.48055</v>
      </c>
      <c r="G209" s="63">
        <f t="shared" si="271"/>
        <v>2101033.7010000004</v>
      </c>
      <c r="H209" s="40">
        <f t="shared" si="272"/>
        <v>2034449.83</v>
      </c>
      <c r="I209" s="40">
        <f t="shared" si="272"/>
        <v>2387094.8200000003</v>
      </c>
      <c r="J209" s="6">
        <f t="shared" si="273"/>
        <v>5027876.8629999999</v>
      </c>
      <c r="K209" s="7">
        <f t="shared" si="274"/>
        <v>5858949.0980000002</v>
      </c>
      <c r="L209" s="7">
        <f t="shared" si="275"/>
        <v>6357808.6060000006</v>
      </c>
      <c r="M209" s="7">
        <f t="shared" si="276"/>
        <v>7702366.680399999</v>
      </c>
      <c r="N209" s="7">
        <f t="shared" si="277"/>
        <v>9047972.2750000004</v>
      </c>
      <c r="O209" s="7">
        <f t="shared" si="278"/>
        <v>8279536.5552200004</v>
      </c>
      <c r="P209" s="63">
        <f t="shared" si="279"/>
        <v>8097918.7400000002</v>
      </c>
      <c r="Q209" s="63">
        <f t="shared" si="279"/>
        <v>9541519.1999999993</v>
      </c>
      <c r="R209" s="6">
        <f t="shared" si="280"/>
        <v>1823801.6</v>
      </c>
      <c r="S209" s="7">
        <f t="shared" si="281"/>
        <v>1573377.3</v>
      </c>
      <c r="T209" s="7">
        <f t="shared" si="282"/>
        <v>2106982.2599999998</v>
      </c>
      <c r="U209" s="7">
        <f t="shared" si="283"/>
        <v>2161004.6</v>
      </c>
      <c r="V209" s="7">
        <f t="shared" si="284"/>
        <v>2283444.56911</v>
      </c>
      <c r="W209" s="7">
        <f t="shared" si="285"/>
        <v>1845338.5830000001</v>
      </c>
      <c r="X209" s="40">
        <f t="shared" si="286"/>
        <v>1961883.1800000002</v>
      </c>
      <c r="Y209" s="40">
        <f t="shared" si="286"/>
        <v>2904139.77</v>
      </c>
      <c r="Z209" s="6">
        <f t="shared" si="259"/>
        <v>9357524.5659999996</v>
      </c>
      <c r="AA209" s="7">
        <f t="shared" si="260"/>
        <v>9838485.398</v>
      </c>
      <c r="AB209" s="7">
        <f t="shared" si="261"/>
        <v>10777231.790000001</v>
      </c>
      <c r="AC209" s="7">
        <f t="shared" si="262"/>
        <v>12039340.4036</v>
      </c>
      <c r="AD209" s="7">
        <f t="shared" si="263"/>
        <v>13646927.324660001</v>
      </c>
      <c r="AE209" s="63">
        <f t="shared" si="264"/>
        <v>12225908.839220002</v>
      </c>
      <c r="AF209" s="40">
        <f t="shared" si="265"/>
        <v>12094251.75</v>
      </c>
      <c r="AG209" s="40">
        <f t="shared" si="265"/>
        <v>14832753.789999999</v>
      </c>
    </row>
    <row r="210" spans="1:33">
      <c r="A210" s="5" t="s">
        <v>9</v>
      </c>
      <c r="B210" s="6">
        <f t="shared" si="266"/>
        <v>2986276.2680000002</v>
      </c>
      <c r="C210" s="7">
        <f t="shared" si="267"/>
        <v>2827359</v>
      </c>
      <c r="D210" s="7">
        <f t="shared" si="268"/>
        <v>2790677.8170000003</v>
      </c>
      <c r="E210" s="7">
        <f t="shared" si="269"/>
        <v>2557392.1248000003</v>
      </c>
      <c r="F210" s="25">
        <f t="shared" si="270"/>
        <v>2750110.5754499999</v>
      </c>
      <c r="G210" s="63">
        <f t="shared" si="271"/>
        <v>2452680.2010000004</v>
      </c>
      <c r="H210" s="40">
        <f t="shared" si="272"/>
        <v>2519166.94</v>
      </c>
      <c r="I210" s="40">
        <f t="shared" si="272"/>
        <v>2921083.8200000003</v>
      </c>
      <c r="J210" s="6">
        <f t="shared" si="273"/>
        <v>6424821.9729999993</v>
      </c>
      <c r="K210" s="7">
        <f t="shared" si="274"/>
        <v>7394962.0600000005</v>
      </c>
      <c r="L210" s="7">
        <f t="shared" si="275"/>
        <v>8212670.6330000013</v>
      </c>
      <c r="M210" s="7">
        <f t="shared" si="276"/>
        <v>9778143.2583999988</v>
      </c>
      <c r="N210" s="7">
        <f t="shared" si="277"/>
        <v>11467630.416000001</v>
      </c>
      <c r="O210" s="7">
        <f t="shared" si="278"/>
        <v>10339359.355220001</v>
      </c>
      <c r="P210" s="63">
        <f t="shared" si="279"/>
        <v>10593424.35</v>
      </c>
      <c r="Q210" s="63">
        <f t="shared" si="279"/>
        <v>12021529.199999999</v>
      </c>
      <c r="R210" s="6">
        <f t="shared" si="280"/>
        <v>2200570.08</v>
      </c>
      <c r="S210" s="7">
        <f t="shared" si="281"/>
        <v>2007167.8</v>
      </c>
      <c r="T210" s="7">
        <f t="shared" si="282"/>
        <v>2671781.8499999996</v>
      </c>
      <c r="U210" s="7">
        <f t="shared" si="283"/>
        <v>2867975.91</v>
      </c>
      <c r="V210" s="7">
        <f t="shared" si="284"/>
        <v>2960233.9691099999</v>
      </c>
      <c r="W210" s="7">
        <f t="shared" si="285"/>
        <v>2369586.943</v>
      </c>
      <c r="X210" s="40">
        <f t="shared" si="286"/>
        <v>2537378.4300000002</v>
      </c>
      <c r="Y210" s="40">
        <f t="shared" si="286"/>
        <v>3638003.77</v>
      </c>
      <c r="Z210" s="6">
        <f t="shared" si="259"/>
        <v>11611668.320999999</v>
      </c>
      <c r="AA210" s="7">
        <f t="shared" si="260"/>
        <v>12229488.860000001</v>
      </c>
      <c r="AB210" s="7">
        <f t="shared" si="261"/>
        <v>13675130.300000001</v>
      </c>
      <c r="AC210" s="7">
        <f t="shared" si="262"/>
        <v>15203511.293199999</v>
      </c>
      <c r="AD210" s="7">
        <f t="shared" si="263"/>
        <v>17177974.960560001</v>
      </c>
      <c r="AE210" s="63">
        <f t="shared" si="264"/>
        <v>15161626.499220002</v>
      </c>
      <c r="AF210" s="40">
        <f t="shared" si="265"/>
        <v>15649969.719999999</v>
      </c>
      <c r="AG210" s="40">
        <f t="shared" si="265"/>
        <v>18580616.789999999</v>
      </c>
    </row>
    <row r="211" spans="1:33">
      <c r="A211" s="5" t="s">
        <v>10</v>
      </c>
      <c r="B211" s="6">
        <f t="shared" si="266"/>
        <v>3396981.2965000002</v>
      </c>
      <c r="C211" s="7">
        <f t="shared" si="267"/>
        <v>3228499</v>
      </c>
      <c r="D211" s="7">
        <f t="shared" si="268"/>
        <v>3242576.12</v>
      </c>
      <c r="E211" s="7">
        <f t="shared" si="269"/>
        <v>3050214.1248000003</v>
      </c>
      <c r="F211" s="25">
        <f t="shared" si="270"/>
        <v>3142706.3139499999</v>
      </c>
      <c r="G211" s="63">
        <f t="shared" si="271"/>
        <v>2774419.3510000003</v>
      </c>
      <c r="H211" s="40">
        <f t="shared" si="272"/>
        <v>3043765.12</v>
      </c>
      <c r="I211" s="40">
        <f t="shared" si="272"/>
        <v>3412778.39</v>
      </c>
      <c r="J211" s="6">
        <f t="shared" si="273"/>
        <v>7681601.4519999996</v>
      </c>
      <c r="K211" s="7">
        <f t="shared" si="274"/>
        <v>8868900.0439999998</v>
      </c>
      <c r="L211" s="7">
        <f t="shared" si="275"/>
        <v>9883442.6850000024</v>
      </c>
      <c r="M211" s="7">
        <f t="shared" si="276"/>
        <v>11650466.258399999</v>
      </c>
      <c r="N211" s="7">
        <f t="shared" si="277"/>
        <v>13661674.384300001</v>
      </c>
      <c r="O211" s="7">
        <f t="shared" si="278"/>
        <v>12141527.55522</v>
      </c>
      <c r="P211" s="63">
        <f t="shared" si="279"/>
        <v>12736399.779999999</v>
      </c>
      <c r="Q211" s="63">
        <f t="shared" si="279"/>
        <v>14281376</v>
      </c>
      <c r="R211" s="6">
        <f t="shared" si="280"/>
        <v>2602068.89</v>
      </c>
      <c r="S211" s="7">
        <f t="shared" si="281"/>
        <v>2430525.7999999998</v>
      </c>
      <c r="T211" s="7">
        <f t="shared" si="282"/>
        <v>3259486.318</v>
      </c>
      <c r="U211" s="7">
        <f t="shared" si="283"/>
        <v>3532161.91</v>
      </c>
      <c r="V211" s="7">
        <f t="shared" si="284"/>
        <v>3414919.9821099997</v>
      </c>
      <c r="W211" s="7">
        <f t="shared" si="285"/>
        <v>2936622.7930000001</v>
      </c>
      <c r="X211" s="40">
        <f t="shared" si="286"/>
        <v>3539887.92</v>
      </c>
      <c r="Y211" s="40">
        <f t="shared" si="286"/>
        <v>4271193.53</v>
      </c>
      <c r="Z211" s="6">
        <f t="shared" si="259"/>
        <v>13680651.638500001</v>
      </c>
      <c r="AA211" s="7">
        <f t="shared" si="260"/>
        <v>14527924.844000001</v>
      </c>
      <c r="AB211" s="7">
        <f t="shared" si="261"/>
        <v>16385505.123000003</v>
      </c>
      <c r="AC211" s="7">
        <f t="shared" si="262"/>
        <v>18232842.293200001</v>
      </c>
      <c r="AD211" s="7">
        <f t="shared" si="263"/>
        <v>20219300.680360001</v>
      </c>
      <c r="AE211" s="63">
        <f t="shared" si="264"/>
        <v>17852569.699220002</v>
      </c>
      <c r="AF211" s="40">
        <f t="shared" si="265"/>
        <v>19320052.82</v>
      </c>
      <c r="AG211" s="40">
        <f t="shared" si="265"/>
        <v>21965347.920000002</v>
      </c>
    </row>
    <row r="212" spans="1:33">
      <c r="A212" s="5" t="s">
        <v>11</v>
      </c>
      <c r="B212" s="6">
        <f t="shared" si="266"/>
        <v>3819479.4095000001</v>
      </c>
      <c r="C212" s="7">
        <f t="shared" si="267"/>
        <v>3650369</v>
      </c>
      <c r="D212" s="7">
        <f t="shared" si="268"/>
        <v>3663241.3330000001</v>
      </c>
      <c r="E212" s="7">
        <f t="shared" si="269"/>
        <v>3418837.8686000002</v>
      </c>
      <c r="F212" s="25">
        <f t="shared" si="270"/>
        <v>3665629.728968</v>
      </c>
      <c r="G212" s="63">
        <f t="shared" si="271"/>
        <v>3199309.4310000003</v>
      </c>
      <c r="H212" s="40">
        <f t="shared" si="272"/>
        <v>3592929.62</v>
      </c>
      <c r="I212" s="40">
        <f t="shared" si="272"/>
        <v>3896932.25</v>
      </c>
      <c r="J212" s="6">
        <f t="shared" si="273"/>
        <v>9046447.9719999991</v>
      </c>
      <c r="K212" s="7">
        <f t="shared" si="274"/>
        <v>10301052.289999999</v>
      </c>
      <c r="L212" s="7">
        <f t="shared" si="275"/>
        <v>11467995.807500003</v>
      </c>
      <c r="M212" s="7">
        <f t="shared" si="276"/>
        <v>13646564.0441</v>
      </c>
      <c r="N212" s="7">
        <f t="shared" si="277"/>
        <v>16277195.718372</v>
      </c>
      <c r="O212" s="7">
        <f t="shared" si="278"/>
        <v>13984968.25522</v>
      </c>
      <c r="P212" s="63">
        <f t="shared" si="279"/>
        <v>15116436.939999999</v>
      </c>
      <c r="Q212" s="63">
        <f t="shared" si="279"/>
        <v>16651707.1</v>
      </c>
      <c r="R212" s="6">
        <f t="shared" si="280"/>
        <v>3157214.0300000003</v>
      </c>
      <c r="S212" s="7">
        <f t="shared" si="281"/>
        <v>2977448.3</v>
      </c>
      <c r="T212" s="7">
        <f t="shared" si="282"/>
        <v>3829081.7179999999</v>
      </c>
      <c r="U212" s="7">
        <f t="shared" si="283"/>
        <v>4226777.926</v>
      </c>
      <c r="V212" s="7">
        <f t="shared" si="284"/>
        <v>4117046.6181099997</v>
      </c>
      <c r="W212" s="7">
        <f t="shared" si="285"/>
        <v>3481308.753</v>
      </c>
      <c r="X212" s="40">
        <f t="shared" si="286"/>
        <v>4345671.8599999994</v>
      </c>
      <c r="Y212" s="40">
        <f t="shared" si="286"/>
        <v>4965692.9400000004</v>
      </c>
      <c r="Z212" s="6">
        <f t="shared" si="259"/>
        <v>16023141.411499999</v>
      </c>
      <c r="AA212" s="7">
        <f t="shared" si="260"/>
        <v>16928869.59</v>
      </c>
      <c r="AB212" s="7">
        <f t="shared" si="261"/>
        <v>18960318.858500004</v>
      </c>
      <c r="AC212" s="7">
        <f t="shared" si="262"/>
        <v>21292179.8387</v>
      </c>
      <c r="AD212" s="7">
        <f t="shared" si="263"/>
        <v>24059872.065449998</v>
      </c>
      <c r="AE212" s="63">
        <f t="shared" si="264"/>
        <v>20665586.43922</v>
      </c>
      <c r="AF212" s="40">
        <f t="shared" si="265"/>
        <v>23055038.419999998</v>
      </c>
      <c r="AG212" s="40">
        <f t="shared" si="265"/>
        <v>25514332.289999999</v>
      </c>
    </row>
    <row r="213" spans="1:33">
      <c r="A213" s="5" t="s">
        <v>12</v>
      </c>
      <c r="B213" s="6">
        <f t="shared" si="266"/>
        <v>4246502.2335000001</v>
      </c>
      <c r="C213" s="7">
        <f t="shared" si="267"/>
        <v>4051286</v>
      </c>
      <c r="D213" s="7">
        <f t="shared" si="268"/>
        <v>4109993.9821000001</v>
      </c>
      <c r="E213" s="7">
        <f t="shared" si="269"/>
        <v>3780233.1964000002</v>
      </c>
      <c r="F213" s="25">
        <f t="shared" si="270"/>
        <v>4123471.0844680001</v>
      </c>
      <c r="G213" s="63">
        <f t="shared" si="271"/>
        <v>3566454.2036000006</v>
      </c>
      <c r="H213" s="40">
        <f t="shared" si="272"/>
        <v>4049107.37</v>
      </c>
      <c r="I213" s="40">
        <f t="shared" si="272"/>
        <v>4408286.9318199996</v>
      </c>
      <c r="J213" s="6">
        <f t="shared" si="273"/>
        <v>10387395.580999998</v>
      </c>
      <c r="K213" s="7">
        <f t="shared" si="274"/>
        <v>11842491.058999998</v>
      </c>
      <c r="L213" s="7">
        <f t="shared" si="275"/>
        <v>13173908.813500002</v>
      </c>
      <c r="M213" s="7">
        <f t="shared" si="276"/>
        <v>15546184.043099999</v>
      </c>
      <c r="N213" s="7">
        <f t="shared" si="277"/>
        <v>18603526.478812002</v>
      </c>
      <c r="O213" s="7">
        <f t="shared" si="278"/>
        <v>15812149.375945</v>
      </c>
      <c r="P213" s="63">
        <f t="shared" si="279"/>
        <v>17341968.68</v>
      </c>
      <c r="Q213" s="63">
        <f t="shared" si="279"/>
        <v>19088754.875232</v>
      </c>
      <c r="R213" s="6">
        <f t="shared" si="280"/>
        <v>3687497.0900000003</v>
      </c>
      <c r="S213" s="7">
        <f t="shared" si="281"/>
        <v>3534389.3</v>
      </c>
      <c r="T213" s="7">
        <f t="shared" si="282"/>
        <v>4528273.7779999999</v>
      </c>
      <c r="U213" s="7">
        <f t="shared" si="283"/>
        <v>4964814.4450000003</v>
      </c>
      <c r="V213" s="7">
        <f t="shared" si="284"/>
        <v>5019555.1561099999</v>
      </c>
      <c r="W213" s="7">
        <f t="shared" si="285"/>
        <v>4047601.7029999997</v>
      </c>
      <c r="X213" s="40">
        <f t="shared" si="286"/>
        <v>5070244.1599999992</v>
      </c>
      <c r="Y213" s="40">
        <f t="shared" si="286"/>
        <v>5743130.6400000006</v>
      </c>
      <c r="Z213" s="6">
        <f t="shared" si="259"/>
        <v>18321394.9045</v>
      </c>
      <c r="AA213" s="7">
        <f t="shared" si="260"/>
        <v>19428166.358999997</v>
      </c>
      <c r="AB213" s="7">
        <f t="shared" si="261"/>
        <v>21812176.573600002</v>
      </c>
      <c r="AC213" s="7">
        <f t="shared" si="262"/>
        <v>24291231.684500001</v>
      </c>
      <c r="AD213" s="7">
        <f t="shared" si="263"/>
        <v>27746552.719390001</v>
      </c>
      <c r="AE213" s="63">
        <f t="shared" si="264"/>
        <v>23426205.282545</v>
      </c>
      <c r="AF213" s="40">
        <f t="shared" si="265"/>
        <v>26461320.210000001</v>
      </c>
      <c r="AG213" s="40">
        <f t="shared" si="265"/>
        <v>29240172.447052002</v>
      </c>
    </row>
    <row r="214" spans="1:33">
      <c r="A214" s="5" t="s">
        <v>13</v>
      </c>
      <c r="B214" s="6">
        <f t="shared" si="266"/>
        <v>4712676.2295000004</v>
      </c>
      <c r="C214" s="7">
        <f t="shared" si="267"/>
        <v>4493152</v>
      </c>
      <c r="D214" s="7">
        <f t="shared" si="268"/>
        <v>4546033.4511000002</v>
      </c>
      <c r="E214" s="7">
        <f t="shared" si="269"/>
        <v>4103809.1674000002</v>
      </c>
      <c r="F214" s="25">
        <f t="shared" si="270"/>
        <v>4517440.2244680002</v>
      </c>
      <c r="G214" s="63">
        <f t="shared" si="271"/>
        <v>3907957.1636000006</v>
      </c>
      <c r="H214" s="40">
        <f t="shared" si="272"/>
        <v>4503625.9210000001</v>
      </c>
      <c r="I214" s="40">
        <f t="shared" si="272"/>
        <v>4775878.41182</v>
      </c>
      <c r="J214" s="6">
        <f t="shared" si="273"/>
        <v>11608547.434999999</v>
      </c>
      <c r="K214" s="7">
        <f t="shared" si="274"/>
        <v>13162111.990999999</v>
      </c>
      <c r="L214" s="7">
        <f t="shared" si="275"/>
        <v>14753075.459400002</v>
      </c>
      <c r="M214" s="7">
        <f t="shared" si="276"/>
        <v>17409182.101099998</v>
      </c>
      <c r="N214" s="7">
        <f t="shared" si="277"/>
        <v>20929142.525812</v>
      </c>
      <c r="O214" s="7">
        <f t="shared" si="278"/>
        <v>17540695.575945001</v>
      </c>
      <c r="P214" s="63">
        <f t="shared" si="279"/>
        <v>19505445.18</v>
      </c>
      <c r="Q214" s="63">
        <f t="shared" si="279"/>
        <v>21339797.675232001</v>
      </c>
      <c r="R214" s="6">
        <f t="shared" si="280"/>
        <v>4310269.3000000007</v>
      </c>
      <c r="S214" s="7">
        <f t="shared" si="281"/>
        <v>4105721.3</v>
      </c>
      <c r="T214" s="7">
        <f t="shared" si="282"/>
        <v>5086737.7300000004</v>
      </c>
      <c r="U214" s="7">
        <f t="shared" si="283"/>
        <v>5586566.8650000002</v>
      </c>
      <c r="V214" s="7">
        <f t="shared" si="284"/>
        <v>5812282.6491099996</v>
      </c>
      <c r="W214" s="7">
        <f t="shared" si="285"/>
        <v>4601847.5829999996</v>
      </c>
      <c r="X214" s="40">
        <f t="shared" si="286"/>
        <v>5845011.7199999988</v>
      </c>
      <c r="Y214" s="40">
        <f t="shared" si="286"/>
        <v>6647062.4600000009</v>
      </c>
      <c r="Z214" s="6">
        <f t="shared" si="259"/>
        <v>20631492.964499999</v>
      </c>
      <c r="AA214" s="7">
        <f t="shared" si="260"/>
        <v>21760985.290999997</v>
      </c>
      <c r="AB214" s="7">
        <f t="shared" si="261"/>
        <v>24385846.640500002</v>
      </c>
      <c r="AC214" s="7">
        <f t="shared" si="262"/>
        <v>27099558.133499999</v>
      </c>
      <c r="AD214" s="7">
        <f t="shared" si="263"/>
        <v>31258865.399390001</v>
      </c>
      <c r="AE214" s="63">
        <f t="shared" si="264"/>
        <v>26050500.322545003</v>
      </c>
      <c r="AF214" s="40">
        <f t="shared" si="265"/>
        <v>29854082.820999999</v>
      </c>
      <c r="AG214" s="40">
        <f t="shared" si="265"/>
        <v>32762738.547052003</v>
      </c>
    </row>
    <row r="215" spans="1:33">
      <c r="A215" s="5" t="s">
        <v>14</v>
      </c>
      <c r="B215" s="6">
        <f t="shared" si="266"/>
        <v>5169761.9395000003</v>
      </c>
      <c r="C215" s="7">
        <f t="shared" si="267"/>
        <v>4950046</v>
      </c>
      <c r="D215" s="7">
        <f t="shared" si="268"/>
        <v>4949894.6831</v>
      </c>
      <c r="E215" s="7">
        <f t="shared" si="269"/>
        <v>4526983.9554000003</v>
      </c>
      <c r="F215" s="25">
        <f t="shared" si="270"/>
        <v>5066745.7554679997</v>
      </c>
      <c r="G215" s="63">
        <f t="shared" si="271"/>
        <v>4253021.3636000007</v>
      </c>
      <c r="H215" s="40">
        <f t="shared" si="272"/>
        <v>4920000.7410000004</v>
      </c>
      <c r="I215" s="40">
        <f t="shared" si="272"/>
        <v>5212572.2384000001</v>
      </c>
      <c r="J215" s="6">
        <f t="shared" si="273"/>
        <v>12900790.934999999</v>
      </c>
      <c r="K215" s="7">
        <f t="shared" si="274"/>
        <v>14573799.500999998</v>
      </c>
      <c r="L215" s="7">
        <f t="shared" si="275"/>
        <v>16406112.711500002</v>
      </c>
      <c r="M215" s="7">
        <f t="shared" si="276"/>
        <v>19292926.2381</v>
      </c>
      <c r="N215" s="7">
        <f t="shared" si="277"/>
        <v>23098551.119812001</v>
      </c>
      <c r="O215" s="7">
        <f t="shared" si="278"/>
        <v>19423091.275945</v>
      </c>
      <c r="P215" s="63">
        <f t="shared" si="279"/>
        <v>21677448.379999999</v>
      </c>
      <c r="Q215" s="63">
        <f t="shared" si="279"/>
        <v>23556941.917011999</v>
      </c>
      <c r="R215" s="6">
        <f t="shared" si="280"/>
        <v>4795586.32</v>
      </c>
      <c r="S215" s="7">
        <f t="shared" si="281"/>
        <v>4740862.2</v>
      </c>
      <c r="T215" s="7">
        <f t="shared" si="282"/>
        <v>5783054.2650000006</v>
      </c>
      <c r="U215" s="7">
        <f t="shared" si="283"/>
        <v>6433207.1730000004</v>
      </c>
      <c r="V215" s="7">
        <f t="shared" si="284"/>
        <v>6679882.3491099998</v>
      </c>
      <c r="W215" s="7">
        <f t="shared" si="285"/>
        <v>5303136.1829999993</v>
      </c>
      <c r="X215" s="40">
        <f t="shared" si="286"/>
        <v>6592551.4899999984</v>
      </c>
      <c r="Y215" s="40">
        <f t="shared" si="286"/>
        <v>7394205.1560000014</v>
      </c>
      <c r="Z215" s="6">
        <f t="shared" si="259"/>
        <v>22866139.194499999</v>
      </c>
      <c r="AA215" s="7">
        <f t="shared" si="260"/>
        <v>24264707.700999998</v>
      </c>
      <c r="AB215" s="7">
        <f t="shared" si="261"/>
        <v>27139061.659600005</v>
      </c>
      <c r="AC215" s="7">
        <f t="shared" si="262"/>
        <v>30253117.366500001</v>
      </c>
      <c r="AD215" s="7">
        <f t="shared" si="263"/>
        <v>34845179.22439</v>
      </c>
      <c r="AE215" s="63">
        <f t="shared" si="264"/>
        <v>28979248.822544999</v>
      </c>
      <c r="AF215" s="40">
        <f t="shared" si="265"/>
        <v>33190000.610999998</v>
      </c>
      <c r="AG215" s="40">
        <f t="shared" si="265"/>
        <v>36163719.311411999</v>
      </c>
    </row>
    <row r="216" spans="1:33">
      <c r="A216" s="5" t="s">
        <v>15</v>
      </c>
      <c r="B216" s="6">
        <f t="shared" si="266"/>
        <v>5612552.1195</v>
      </c>
      <c r="C216" s="7">
        <f t="shared" si="267"/>
        <v>5408408</v>
      </c>
      <c r="D216" s="7">
        <f t="shared" si="268"/>
        <v>5350015.4135999996</v>
      </c>
      <c r="E216" s="7">
        <f t="shared" si="269"/>
        <v>4860597.9886000007</v>
      </c>
      <c r="F216" s="25">
        <f t="shared" si="270"/>
        <v>5566229.1824679999</v>
      </c>
      <c r="G216" s="63">
        <f t="shared" si="271"/>
        <v>4677536.5336000007</v>
      </c>
      <c r="H216" s="40">
        <f t="shared" si="272"/>
        <v>5280783.1550000003</v>
      </c>
      <c r="I216" s="40">
        <f t="shared" si="272"/>
        <v>5637190.2384000001</v>
      </c>
      <c r="J216" s="6">
        <f t="shared" si="273"/>
        <v>14050597.253999999</v>
      </c>
      <c r="K216" s="7">
        <f t="shared" si="274"/>
        <v>15903487.029999997</v>
      </c>
      <c r="L216" s="7">
        <f t="shared" si="275"/>
        <v>18043197.264500003</v>
      </c>
      <c r="M216" s="7">
        <f t="shared" si="276"/>
        <v>21153137.101099998</v>
      </c>
      <c r="N216" s="7">
        <f t="shared" si="277"/>
        <v>24932334.503812</v>
      </c>
      <c r="O216" s="7">
        <f t="shared" si="278"/>
        <v>21244224.815944999</v>
      </c>
      <c r="P216" s="63">
        <f t="shared" si="279"/>
        <v>23590572.789999999</v>
      </c>
      <c r="Q216" s="63">
        <f t="shared" si="279"/>
        <v>25680707.917011999</v>
      </c>
      <c r="R216" s="6">
        <f t="shared" si="280"/>
        <v>5191869.32</v>
      </c>
      <c r="S216" s="7">
        <f t="shared" si="281"/>
        <v>5248994.7</v>
      </c>
      <c r="T216" s="7">
        <f t="shared" si="282"/>
        <v>6502797.6950000003</v>
      </c>
      <c r="U216" s="7">
        <f t="shared" si="283"/>
        <v>7242751.3629999999</v>
      </c>
      <c r="V216" s="7">
        <f t="shared" si="284"/>
        <v>7472711.8131099995</v>
      </c>
      <c r="W216" s="7">
        <f t="shared" si="285"/>
        <v>5786197.1029999992</v>
      </c>
      <c r="X216" s="40">
        <f t="shared" si="286"/>
        <v>7200760.8889999986</v>
      </c>
      <c r="Y216" s="40">
        <f t="shared" si="286"/>
        <v>8216655.1560000014</v>
      </c>
      <c r="Z216" s="6">
        <f t="shared" si="259"/>
        <v>24855018.693500001</v>
      </c>
      <c r="AA216" s="7">
        <f t="shared" si="260"/>
        <v>26560889.729999997</v>
      </c>
      <c r="AB216" s="7">
        <f t="shared" si="261"/>
        <v>29896010.373100005</v>
      </c>
      <c r="AC216" s="7">
        <f t="shared" si="262"/>
        <v>33256486.452699997</v>
      </c>
      <c r="AD216" s="7">
        <f t="shared" si="263"/>
        <v>37971275.499389999</v>
      </c>
      <c r="AE216" s="63">
        <f t="shared" si="264"/>
        <v>31707958.452545002</v>
      </c>
      <c r="AF216" s="40">
        <f t="shared" si="265"/>
        <v>36072116.833999999</v>
      </c>
      <c r="AG216" s="40">
        <f t="shared" si="265"/>
        <v>39534553.311411999</v>
      </c>
    </row>
    <row r="217" spans="1:33" ht="13.5" thickBot="1">
      <c r="A217" s="20" t="s">
        <v>16</v>
      </c>
      <c r="B217" s="21">
        <f t="shared" si="266"/>
        <v>6195159.1195</v>
      </c>
      <c r="C217" s="22">
        <f t="shared" si="267"/>
        <v>5803473</v>
      </c>
      <c r="D217" s="22">
        <f t="shared" si="268"/>
        <v>5887998.2039000001</v>
      </c>
      <c r="E217" s="22">
        <f t="shared" si="269"/>
        <v>5317029.226400001</v>
      </c>
      <c r="F217" s="50">
        <f t="shared" si="270"/>
        <v>6081143.3864679998</v>
      </c>
      <c r="G217" s="64">
        <f t="shared" si="271"/>
        <v>5168111.978600001</v>
      </c>
      <c r="H217" s="47">
        <f t="shared" si="272"/>
        <v>5716983.1349999998</v>
      </c>
      <c r="I217" s="47">
        <f t="shared" si="272"/>
        <v>6103891.2384000001</v>
      </c>
      <c r="J217" s="21">
        <f t="shared" si="273"/>
        <v>15328423.253999999</v>
      </c>
      <c r="K217" s="22">
        <f t="shared" si="274"/>
        <v>17306132.073999997</v>
      </c>
      <c r="L217" s="22">
        <f t="shared" si="275"/>
        <v>19687131.570600003</v>
      </c>
      <c r="M217" s="22">
        <f t="shared" si="276"/>
        <v>23305478.041099999</v>
      </c>
      <c r="N217" s="22">
        <f t="shared" si="277"/>
        <v>26979089.048812002</v>
      </c>
      <c r="O217" s="22">
        <f t="shared" si="278"/>
        <v>23089795.830945</v>
      </c>
      <c r="P217" s="64">
        <f t="shared" si="279"/>
        <v>25820288.710000001</v>
      </c>
      <c r="Q217" s="64">
        <f t="shared" si="279"/>
        <v>28092145.917011999</v>
      </c>
      <c r="R217" s="21">
        <f t="shared" si="280"/>
        <v>5756403.3200000003</v>
      </c>
      <c r="S217" s="22">
        <f t="shared" si="281"/>
        <v>5791689.7000000002</v>
      </c>
      <c r="T217" s="22">
        <f t="shared" si="282"/>
        <v>7086731.7740000002</v>
      </c>
      <c r="U217" s="22">
        <f t="shared" si="283"/>
        <v>7767586.4330000002</v>
      </c>
      <c r="V217" s="22">
        <f t="shared" si="284"/>
        <v>8029131.4501099996</v>
      </c>
      <c r="W217" s="22">
        <f t="shared" si="285"/>
        <v>6335414.1029999992</v>
      </c>
      <c r="X217" s="47">
        <f t="shared" si="286"/>
        <v>7950334.5889999988</v>
      </c>
      <c r="Y217" s="47">
        <f t="shared" si="286"/>
        <v>8983542.1560000014</v>
      </c>
      <c r="Z217" s="21">
        <f t="shared" si="259"/>
        <v>27279985.693500001</v>
      </c>
      <c r="AA217" s="22">
        <f t="shared" si="260"/>
        <v>28901294.773999996</v>
      </c>
      <c r="AB217" s="22">
        <f t="shared" si="261"/>
        <v>32661861.548500001</v>
      </c>
      <c r="AC217" s="22">
        <f t="shared" si="262"/>
        <v>36390093.700500004</v>
      </c>
      <c r="AD217" s="22">
        <f t="shared" si="263"/>
        <v>41089363.885390006</v>
      </c>
      <c r="AE217" s="64">
        <f t="shared" si="264"/>
        <v>34593321.912545003</v>
      </c>
      <c r="AF217" s="47">
        <f t="shared" si="265"/>
        <v>39487606.434</v>
      </c>
      <c r="AG217" s="47">
        <f t="shared" si="265"/>
        <v>43179579.311411999</v>
      </c>
    </row>
    <row r="220" spans="1:33" ht="13.5" thickBot="1"/>
    <row r="221" spans="1:33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63"/>
      <c r="Y221" s="107"/>
      <c r="Z221" s="121"/>
    </row>
    <row r="222" spans="1:33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64"/>
      <c r="Y222" s="108"/>
      <c r="Z222" s="121"/>
    </row>
    <row r="223" spans="1:33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4"/>
      <c r="Y223" s="105"/>
      <c r="Z223" s="121"/>
    </row>
    <row r="224" spans="1:33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8">
        <v>2011</v>
      </c>
      <c r="Z224" s="104"/>
    </row>
    <row r="225" spans="1:25">
      <c r="A225" s="11" t="s">
        <v>6</v>
      </c>
      <c r="B225" s="6">
        <f t="shared" ref="B225:X225" si="287">+B187</f>
        <v>11364.29</v>
      </c>
      <c r="C225" s="7">
        <f t="shared" si="287"/>
        <v>10849.61</v>
      </c>
      <c r="D225" s="7">
        <f t="shared" si="287"/>
        <v>10915.299933333332</v>
      </c>
      <c r="E225" s="7">
        <f t="shared" si="287"/>
        <v>13023.650301106771</v>
      </c>
      <c r="F225" s="25">
        <f t="shared" si="287"/>
        <v>12427.016577148437</v>
      </c>
      <c r="G225" s="67">
        <f t="shared" si="287"/>
        <v>13772.516739908853</v>
      </c>
      <c r="H225" s="51">
        <f t="shared" si="287"/>
        <v>10841.359999999593</v>
      </c>
      <c r="I225" s="51">
        <f t="shared" ref="I225" si="288">+I187</f>
        <v>13465</v>
      </c>
      <c r="J225" s="6">
        <f t="shared" si="287"/>
        <v>1209</v>
      </c>
      <c r="K225" s="7">
        <f t="shared" si="287"/>
        <v>1273</v>
      </c>
      <c r="L225" s="7">
        <f t="shared" si="287"/>
        <v>1179</v>
      </c>
      <c r="M225" s="7">
        <f t="shared" si="287"/>
        <v>1549</v>
      </c>
      <c r="N225" s="25">
        <f t="shared" si="287"/>
        <v>1528</v>
      </c>
      <c r="O225" s="7">
        <f t="shared" si="287"/>
        <v>1866</v>
      </c>
      <c r="P225" s="69">
        <f t="shared" si="287"/>
        <v>1351</v>
      </c>
      <c r="Q225" s="69">
        <f t="shared" ref="Q225" si="289">+Q187</f>
        <v>998</v>
      </c>
      <c r="R225" s="6">
        <f t="shared" si="287"/>
        <v>392.27</v>
      </c>
      <c r="S225" s="7">
        <f t="shared" si="287"/>
        <v>342.2</v>
      </c>
      <c r="T225" s="7">
        <f t="shared" si="287"/>
        <v>886.68000000000006</v>
      </c>
      <c r="U225" s="7">
        <f t="shared" si="287"/>
        <v>1247.3866666664649</v>
      </c>
      <c r="V225" s="25">
        <f t="shared" si="287"/>
        <v>1108.33</v>
      </c>
      <c r="W225" s="7">
        <f t="shared" si="287"/>
        <v>895.93000000000006</v>
      </c>
      <c r="X225" s="69">
        <f t="shared" si="287"/>
        <v>852.8</v>
      </c>
      <c r="Y225" s="69">
        <f t="shared" ref="Y225" si="290">+Y187</f>
        <v>4109.6000000000004</v>
      </c>
    </row>
    <row r="226" spans="1:25">
      <c r="A226" s="5" t="s">
        <v>24</v>
      </c>
      <c r="B226" s="6">
        <f t="shared" ref="B226:B236" si="291">+B225+B188</f>
        <v>22028.34</v>
      </c>
      <c r="C226" s="7">
        <f t="shared" ref="C226:C236" si="292">+C225+C188</f>
        <v>22094.240000000002</v>
      </c>
      <c r="D226" s="7">
        <f t="shared" ref="D226:D236" si="293">+D225+D188</f>
        <v>22643.4666</v>
      </c>
      <c r="E226" s="7">
        <f t="shared" ref="E226:E236" si="294">+E225+E188</f>
        <v>25682.616918945314</v>
      </c>
      <c r="F226" s="25">
        <f t="shared" ref="F226:F236" si="295">+F225+F188</f>
        <v>26136.749731445314</v>
      </c>
      <c r="G226" s="63">
        <f t="shared" ref="G226:G236" si="296">+G225+G188</f>
        <v>25605.516935225274</v>
      </c>
      <c r="H226" s="40">
        <f t="shared" ref="H226:I236" si="297">+H225+H188</f>
        <v>21928.798333332903</v>
      </c>
      <c r="I226" s="40">
        <f t="shared" si="297"/>
        <v>25728</v>
      </c>
      <c r="J226" s="6">
        <f t="shared" ref="J226:J236" si="298">+J225+J188</f>
        <v>2797</v>
      </c>
      <c r="K226" s="7">
        <f t="shared" ref="K226:K236" si="299">+K225+K188</f>
        <v>2423</v>
      </c>
      <c r="L226" s="7">
        <f t="shared" ref="L226:L236" si="300">+L225+L188</f>
        <v>2224</v>
      </c>
      <c r="M226" s="7">
        <f t="shared" ref="M226:M236" si="301">+M225+M188</f>
        <v>2686</v>
      </c>
      <c r="N226" s="25">
        <f t="shared" ref="N226:N236" si="302">+N225+N188</f>
        <v>2922</v>
      </c>
      <c r="O226" s="7">
        <f t="shared" ref="O226:O236" si="303">+O225+O188</f>
        <v>3497</v>
      </c>
      <c r="P226" s="29">
        <f t="shared" ref="P226:Q236" si="304">+P225+P188</f>
        <v>2390</v>
      </c>
      <c r="Q226" s="29">
        <f t="shared" si="304"/>
        <v>1918</v>
      </c>
      <c r="R226" s="6">
        <f t="shared" ref="R226:R236" si="305">+R225+R188</f>
        <v>793.97</v>
      </c>
      <c r="S226" s="7">
        <f t="shared" ref="S226:S236" si="306">+S225+S188</f>
        <v>784.2</v>
      </c>
      <c r="T226" s="7">
        <f t="shared" ref="T226:T236" si="307">+T225+T188</f>
        <v>2040.95</v>
      </c>
      <c r="U226" s="7">
        <f t="shared" ref="U226:U236" si="308">+U225+U188</f>
        <v>2562.7266666664532</v>
      </c>
      <c r="V226" s="25">
        <f t="shared" ref="V226:V236" si="309">+V225+V188</f>
        <v>2082.1</v>
      </c>
      <c r="W226" s="7">
        <f t="shared" ref="W226:W236" si="310">+W225+W188</f>
        <v>2303.4499999999998</v>
      </c>
      <c r="X226" s="29">
        <f t="shared" ref="X226:Y236" si="311">+X225+X188</f>
        <v>1859.1</v>
      </c>
      <c r="Y226" s="29">
        <f t="shared" si="311"/>
        <v>6082.880000000001</v>
      </c>
    </row>
    <row r="227" spans="1:25">
      <c r="A227" s="11" t="s">
        <v>7</v>
      </c>
      <c r="B227" s="6">
        <f t="shared" si="291"/>
        <v>33901.370000000003</v>
      </c>
      <c r="C227" s="7">
        <f t="shared" si="292"/>
        <v>34229.620000000003</v>
      </c>
      <c r="D227" s="7">
        <f t="shared" si="293"/>
        <v>36864.099933335121</v>
      </c>
      <c r="E227" s="7">
        <f t="shared" si="294"/>
        <v>40189.816316731769</v>
      </c>
      <c r="F227" s="25">
        <f t="shared" si="295"/>
        <v>41794.699161783858</v>
      </c>
      <c r="G227" s="63">
        <f t="shared" si="296"/>
        <v>39605.500358076839</v>
      </c>
      <c r="H227" s="40">
        <f t="shared" si="297"/>
        <v>34251.536111110901</v>
      </c>
      <c r="I227" s="40">
        <f t="shared" si="297"/>
        <v>40463</v>
      </c>
      <c r="J227" s="6">
        <f t="shared" si="298"/>
        <v>3925</v>
      </c>
      <c r="K227" s="7">
        <f t="shared" si="299"/>
        <v>3539</v>
      </c>
      <c r="L227" s="7">
        <f t="shared" si="300"/>
        <v>3397</v>
      </c>
      <c r="M227" s="7">
        <f t="shared" si="301"/>
        <v>4028</v>
      </c>
      <c r="N227" s="25">
        <f t="shared" si="302"/>
        <v>4439</v>
      </c>
      <c r="O227" s="7">
        <f t="shared" si="303"/>
        <v>5290</v>
      </c>
      <c r="P227" s="29">
        <f t="shared" si="304"/>
        <v>3400</v>
      </c>
      <c r="Q227" s="29">
        <f t="shared" si="304"/>
        <v>2808</v>
      </c>
      <c r="R227" s="6">
        <f t="shared" si="305"/>
        <v>1145.8</v>
      </c>
      <c r="S227" s="7">
        <f t="shared" si="306"/>
        <v>1232.2</v>
      </c>
      <c r="T227" s="7">
        <f t="shared" si="307"/>
        <v>3490.87</v>
      </c>
      <c r="U227" s="7">
        <f t="shared" si="308"/>
        <v>4195.9133333335585</v>
      </c>
      <c r="V227" s="25">
        <f t="shared" si="309"/>
        <v>5192.2700000000004</v>
      </c>
      <c r="W227" s="7">
        <f t="shared" si="310"/>
        <v>4351.78</v>
      </c>
      <c r="X227" s="29">
        <f t="shared" si="311"/>
        <v>9460.44</v>
      </c>
      <c r="Y227" s="29">
        <f t="shared" si="311"/>
        <v>9992.130000000001</v>
      </c>
    </row>
    <row r="228" spans="1:25">
      <c r="A228" s="11" t="s">
        <v>8</v>
      </c>
      <c r="B228" s="6">
        <f t="shared" si="291"/>
        <v>45711.600000000006</v>
      </c>
      <c r="C228" s="7">
        <f t="shared" si="292"/>
        <v>45129.090000000004</v>
      </c>
      <c r="D228" s="7">
        <f t="shared" si="293"/>
        <v>48672.533266668455</v>
      </c>
      <c r="E228" s="7">
        <f t="shared" si="294"/>
        <v>52142.333040364581</v>
      </c>
      <c r="F228" s="25">
        <f t="shared" si="295"/>
        <v>56423.182478841147</v>
      </c>
      <c r="G228" s="63">
        <f t="shared" si="296"/>
        <v>51007.317106123715</v>
      </c>
      <c r="H228" s="40">
        <f t="shared" si="297"/>
        <v>45121.994444444914</v>
      </c>
      <c r="I228" s="40">
        <f t="shared" si="297"/>
        <v>53675.786666666667</v>
      </c>
      <c r="J228" s="6">
        <f t="shared" si="298"/>
        <v>4951</v>
      </c>
      <c r="K228" s="7">
        <f t="shared" si="299"/>
        <v>4607</v>
      </c>
      <c r="L228" s="7">
        <f t="shared" si="300"/>
        <v>4497</v>
      </c>
      <c r="M228" s="7">
        <f t="shared" si="301"/>
        <v>5087</v>
      </c>
      <c r="N228" s="25">
        <f t="shared" si="302"/>
        <v>5908</v>
      </c>
      <c r="O228" s="7">
        <f t="shared" si="303"/>
        <v>6691</v>
      </c>
      <c r="P228" s="29">
        <f t="shared" si="304"/>
        <v>4220</v>
      </c>
      <c r="Q228" s="29">
        <f t="shared" si="304"/>
        <v>3637</v>
      </c>
      <c r="R228" s="6">
        <f t="shared" si="305"/>
        <v>1353.58</v>
      </c>
      <c r="S228" s="7">
        <f t="shared" si="306"/>
        <v>1724.2</v>
      </c>
      <c r="T228" s="7">
        <f t="shared" si="307"/>
        <v>4478.3899999999994</v>
      </c>
      <c r="U228" s="7">
        <f t="shared" si="308"/>
        <v>4569.5300000003381</v>
      </c>
      <c r="V228" s="25">
        <f t="shared" si="309"/>
        <v>6673.5633333333335</v>
      </c>
      <c r="W228" s="7">
        <f t="shared" si="310"/>
        <v>5483.9599999999991</v>
      </c>
      <c r="X228" s="29">
        <f t="shared" si="311"/>
        <v>11084.44</v>
      </c>
      <c r="Y228" s="29">
        <f t="shared" si="311"/>
        <v>11859.230000000001</v>
      </c>
    </row>
    <row r="229" spans="1:25">
      <c r="A229" s="11" t="s">
        <v>9</v>
      </c>
      <c r="B229" s="6">
        <f t="shared" si="291"/>
        <v>55652.130000000005</v>
      </c>
      <c r="C229" s="7">
        <f t="shared" si="292"/>
        <v>55227.460000000006</v>
      </c>
      <c r="D229" s="7">
        <f t="shared" si="293"/>
        <v>59788.333266668458</v>
      </c>
      <c r="E229" s="7">
        <f t="shared" si="294"/>
        <v>65362.683162434892</v>
      </c>
      <c r="F229" s="25">
        <f t="shared" si="295"/>
        <v>69721.815657552084</v>
      </c>
      <c r="G229" s="63">
        <f t="shared" si="296"/>
        <v>61213.800439457045</v>
      </c>
      <c r="H229" s="40">
        <f t="shared" si="297"/>
        <v>56661.525000000867</v>
      </c>
      <c r="I229" s="40">
        <f t="shared" si="297"/>
        <v>65642.786666666667</v>
      </c>
      <c r="J229" s="6">
        <f t="shared" si="298"/>
        <v>5987</v>
      </c>
      <c r="K229" s="7">
        <f t="shared" si="299"/>
        <v>5580</v>
      </c>
      <c r="L229" s="7">
        <f t="shared" si="300"/>
        <v>5599</v>
      </c>
      <c r="M229" s="7">
        <f t="shared" si="301"/>
        <v>6310</v>
      </c>
      <c r="N229" s="25">
        <f t="shared" si="302"/>
        <v>7349</v>
      </c>
      <c r="O229" s="7">
        <f t="shared" si="303"/>
        <v>7902</v>
      </c>
      <c r="P229" s="29">
        <f t="shared" si="304"/>
        <v>4951</v>
      </c>
      <c r="Q229" s="29">
        <f t="shared" si="304"/>
        <v>4486</v>
      </c>
      <c r="R229" s="6">
        <f t="shared" si="305"/>
        <v>1483.7199999999998</v>
      </c>
      <c r="S229" s="7">
        <f t="shared" si="306"/>
        <v>2340.8000000000002</v>
      </c>
      <c r="T229" s="7">
        <f t="shared" si="307"/>
        <v>5461.330000000069</v>
      </c>
      <c r="U229" s="7">
        <f t="shared" si="308"/>
        <v>5553.820000000338</v>
      </c>
      <c r="V229" s="25">
        <f t="shared" si="309"/>
        <v>8156.9833333333336</v>
      </c>
      <c r="W229" s="7">
        <f t="shared" si="310"/>
        <v>6194.4599999999991</v>
      </c>
      <c r="X229" s="29">
        <f t="shared" si="311"/>
        <v>12926.140000000001</v>
      </c>
      <c r="Y229" s="29">
        <f t="shared" si="311"/>
        <v>13451.43</v>
      </c>
    </row>
    <row r="230" spans="1:25">
      <c r="A230" s="11" t="s">
        <v>10</v>
      </c>
      <c r="B230" s="6">
        <f t="shared" si="291"/>
        <v>64607.16</v>
      </c>
      <c r="C230" s="7">
        <f t="shared" si="292"/>
        <v>64980.720000000008</v>
      </c>
      <c r="D230" s="7">
        <f t="shared" si="293"/>
        <v>72027.849600001791</v>
      </c>
      <c r="E230" s="7">
        <f t="shared" si="294"/>
        <v>78192.6831624349</v>
      </c>
      <c r="F230" s="25">
        <f t="shared" si="295"/>
        <v>82088.658787434892</v>
      </c>
      <c r="G230" s="63">
        <f t="shared" si="296"/>
        <v>69807.950439457039</v>
      </c>
      <c r="H230" s="40">
        <f t="shared" si="297"/>
        <v>67956.155555557096</v>
      </c>
      <c r="I230" s="40">
        <f t="shared" si="297"/>
        <v>77701.786666666667</v>
      </c>
      <c r="J230" s="6">
        <f t="shared" si="298"/>
        <v>6844</v>
      </c>
      <c r="K230" s="7">
        <f t="shared" si="299"/>
        <v>6508</v>
      </c>
      <c r="L230" s="7">
        <f t="shared" si="300"/>
        <v>6624</v>
      </c>
      <c r="M230" s="7">
        <f t="shared" si="301"/>
        <v>7623</v>
      </c>
      <c r="N230" s="25">
        <f t="shared" si="302"/>
        <v>8381</v>
      </c>
      <c r="O230" s="7">
        <f t="shared" si="303"/>
        <v>9058</v>
      </c>
      <c r="P230" s="29">
        <f t="shared" si="304"/>
        <v>5694</v>
      </c>
      <c r="Q230" s="29">
        <f t="shared" si="304"/>
        <v>5276</v>
      </c>
      <c r="R230" s="6">
        <f t="shared" si="305"/>
        <v>1761.8199999999997</v>
      </c>
      <c r="S230" s="7">
        <f t="shared" si="306"/>
        <v>2741.7000000000003</v>
      </c>
      <c r="T230" s="7">
        <f t="shared" si="307"/>
        <v>7091.6166666666159</v>
      </c>
      <c r="U230" s="7">
        <f t="shared" si="308"/>
        <v>6248.3000000003376</v>
      </c>
      <c r="V230" s="25">
        <f t="shared" si="309"/>
        <v>10085.543333333333</v>
      </c>
      <c r="W230" s="7">
        <f t="shared" si="310"/>
        <v>6839.6599999999989</v>
      </c>
      <c r="X230" s="29">
        <f t="shared" si="311"/>
        <v>15708.440000000002</v>
      </c>
      <c r="Y230" s="29">
        <f t="shared" si="311"/>
        <v>17084.53</v>
      </c>
    </row>
    <row r="231" spans="1:25">
      <c r="A231" s="11" t="s">
        <v>11</v>
      </c>
      <c r="B231" s="6">
        <f t="shared" si="291"/>
        <v>75655.710000000006</v>
      </c>
      <c r="C231" s="7">
        <f t="shared" si="292"/>
        <v>75825.790000000008</v>
      </c>
      <c r="D231" s="7">
        <f t="shared" si="293"/>
        <v>84132.916266668457</v>
      </c>
      <c r="E231" s="7">
        <f t="shared" si="294"/>
        <v>90317.833300781262</v>
      </c>
      <c r="F231" s="25">
        <f t="shared" si="295"/>
        <v>96974.608600260413</v>
      </c>
      <c r="G231" s="63">
        <f t="shared" si="296"/>
        <v>79936.150439457037</v>
      </c>
      <c r="H231" s="40">
        <f t="shared" si="297"/>
        <v>80207.616666668269</v>
      </c>
      <c r="I231" s="40">
        <f t="shared" si="297"/>
        <v>89580.786666666667</v>
      </c>
      <c r="J231" s="6">
        <f t="shared" si="298"/>
        <v>7820</v>
      </c>
      <c r="K231" s="7">
        <f t="shared" si="299"/>
        <v>7513</v>
      </c>
      <c r="L231" s="7">
        <f t="shared" si="300"/>
        <v>7710</v>
      </c>
      <c r="M231" s="7">
        <f t="shared" si="301"/>
        <v>8855</v>
      </c>
      <c r="N231" s="25">
        <f t="shared" si="302"/>
        <v>9489</v>
      </c>
      <c r="O231" s="7">
        <f t="shared" si="303"/>
        <v>10167</v>
      </c>
      <c r="P231" s="29">
        <f t="shared" si="304"/>
        <v>6397</v>
      </c>
      <c r="Q231" s="29">
        <f t="shared" si="304"/>
        <v>6093</v>
      </c>
      <c r="R231" s="6">
        <f t="shared" si="305"/>
        <v>2412.37</v>
      </c>
      <c r="S231" s="7">
        <f t="shared" si="306"/>
        <v>3138.7000000000003</v>
      </c>
      <c r="T231" s="7">
        <f t="shared" si="307"/>
        <v>9945.8833333331622</v>
      </c>
      <c r="U231" s="7">
        <f t="shared" si="308"/>
        <v>7004.6400000003377</v>
      </c>
      <c r="V231" s="25">
        <f t="shared" si="309"/>
        <v>14243.493333333332</v>
      </c>
      <c r="W231" s="7">
        <f t="shared" si="310"/>
        <v>7995.8599999999988</v>
      </c>
      <c r="X231" s="29">
        <f t="shared" si="311"/>
        <v>19744.940000000002</v>
      </c>
      <c r="Y231" s="29">
        <f t="shared" si="311"/>
        <v>18845.629999999997</v>
      </c>
    </row>
    <row r="232" spans="1:25">
      <c r="A232" s="11" t="s">
        <v>12</v>
      </c>
      <c r="B232" s="6">
        <f t="shared" si="291"/>
        <v>85600.900000000009</v>
      </c>
      <c r="C232" s="7">
        <f t="shared" si="292"/>
        <v>87426.73000000001</v>
      </c>
      <c r="D232" s="7">
        <f t="shared" si="293"/>
        <v>95531.849600001558</v>
      </c>
      <c r="E232" s="7">
        <f t="shared" si="294"/>
        <v>102441.3833943685</v>
      </c>
      <c r="F232" s="25">
        <f t="shared" si="295"/>
        <v>111669.95841308593</v>
      </c>
      <c r="G232" s="63">
        <f t="shared" si="296"/>
        <v>91450.500439456751</v>
      </c>
      <c r="H232" s="40">
        <f t="shared" si="297"/>
        <v>92157.976388890864</v>
      </c>
      <c r="I232" s="40">
        <f t="shared" si="297"/>
        <v>102679.33666666667</v>
      </c>
      <c r="J232" s="6">
        <f t="shared" si="298"/>
        <v>8705</v>
      </c>
      <c r="K232" s="7">
        <f t="shared" si="299"/>
        <v>8571</v>
      </c>
      <c r="L232" s="7">
        <f t="shared" si="300"/>
        <v>8825</v>
      </c>
      <c r="M232" s="7">
        <f t="shared" si="301"/>
        <v>10181</v>
      </c>
      <c r="N232" s="25">
        <f t="shared" si="302"/>
        <v>10513</v>
      </c>
      <c r="O232" s="7">
        <f t="shared" si="303"/>
        <v>11260</v>
      </c>
      <c r="P232" s="29">
        <f t="shared" si="304"/>
        <v>7083</v>
      </c>
      <c r="Q232" s="29">
        <f t="shared" si="304"/>
        <v>6854</v>
      </c>
      <c r="R232" s="6">
        <f t="shared" si="305"/>
        <v>2716.5</v>
      </c>
      <c r="S232" s="7">
        <f t="shared" si="306"/>
        <v>3892.7000000000003</v>
      </c>
      <c r="T232" s="7">
        <f t="shared" si="307"/>
        <v>10941.896666666535</v>
      </c>
      <c r="U232" s="7">
        <f t="shared" si="308"/>
        <v>7636.6700000003375</v>
      </c>
      <c r="V232" s="25">
        <f t="shared" si="309"/>
        <v>22894.91333333333</v>
      </c>
      <c r="W232" s="7">
        <f t="shared" si="310"/>
        <v>9178.423333333325</v>
      </c>
      <c r="X232" s="29">
        <f t="shared" si="311"/>
        <v>22659.54</v>
      </c>
      <c r="Y232" s="29">
        <f t="shared" si="311"/>
        <v>23304.329999999998</v>
      </c>
    </row>
    <row r="233" spans="1:25">
      <c r="A233" s="11" t="s">
        <v>13</v>
      </c>
      <c r="B233" s="6">
        <f t="shared" si="291"/>
        <v>95612.050000000017</v>
      </c>
      <c r="C233" s="7">
        <f t="shared" si="292"/>
        <v>98217.24</v>
      </c>
      <c r="D233" s="7">
        <f t="shared" si="293"/>
        <v>106253.12626666823</v>
      </c>
      <c r="E233" s="7">
        <f t="shared" si="294"/>
        <v>113735.15003662111</v>
      </c>
      <c r="F233" s="25">
        <f t="shared" si="295"/>
        <v>124815.37535644531</v>
      </c>
      <c r="G233" s="63">
        <f t="shared" si="296"/>
        <v>100478.68710612341</v>
      </c>
      <c r="H233" s="40">
        <f t="shared" si="297"/>
        <v>103564.8597222242</v>
      </c>
      <c r="I233" s="40">
        <f t="shared" si="297"/>
        <v>114784.82</v>
      </c>
      <c r="J233" s="6">
        <f t="shared" si="298"/>
        <v>9606</v>
      </c>
      <c r="K233" s="7">
        <f t="shared" si="299"/>
        <v>9679</v>
      </c>
      <c r="L233" s="7">
        <f t="shared" si="300"/>
        <v>9950</v>
      </c>
      <c r="M233" s="7">
        <f t="shared" si="301"/>
        <v>11386</v>
      </c>
      <c r="N233" s="25">
        <f t="shared" si="302"/>
        <v>11781</v>
      </c>
      <c r="O233" s="7">
        <f t="shared" si="303"/>
        <v>12322</v>
      </c>
      <c r="P233" s="29">
        <f t="shared" si="304"/>
        <v>7796</v>
      </c>
      <c r="Q233" s="29">
        <f t="shared" si="304"/>
        <v>7621</v>
      </c>
      <c r="R233" s="6">
        <f t="shared" si="305"/>
        <v>3492.2799999999997</v>
      </c>
      <c r="S233" s="7">
        <f t="shared" si="306"/>
        <v>4838.1000000000004</v>
      </c>
      <c r="T233" s="7">
        <f t="shared" si="307"/>
        <v>12128.666666666535</v>
      </c>
      <c r="U233" s="7">
        <f t="shared" si="308"/>
        <v>8897.0900000003603</v>
      </c>
      <c r="V233" s="25">
        <f t="shared" si="309"/>
        <v>28756.193333333329</v>
      </c>
      <c r="W233" s="7">
        <f t="shared" si="310"/>
        <v>9927.0233333333254</v>
      </c>
      <c r="X233" s="29">
        <f t="shared" si="311"/>
        <v>27477.440000000002</v>
      </c>
      <c r="Y233" s="29">
        <f t="shared" si="311"/>
        <v>27145.129999999997</v>
      </c>
    </row>
    <row r="234" spans="1:25">
      <c r="A234" s="11" t="s">
        <v>14</v>
      </c>
      <c r="B234" s="6">
        <f t="shared" si="291"/>
        <v>105251.89000000001</v>
      </c>
      <c r="C234" s="7">
        <f t="shared" si="292"/>
        <v>108778.81</v>
      </c>
      <c r="D234" s="7">
        <f t="shared" si="293"/>
        <v>117624.84290078281</v>
      </c>
      <c r="E234" s="7">
        <f t="shared" si="294"/>
        <v>127083.03323974612</v>
      </c>
      <c r="F234" s="25">
        <f t="shared" si="295"/>
        <v>138364.95866129556</v>
      </c>
      <c r="G234" s="63">
        <f t="shared" si="296"/>
        <v>110491.38710612341</v>
      </c>
      <c r="H234" s="40">
        <f t="shared" si="297"/>
        <v>115525.66305555752</v>
      </c>
      <c r="I234" s="40">
        <f t="shared" si="297"/>
        <v>126083.97000000035</v>
      </c>
      <c r="J234" s="6">
        <f t="shared" si="298"/>
        <v>10501</v>
      </c>
      <c r="K234" s="7">
        <f t="shared" si="299"/>
        <v>10692</v>
      </c>
      <c r="L234" s="7">
        <f t="shared" si="300"/>
        <v>11293</v>
      </c>
      <c r="M234" s="7">
        <f t="shared" si="301"/>
        <v>12650</v>
      </c>
      <c r="N234" s="25">
        <f t="shared" si="302"/>
        <v>13245</v>
      </c>
      <c r="O234" s="7">
        <f t="shared" si="303"/>
        <v>13468</v>
      </c>
      <c r="P234" s="29">
        <f t="shared" si="304"/>
        <v>8545</v>
      </c>
      <c r="Q234" s="29">
        <f t="shared" si="304"/>
        <v>8438</v>
      </c>
      <c r="R234" s="6">
        <f t="shared" si="305"/>
        <v>4276.1099999999997</v>
      </c>
      <c r="S234" s="7">
        <f t="shared" si="306"/>
        <v>5574.2800000000007</v>
      </c>
      <c r="T234" s="7">
        <f t="shared" si="307"/>
        <v>13430.356666666536</v>
      </c>
      <c r="U234" s="7">
        <f t="shared" si="308"/>
        <v>10811.823256410617</v>
      </c>
      <c r="V234" s="25">
        <f t="shared" si="309"/>
        <v>31330.693333333329</v>
      </c>
      <c r="W234" s="7">
        <f t="shared" si="310"/>
        <v>11784.923333333325</v>
      </c>
      <c r="X234" s="29">
        <f t="shared" si="311"/>
        <v>30557.640000000003</v>
      </c>
      <c r="Y234" s="29">
        <f t="shared" si="311"/>
        <v>29247.729999999996</v>
      </c>
    </row>
    <row r="235" spans="1:25">
      <c r="A235" s="11" t="s">
        <v>15</v>
      </c>
      <c r="B235" s="6">
        <f t="shared" si="291"/>
        <v>113742.73000000001</v>
      </c>
      <c r="C235" s="7">
        <f t="shared" si="292"/>
        <v>118914.94</v>
      </c>
      <c r="D235" s="7">
        <f t="shared" si="293"/>
        <v>128983.07620563307</v>
      </c>
      <c r="E235" s="7">
        <f t="shared" si="294"/>
        <v>138074.933190918</v>
      </c>
      <c r="F235" s="25">
        <f t="shared" si="295"/>
        <v>149996.8086409505</v>
      </c>
      <c r="G235" s="63">
        <f t="shared" si="296"/>
        <v>120601.68377279007</v>
      </c>
      <c r="H235" s="40">
        <f t="shared" si="297"/>
        <v>125734.44638889085</v>
      </c>
      <c r="I235" s="40">
        <f t="shared" si="297"/>
        <v>138081.63000000035</v>
      </c>
      <c r="J235" s="6">
        <f t="shared" si="298"/>
        <v>11509</v>
      </c>
      <c r="K235" s="7">
        <f t="shared" si="299"/>
        <v>11831</v>
      </c>
      <c r="L235" s="7">
        <f t="shared" si="300"/>
        <v>12573</v>
      </c>
      <c r="M235" s="7">
        <f t="shared" si="301"/>
        <v>13990</v>
      </c>
      <c r="N235" s="25">
        <f t="shared" si="302"/>
        <v>14746</v>
      </c>
      <c r="O235" s="7">
        <f t="shared" si="303"/>
        <v>14646</v>
      </c>
      <c r="P235" s="29">
        <f t="shared" si="304"/>
        <v>9382</v>
      </c>
      <c r="Q235" s="29">
        <f t="shared" si="304"/>
        <v>9321</v>
      </c>
      <c r="R235" s="6">
        <f t="shared" si="305"/>
        <v>4817.7599999999993</v>
      </c>
      <c r="S235" s="7">
        <f t="shared" si="306"/>
        <v>5991.51</v>
      </c>
      <c r="T235" s="7">
        <f t="shared" si="307"/>
        <v>14042.993333333141</v>
      </c>
      <c r="U235" s="7">
        <f t="shared" si="308"/>
        <v>12332.579923077372</v>
      </c>
      <c r="V235" s="25">
        <f t="shared" si="309"/>
        <v>33052.293333333328</v>
      </c>
      <c r="W235" s="7">
        <f t="shared" si="310"/>
        <v>12376.323333333325</v>
      </c>
      <c r="X235" s="29">
        <f t="shared" si="311"/>
        <v>32781.660000000003</v>
      </c>
      <c r="Y235" s="29">
        <f t="shared" si="311"/>
        <v>31504.629999999997</v>
      </c>
    </row>
    <row r="236" spans="1:25" ht="13.5" thickBot="1">
      <c r="A236" s="23" t="s">
        <v>16</v>
      </c>
      <c r="B236" s="21">
        <f t="shared" si="291"/>
        <v>124668.43000000001</v>
      </c>
      <c r="C236" s="22">
        <f t="shared" si="292"/>
        <v>129459.27</v>
      </c>
      <c r="D236" s="22">
        <f t="shared" si="293"/>
        <v>141144.32979938306</v>
      </c>
      <c r="E236" s="22">
        <f t="shared" si="294"/>
        <v>150849.08311767582</v>
      </c>
      <c r="F236" s="50">
        <f t="shared" si="295"/>
        <v>162046.60885253904</v>
      </c>
      <c r="G236" s="64">
        <f t="shared" si="296"/>
        <v>131916.80710612339</v>
      </c>
      <c r="H236" s="47">
        <f t="shared" si="297"/>
        <v>137748.43638889084</v>
      </c>
      <c r="I236" s="47">
        <f t="shared" si="297"/>
        <v>149670.13000000035</v>
      </c>
      <c r="J236" s="21">
        <f t="shared" si="298"/>
        <v>12627</v>
      </c>
      <c r="K236" s="22">
        <f t="shared" si="299"/>
        <v>12956</v>
      </c>
      <c r="L236" s="22">
        <f t="shared" si="300"/>
        <v>13935</v>
      </c>
      <c r="M236" s="22">
        <f t="shared" si="301"/>
        <v>15472</v>
      </c>
      <c r="N236" s="50">
        <f t="shared" si="302"/>
        <v>16373</v>
      </c>
      <c r="O236" s="22">
        <f t="shared" si="303"/>
        <v>15932</v>
      </c>
      <c r="P236" s="30">
        <f t="shared" si="304"/>
        <v>10273</v>
      </c>
      <c r="Q236" s="30">
        <f t="shared" si="304"/>
        <v>10202</v>
      </c>
      <c r="R236" s="21">
        <f t="shared" si="305"/>
        <v>5402.7599999999993</v>
      </c>
      <c r="S236" s="22">
        <f t="shared" si="306"/>
        <v>6541.51</v>
      </c>
      <c r="T236" s="22">
        <f t="shared" si="307"/>
        <v>14700.806666666605</v>
      </c>
      <c r="U236" s="22">
        <f t="shared" si="308"/>
        <v>13106.579923077372</v>
      </c>
      <c r="V236" s="50">
        <f t="shared" si="309"/>
        <v>34610.903333333328</v>
      </c>
      <c r="W236" s="22">
        <f t="shared" si="310"/>
        <v>13692.723333333324</v>
      </c>
      <c r="X236" s="30">
        <f t="shared" si="311"/>
        <v>36625.340000000004</v>
      </c>
      <c r="Y236" s="30">
        <f t="shared" si="311"/>
        <v>32630.229999999996</v>
      </c>
    </row>
    <row r="249" spans="3:3">
      <c r="C249" s="58"/>
    </row>
  </sheetData>
  <mergeCells count="66">
    <mergeCell ref="B204:H204"/>
    <mergeCell ref="A221:X221"/>
    <mergeCell ref="A222:X222"/>
    <mergeCell ref="B223:H223"/>
    <mergeCell ref="J223:P223"/>
    <mergeCell ref="R223:X223"/>
    <mergeCell ref="A145:X145"/>
    <mergeCell ref="A163:AF163"/>
    <mergeCell ref="Z204:AF204"/>
    <mergeCell ref="R204:X204"/>
    <mergeCell ref="J185:P185"/>
    <mergeCell ref="Z165:AF165"/>
    <mergeCell ref="A183:X183"/>
    <mergeCell ref="A184:X184"/>
    <mergeCell ref="A202:AF202"/>
    <mergeCell ref="A203:AF203"/>
    <mergeCell ref="B185:H185"/>
    <mergeCell ref="R185:X185"/>
    <mergeCell ref="B165:H165"/>
    <mergeCell ref="J165:P165"/>
    <mergeCell ref="R165:X165"/>
    <mergeCell ref="J204:P204"/>
    <mergeCell ref="A164:AF164"/>
    <mergeCell ref="B146:H146"/>
    <mergeCell ref="A106:AF106"/>
    <mergeCell ref="A107:AF107"/>
    <mergeCell ref="R127:X127"/>
    <mergeCell ref="A125:X125"/>
    <mergeCell ref="A126:X126"/>
    <mergeCell ref="Z108:AF108"/>
    <mergeCell ref="R108:X108"/>
    <mergeCell ref="J108:P108"/>
    <mergeCell ref="B108:H108"/>
    <mergeCell ref="J146:P146"/>
    <mergeCell ref="R146:X146"/>
    <mergeCell ref="B127:H127"/>
    <mergeCell ref="J127:P127"/>
    <mergeCell ref="A144:X144"/>
    <mergeCell ref="A87:AF87"/>
    <mergeCell ref="A88:AF88"/>
    <mergeCell ref="B89:H89"/>
    <mergeCell ref="J89:P89"/>
    <mergeCell ref="R89:X89"/>
    <mergeCell ref="Z89:AF89"/>
    <mergeCell ref="A82:H82"/>
    <mergeCell ref="A23:AF23"/>
    <mergeCell ref="R25:X25"/>
    <mergeCell ref="Z25:AF25"/>
    <mergeCell ref="B45:H45"/>
    <mergeCell ref="J45:P45"/>
    <mergeCell ref="R45:X45"/>
    <mergeCell ref="A43:X43"/>
    <mergeCell ref="A44:X44"/>
    <mergeCell ref="B25:H25"/>
    <mergeCell ref="J25:P25"/>
    <mergeCell ref="A63:X63"/>
    <mergeCell ref="A64:X64"/>
    <mergeCell ref="B65:H65"/>
    <mergeCell ref="J65:P65"/>
    <mergeCell ref="R65:X65"/>
    <mergeCell ref="A3:AF3"/>
    <mergeCell ref="A4:AF4"/>
    <mergeCell ref="B5:H5"/>
    <mergeCell ref="J5:P5"/>
    <mergeCell ref="Z5:AF5"/>
    <mergeCell ref="R5:X5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workbookViewId="0">
      <selection activeCell="M20" sqref="M20"/>
    </sheetView>
  </sheetViews>
  <sheetFormatPr baseColWidth="10" defaultRowHeight="12.75"/>
  <cols>
    <col min="1" max="1" width="13.85546875" customWidth="1"/>
    <col min="2" max="2" width="12.28515625" bestFit="1" customWidth="1"/>
    <col min="5" max="5" width="5.28515625" customWidth="1"/>
    <col min="6" max="6" width="11.42578125" customWidth="1"/>
  </cols>
  <sheetData>
    <row r="1" spans="1:8">
      <c r="A1" s="165" t="s">
        <v>51</v>
      </c>
      <c r="B1" s="166"/>
      <c r="C1" s="166"/>
      <c r="D1" s="167"/>
    </row>
    <row r="2" spans="1:8" ht="13.5" thickBot="1">
      <c r="A2" s="168" t="s">
        <v>54</v>
      </c>
      <c r="B2" s="169"/>
      <c r="C2" s="169"/>
      <c r="D2" s="170"/>
    </row>
    <row r="3" spans="1:8">
      <c r="A3" s="45" t="s">
        <v>50</v>
      </c>
      <c r="B3" s="46">
        <v>40907</v>
      </c>
      <c r="C3" s="46">
        <v>40543</v>
      </c>
      <c r="D3" s="149" t="s">
        <v>65</v>
      </c>
    </row>
    <row r="4" spans="1:8">
      <c r="A4" s="34" t="s">
        <v>41</v>
      </c>
      <c r="B4" s="35">
        <f>+ARICA!$AG$217</f>
        <v>2645121</v>
      </c>
      <c r="C4" s="35">
        <f>+ARICA!$AF217</f>
        <v>2116548</v>
      </c>
      <c r="D4" s="59">
        <f>+(B4-C4)/ABS(C4)</f>
        <v>0.24973352836788959</v>
      </c>
    </row>
    <row r="5" spans="1:8">
      <c r="A5" s="36" t="s">
        <v>42</v>
      </c>
      <c r="B5" s="37">
        <f>+IQUIQUE!$AG$217</f>
        <v>2706525.9</v>
      </c>
      <c r="C5" s="37">
        <f>+IQUIQUE!$AF217</f>
        <v>2729269.71</v>
      </c>
      <c r="D5" s="60">
        <f t="shared" ref="D5:D14" si="0">+(B5-C5)/ABS(C5)</f>
        <v>-8.3332951363022517E-3</v>
      </c>
    </row>
    <row r="6" spans="1:8">
      <c r="A6" s="36" t="s">
        <v>43</v>
      </c>
      <c r="B6" s="37">
        <f>+ANTOFAGASTA!$AG$217</f>
        <v>3147118.9514119998</v>
      </c>
      <c r="C6" s="37">
        <f>+ANTOFAGASTA!$AF217</f>
        <v>2725187</v>
      </c>
      <c r="D6" s="60">
        <f t="shared" si="0"/>
        <v>0.15482678855139106</v>
      </c>
    </row>
    <row r="7" spans="1:8">
      <c r="A7" s="36" t="s">
        <v>44</v>
      </c>
      <c r="B7" s="37">
        <f>+COQUIMBO!$AG$217</f>
        <v>573377</v>
      </c>
      <c r="C7" s="37">
        <f>+COQUIMBO!$AF217</f>
        <v>396121</v>
      </c>
      <c r="D7" s="60">
        <f t="shared" si="0"/>
        <v>0.44747943178978139</v>
      </c>
    </row>
    <row r="8" spans="1:8">
      <c r="A8" s="36" t="s">
        <v>45</v>
      </c>
      <c r="B8" s="37">
        <f>+VALPARAISO!$AG$217</f>
        <v>10307182</v>
      </c>
      <c r="C8" s="37">
        <f>+VALPARAISO!$AF217</f>
        <v>9776361</v>
      </c>
      <c r="D8" s="60">
        <f t="shared" si="0"/>
        <v>5.4296378785521522E-2</v>
      </c>
      <c r="F8" s="25"/>
      <c r="G8" s="25"/>
      <c r="H8" s="76"/>
    </row>
    <row r="9" spans="1:8">
      <c r="A9" s="36" t="s">
        <v>46</v>
      </c>
      <c r="B9" s="37">
        <f>+'SAN ANTONIO'!AG217</f>
        <v>15737395.029999999</v>
      </c>
      <c r="C9" s="37">
        <f>+'SAN ANTONIO'!AF217</f>
        <v>14435471.739999998</v>
      </c>
      <c r="D9" s="60">
        <f t="shared" si="0"/>
        <v>9.0189175210148076E-2</v>
      </c>
      <c r="F9" s="77"/>
      <c r="G9" s="77"/>
      <c r="H9" s="77"/>
    </row>
    <row r="10" spans="1:8">
      <c r="A10" s="36" t="s">
        <v>58</v>
      </c>
      <c r="B10" s="37">
        <f>+TALCAHUANO!$AG$217</f>
        <v>5804331.4299999997</v>
      </c>
      <c r="C10" s="37">
        <f>+TALCAHUANO!$AF$217</f>
        <v>5474555.3839999996</v>
      </c>
      <c r="D10" s="60">
        <f t="shared" si="0"/>
        <v>6.0237959590984769E-2</v>
      </c>
      <c r="F10" s="77"/>
      <c r="G10" s="77"/>
      <c r="H10" s="77"/>
    </row>
    <row r="11" spans="1:8">
      <c r="A11" s="36" t="s">
        <v>47</v>
      </c>
      <c r="B11" s="37">
        <f>+'PTO MONTT'!AG217</f>
        <v>1219391</v>
      </c>
      <c r="C11" s="37">
        <f>+'PTO MONTT'!AF217</f>
        <v>987012</v>
      </c>
      <c r="D11" s="60">
        <f t="shared" si="0"/>
        <v>0.2354368538579065</v>
      </c>
      <c r="F11" s="77"/>
      <c r="G11" s="77"/>
      <c r="H11" s="77"/>
    </row>
    <row r="12" spans="1:8">
      <c r="A12" s="36" t="s">
        <v>48</v>
      </c>
      <c r="B12" s="37">
        <f>+CHACABUCO!AG217</f>
        <v>616378</v>
      </c>
      <c r="C12" s="37">
        <f>+CHACABUCO!AF217</f>
        <v>490900</v>
      </c>
      <c r="D12" s="60">
        <f t="shared" si="0"/>
        <v>0.25560806681605214</v>
      </c>
      <c r="F12" s="77"/>
      <c r="G12" s="77"/>
      <c r="H12" s="77"/>
    </row>
    <row r="13" spans="1:8">
      <c r="A13" s="38" t="s">
        <v>49</v>
      </c>
      <c r="B13" s="39">
        <f>+AUSTRAL!AG217</f>
        <v>422759</v>
      </c>
      <c r="C13" s="39">
        <f>+AUSTRAL!AF217</f>
        <v>356180.6</v>
      </c>
      <c r="D13" s="61">
        <f t="shared" si="0"/>
        <v>0.1869231507836194</v>
      </c>
      <c r="F13" s="77"/>
      <c r="G13" s="77"/>
      <c r="H13" s="77"/>
    </row>
    <row r="14" spans="1:8" ht="13.5" thickBot="1">
      <c r="A14" s="43" t="s">
        <v>17</v>
      </c>
      <c r="B14" s="44">
        <f>SUM(B4:B13)</f>
        <v>43179579.311411999</v>
      </c>
      <c r="C14" s="44">
        <f>SUM(C4:C13)</f>
        <v>39487606.434</v>
      </c>
      <c r="D14" s="62">
        <f t="shared" si="0"/>
        <v>9.3497003511286536E-2</v>
      </c>
      <c r="F14" s="77"/>
      <c r="G14" s="77"/>
      <c r="H14" s="77"/>
    </row>
    <row r="15" spans="1:8">
      <c r="F15" s="25"/>
      <c r="G15" s="25"/>
      <c r="H15" s="76"/>
    </row>
    <row r="25" spans="2:4">
      <c r="B25" s="85"/>
      <c r="C25" s="85"/>
      <c r="D25" s="88"/>
    </row>
  </sheetData>
  <mergeCells count="2">
    <mergeCell ref="A1:D1"/>
    <mergeCell ref="A2:D2"/>
  </mergeCells>
  <phoneticPr fontId="2" type="noConversion"/>
  <printOptions horizontalCentered="1" verticalCentered="1"/>
  <pageMargins left="0.78740157480314965" right="0.78740157480314965" top="0.98425196850393704" bottom="0.98425196850393704" header="0" footer="0"/>
  <pageSetup scale="9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Y1" zoomScaleNormal="100" workbookViewId="0">
      <selection activeCell="AM12" sqref="AM12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0.7109375" customWidth="1"/>
    <col min="36" max="36" width="15.5703125" customWidth="1"/>
  </cols>
  <sheetData>
    <row r="1" spans="1:38">
      <c r="A1" s="1" t="s">
        <v>23</v>
      </c>
    </row>
    <row r="2" spans="1:38" ht="13.5" thickBot="1">
      <c r="AI2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99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02"/>
      <c r="AI4" s="25">
        <f>+SUM(H167:H178)</f>
        <v>478378.55000000005</v>
      </c>
      <c r="AJ4" s="25">
        <f>+SUM(P167:P178)</f>
        <v>2090633.51</v>
      </c>
      <c r="AK4" s="25">
        <f>+SUM(X167:X178)</f>
        <v>160257.65</v>
      </c>
      <c r="AL4" s="73">
        <f>SUM(AI4:AK4)</f>
        <v>2729269.71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0"/>
      <c r="J5" s="152" t="s">
        <v>3</v>
      </c>
      <c r="K5" s="153"/>
      <c r="L5" s="153"/>
      <c r="M5" s="153"/>
      <c r="N5" s="153"/>
      <c r="O5" s="153"/>
      <c r="P5" s="153"/>
      <c r="Q5" s="100"/>
      <c r="R5" s="152" t="s">
        <v>4</v>
      </c>
      <c r="S5" s="153"/>
      <c r="T5" s="153"/>
      <c r="U5" s="153"/>
      <c r="V5" s="153"/>
      <c r="W5" s="153"/>
      <c r="X5" s="153"/>
      <c r="Y5" s="100"/>
      <c r="Z5" s="152" t="s">
        <v>17</v>
      </c>
      <c r="AA5" s="153"/>
      <c r="AB5" s="153"/>
      <c r="AC5" s="153"/>
      <c r="AD5" s="153"/>
      <c r="AE5" s="153"/>
      <c r="AF5" s="153"/>
      <c r="AG5" s="100"/>
      <c r="AI5" s="25">
        <f>+I179</f>
        <v>527770.37</v>
      </c>
      <c r="AJ5" s="73">
        <f>+Q179</f>
        <v>1900912.95</v>
      </c>
      <c r="AK5" s="73">
        <f>+Y179</f>
        <v>277842.58</v>
      </c>
      <c r="AL5" s="73">
        <f>SUM(AI5:AK5)</f>
        <v>2706525.9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v>10564</v>
      </c>
      <c r="C7" s="7">
        <v>3840</v>
      </c>
      <c r="D7" s="7">
        <v>8731</v>
      </c>
      <c r="E7" s="7">
        <v>5384</v>
      </c>
      <c r="F7" s="25">
        <v>9702</v>
      </c>
      <c r="G7" s="67">
        <v>16864</v>
      </c>
      <c r="H7" s="40">
        <v>15097</v>
      </c>
      <c r="I7" s="25">
        <v>43992</v>
      </c>
      <c r="J7" s="6">
        <v>44677</v>
      </c>
      <c r="K7" s="7">
        <v>38568</v>
      </c>
      <c r="L7" s="7">
        <v>31496</v>
      </c>
      <c r="M7" s="7">
        <v>42738</v>
      </c>
      <c r="N7" s="25">
        <v>37652</v>
      </c>
      <c r="O7" s="67">
        <v>48280</v>
      </c>
      <c r="P7" s="40">
        <v>19364</v>
      </c>
      <c r="Q7" s="25">
        <v>12315</v>
      </c>
      <c r="R7" s="6">
        <v>0</v>
      </c>
      <c r="S7" s="7">
        <v>6673</v>
      </c>
      <c r="T7" s="7">
        <v>0</v>
      </c>
      <c r="U7" s="7">
        <v>0</v>
      </c>
      <c r="V7" s="25">
        <v>2293</v>
      </c>
      <c r="W7" s="67">
        <v>0</v>
      </c>
      <c r="X7" s="40">
        <v>2101</v>
      </c>
      <c r="Y7" s="25">
        <v>12632</v>
      </c>
      <c r="Z7" s="6">
        <f t="shared" ref="Z7:Z18" si="0">+R7+J7+B7</f>
        <v>55241</v>
      </c>
      <c r="AA7" s="7">
        <f t="shared" ref="AA7:AA18" si="1">+S7+K7+C7</f>
        <v>49081</v>
      </c>
      <c r="AB7" s="7">
        <f t="shared" ref="AB7:AB18" si="2">+T7+L7+D7</f>
        <v>40227</v>
      </c>
      <c r="AC7" s="7">
        <f t="shared" ref="AC7:AC18" si="3">+U7+M7+E7</f>
        <v>48122</v>
      </c>
      <c r="AD7" s="25">
        <f>+F7+N7+V7</f>
        <v>49647</v>
      </c>
      <c r="AE7" s="67">
        <f>+G7+O7+W7</f>
        <v>65144</v>
      </c>
      <c r="AF7" s="40">
        <v>2101</v>
      </c>
      <c r="AG7" s="40">
        <f>+I7+Q7++Y7</f>
        <v>68939</v>
      </c>
    </row>
    <row r="8" spans="1:38">
      <c r="A8" s="5" t="s">
        <v>24</v>
      </c>
      <c r="B8" s="6">
        <v>9168</v>
      </c>
      <c r="C8" s="7">
        <v>11143</v>
      </c>
      <c r="D8" s="7">
        <v>3631</v>
      </c>
      <c r="E8" s="7">
        <v>8189</v>
      </c>
      <c r="F8" s="25">
        <v>9145</v>
      </c>
      <c r="G8" s="63">
        <v>16216</v>
      </c>
      <c r="H8" s="40">
        <v>9170</v>
      </c>
      <c r="I8" s="25">
        <v>17475</v>
      </c>
      <c r="J8" s="6">
        <v>58393</v>
      </c>
      <c r="K8" s="7">
        <v>26315</v>
      </c>
      <c r="L8" s="7">
        <v>29642</v>
      </c>
      <c r="M8" s="7">
        <v>44131</v>
      </c>
      <c r="N8" s="25">
        <v>43506</v>
      </c>
      <c r="O8" s="63">
        <v>23237</v>
      </c>
      <c r="P8" s="40">
        <v>23921</v>
      </c>
      <c r="Q8" s="25">
        <v>12789</v>
      </c>
      <c r="R8" s="6">
        <v>0</v>
      </c>
      <c r="S8" s="7">
        <v>15522</v>
      </c>
      <c r="T8" s="7">
        <v>0</v>
      </c>
      <c r="U8" s="7">
        <v>2022</v>
      </c>
      <c r="V8" s="25">
        <v>3511</v>
      </c>
      <c r="W8" s="63">
        <v>2177</v>
      </c>
      <c r="X8" s="40">
        <v>996</v>
      </c>
      <c r="Y8" s="25">
        <v>0</v>
      </c>
      <c r="Z8" s="6">
        <f t="shared" si="0"/>
        <v>67561</v>
      </c>
      <c r="AA8" s="7">
        <f t="shared" si="1"/>
        <v>52980</v>
      </c>
      <c r="AB8" s="7">
        <f t="shared" si="2"/>
        <v>33273</v>
      </c>
      <c r="AC8" s="7">
        <f t="shared" si="3"/>
        <v>54342</v>
      </c>
      <c r="AD8" s="25">
        <f t="shared" ref="AD8:AD18" si="4">+V8+N8+F8</f>
        <v>56162</v>
      </c>
      <c r="AE8" s="63">
        <f t="shared" ref="AE8:AE18" si="5">+W8+O8+G8</f>
        <v>41630</v>
      </c>
      <c r="AF8" s="40">
        <v>996</v>
      </c>
      <c r="AG8" s="40">
        <f t="shared" ref="AG8:AG18" si="6">+I8+Q8++Y8</f>
        <v>30264</v>
      </c>
    </row>
    <row r="9" spans="1:38">
      <c r="A9" s="5" t="s">
        <v>7</v>
      </c>
      <c r="B9" s="6">
        <v>7153</v>
      </c>
      <c r="C9" s="7">
        <v>9358</v>
      </c>
      <c r="D9" s="7">
        <v>11049</v>
      </c>
      <c r="E9" s="7">
        <v>11111</v>
      </c>
      <c r="F9" s="25">
        <v>18045</v>
      </c>
      <c r="G9" s="63">
        <v>18584</v>
      </c>
      <c r="H9" s="40">
        <v>14597</v>
      </c>
      <c r="I9" s="29">
        <v>12143</v>
      </c>
      <c r="J9" s="6">
        <v>29822</v>
      </c>
      <c r="K9" s="7">
        <v>66183</v>
      </c>
      <c r="L9" s="7">
        <v>50697</v>
      </c>
      <c r="M9" s="7">
        <v>39228</v>
      </c>
      <c r="N9" s="25">
        <v>70380</v>
      </c>
      <c r="O9" s="63">
        <v>32526</v>
      </c>
      <c r="P9" s="40">
        <v>27133</v>
      </c>
      <c r="Q9" s="29">
        <v>9772</v>
      </c>
      <c r="R9" s="6">
        <v>0</v>
      </c>
      <c r="S9" s="7">
        <v>33443</v>
      </c>
      <c r="T9" s="7">
        <v>0</v>
      </c>
      <c r="U9" s="7">
        <v>0</v>
      </c>
      <c r="V9" s="25">
        <v>3799</v>
      </c>
      <c r="W9" s="63">
        <v>2672</v>
      </c>
      <c r="X9" s="40">
        <v>1500</v>
      </c>
      <c r="Y9" s="29">
        <v>22064</v>
      </c>
      <c r="Z9" s="6">
        <f t="shared" si="0"/>
        <v>36975</v>
      </c>
      <c r="AA9" s="7">
        <f t="shared" si="1"/>
        <v>108984</v>
      </c>
      <c r="AB9" s="7">
        <f t="shared" si="2"/>
        <v>61746</v>
      </c>
      <c r="AC9" s="7">
        <f t="shared" si="3"/>
        <v>50339</v>
      </c>
      <c r="AD9" s="25">
        <f t="shared" si="4"/>
        <v>92224</v>
      </c>
      <c r="AE9" s="63">
        <f t="shared" si="5"/>
        <v>53782</v>
      </c>
      <c r="AF9" s="40">
        <v>1500</v>
      </c>
      <c r="AG9" s="40">
        <f t="shared" si="6"/>
        <v>43979</v>
      </c>
    </row>
    <row r="10" spans="1:38">
      <c r="A10" s="5" t="s">
        <v>8</v>
      </c>
      <c r="B10" s="6">
        <v>8530</v>
      </c>
      <c r="C10" s="7">
        <v>7407</v>
      </c>
      <c r="D10" s="7">
        <v>5293</v>
      </c>
      <c r="E10" s="7">
        <v>4209</v>
      </c>
      <c r="F10" s="25">
        <v>19151</v>
      </c>
      <c r="G10" s="63">
        <v>26214</v>
      </c>
      <c r="H10" s="40">
        <v>17286</v>
      </c>
      <c r="I10" s="25">
        <v>17974</v>
      </c>
      <c r="J10" s="6">
        <v>61057</v>
      </c>
      <c r="K10" s="7">
        <v>73045</v>
      </c>
      <c r="L10" s="7">
        <v>47850</v>
      </c>
      <c r="M10" s="7">
        <v>30170</v>
      </c>
      <c r="N10" s="25">
        <v>56825</v>
      </c>
      <c r="O10" s="63">
        <v>30784</v>
      </c>
      <c r="P10" s="40">
        <v>22582</v>
      </c>
      <c r="Q10" s="25">
        <v>9215</v>
      </c>
      <c r="R10" s="6">
        <v>0</v>
      </c>
      <c r="S10" s="7">
        <v>9680</v>
      </c>
      <c r="T10" s="7">
        <v>0</v>
      </c>
      <c r="U10" s="7">
        <v>5830</v>
      </c>
      <c r="V10" s="25">
        <v>0</v>
      </c>
      <c r="W10" s="63">
        <v>1355</v>
      </c>
      <c r="X10" s="40">
        <v>3000</v>
      </c>
      <c r="Y10" s="25">
        <v>77722</v>
      </c>
      <c r="Z10" s="6">
        <f t="shared" si="0"/>
        <v>69587</v>
      </c>
      <c r="AA10" s="7">
        <f t="shared" si="1"/>
        <v>90132</v>
      </c>
      <c r="AB10" s="7">
        <f t="shared" si="2"/>
        <v>53143</v>
      </c>
      <c r="AC10" s="7">
        <f t="shared" si="3"/>
        <v>40209</v>
      </c>
      <c r="AD10" s="25">
        <f t="shared" si="4"/>
        <v>75976</v>
      </c>
      <c r="AE10" s="63">
        <f t="shared" si="5"/>
        <v>58353</v>
      </c>
      <c r="AF10" s="40">
        <v>3000</v>
      </c>
      <c r="AG10" s="40">
        <f t="shared" si="6"/>
        <v>104911</v>
      </c>
    </row>
    <row r="11" spans="1:38">
      <c r="A11" s="5" t="s">
        <v>9</v>
      </c>
      <c r="B11" s="6">
        <v>12765</v>
      </c>
      <c r="C11" s="7">
        <v>7227</v>
      </c>
      <c r="D11" s="7">
        <v>5063</v>
      </c>
      <c r="E11" s="7">
        <v>15525</v>
      </c>
      <c r="F11" s="25">
        <v>22748</v>
      </c>
      <c r="G11" s="63">
        <v>15335</v>
      </c>
      <c r="H11" s="40">
        <v>25525</v>
      </c>
      <c r="I11" s="25">
        <v>5704</v>
      </c>
      <c r="J11" s="6">
        <v>40370</v>
      </c>
      <c r="K11" s="7">
        <v>83085</v>
      </c>
      <c r="L11" s="7">
        <v>31371</v>
      </c>
      <c r="M11" s="7">
        <v>33271</v>
      </c>
      <c r="N11" s="25">
        <v>48360</v>
      </c>
      <c r="O11" s="63">
        <v>32208</v>
      </c>
      <c r="P11" s="40">
        <v>28230</v>
      </c>
      <c r="Q11" s="25">
        <v>3196</v>
      </c>
      <c r="R11" s="6">
        <v>0</v>
      </c>
      <c r="S11" s="7">
        <v>4822</v>
      </c>
      <c r="T11" s="7">
        <v>1878</v>
      </c>
      <c r="U11" s="7">
        <v>2171</v>
      </c>
      <c r="V11" s="25">
        <v>1863</v>
      </c>
      <c r="W11" s="63">
        <v>5490</v>
      </c>
      <c r="X11" s="40">
        <v>5077</v>
      </c>
      <c r="Y11" s="25">
        <v>10951</v>
      </c>
      <c r="Z11" s="6">
        <f t="shared" si="0"/>
        <v>53135</v>
      </c>
      <c r="AA11" s="7">
        <f t="shared" si="1"/>
        <v>95134</v>
      </c>
      <c r="AB11" s="7">
        <f t="shared" si="2"/>
        <v>38312</v>
      </c>
      <c r="AC11" s="7">
        <f t="shared" si="3"/>
        <v>50967</v>
      </c>
      <c r="AD11" s="25">
        <f t="shared" si="4"/>
        <v>72971</v>
      </c>
      <c r="AE11" s="63">
        <f t="shared" si="5"/>
        <v>53033</v>
      </c>
      <c r="AF11" s="40">
        <v>5077</v>
      </c>
      <c r="AG11" s="40">
        <f t="shared" si="6"/>
        <v>19851</v>
      </c>
    </row>
    <row r="12" spans="1:38">
      <c r="A12" s="5" t="s">
        <v>10</v>
      </c>
      <c r="B12" s="6">
        <v>4791</v>
      </c>
      <c r="C12" s="7">
        <v>5392</v>
      </c>
      <c r="D12" s="7">
        <v>9125</v>
      </c>
      <c r="E12" s="7">
        <v>12838</v>
      </c>
      <c r="F12" s="25">
        <v>19809</v>
      </c>
      <c r="G12" s="63">
        <v>19571</v>
      </c>
      <c r="H12" s="40">
        <v>15472</v>
      </c>
      <c r="I12" s="29">
        <v>20735</v>
      </c>
      <c r="J12" s="6">
        <v>26317</v>
      </c>
      <c r="K12" s="7">
        <v>78845</v>
      </c>
      <c r="L12" s="7">
        <v>49990</v>
      </c>
      <c r="M12" s="7">
        <v>48817</v>
      </c>
      <c r="N12" s="25">
        <v>60556</v>
      </c>
      <c r="O12" s="63">
        <v>29079</v>
      </c>
      <c r="P12" s="40">
        <v>24981</v>
      </c>
      <c r="Q12" s="25">
        <v>0</v>
      </c>
      <c r="R12" s="6">
        <v>5507</v>
      </c>
      <c r="S12" s="7">
        <v>1500</v>
      </c>
      <c r="T12" s="7">
        <v>7288</v>
      </c>
      <c r="U12" s="7">
        <v>3625</v>
      </c>
      <c r="V12" s="25">
        <v>3261</v>
      </c>
      <c r="W12" s="63">
        <v>2000</v>
      </c>
      <c r="X12" s="40">
        <v>25772</v>
      </c>
      <c r="Y12" s="29">
        <v>0</v>
      </c>
      <c r="Z12" s="6">
        <f t="shared" si="0"/>
        <v>36615</v>
      </c>
      <c r="AA12" s="7">
        <f t="shared" si="1"/>
        <v>85737</v>
      </c>
      <c r="AB12" s="7">
        <f t="shared" si="2"/>
        <v>66403</v>
      </c>
      <c r="AC12" s="7">
        <f t="shared" si="3"/>
        <v>65280</v>
      </c>
      <c r="AD12" s="25">
        <f t="shared" si="4"/>
        <v>83626</v>
      </c>
      <c r="AE12" s="63">
        <f t="shared" si="5"/>
        <v>50650</v>
      </c>
      <c r="AF12" s="40">
        <f t="shared" ref="AF12:AF18" si="7">+X12+P12+H12</f>
        <v>66225</v>
      </c>
      <c r="AG12" s="40">
        <f t="shared" si="6"/>
        <v>20735</v>
      </c>
    </row>
    <row r="13" spans="1:38">
      <c r="A13" s="5" t="s">
        <v>11</v>
      </c>
      <c r="B13" s="6">
        <v>10159</v>
      </c>
      <c r="C13" s="7">
        <v>8625</v>
      </c>
      <c r="D13" s="7">
        <v>8090</v>
      </c>
      <c r="E13" s="7">
        <v>17918</v>
      </c>
      <c r="F13" s="25">
        <v>18540</v>
      </c>
      <c r="G13" s="63">
        <v>21881</v>
      </c>
      <c r="H13" s="40">
        <v>21148</v>
      </c>
      <c r="I13" s="25">
        <v>21411</v>
      </c>
      <c r="J13" s="6">
        <v>54910</v>
      </c>
      <c r="K13" s="7">
        <v>47497</v>
      </c>
      <c r="L13" s="7">
        <v>51023</v>
      </c>
      <c r="M13" s="7">
        <v>52515</v>
      </c>
      <c r="N13" s="25">
        <v>74435</v>
      </c>
      <c r="O13" s="63">
        <v>29999</v>
      </c>
      <c r="P13" s="40">
        <v>19459</v>
      </c>
      <c r="Q13" s="25">
        <v>10765</v>
      </c>
      <c r="R13" s="6">
        <v>43388</v>
      </c>
      <c r="S13" s="7">
        <v>0</v>
      </c>
      <c r="T13" s="7">
        <v>3000</v>
      </c>
      <c r="U13" s="7">
        <v>1008</v>
      </c>
      <c r="V13" s="25">
        <v>2000</v>
      </c>
      <c r="W13" s="63">
        <v>0</v>
      </c>
      <c r="X13" s="40">
        <v>3564</v>
      </c>
      <c r="Y13" s="25">
        <v>16014</v>
      </c>
      <c r="Z13" s="6">
        <f t="shared" si="0"/>
        <v>108457</v>
      </c>
      <c r="AA13" s="7">
        <f t="shared" si="1"/>
        <v>56122</v>
      </c>
      <c r="AB13" s="7">
        <f t="shared" si="2"/>
        <v>62113</v>
      </c>
      <c r="AC13" s="7">
        <f t="shared" si="3"/>
        <v>71441</v>
      </c>
      <c r="AD13" s="25">
        <f t="shared" si="4"/>
        <v>94975</v>
      </c>
      <c r="AE13" s="63">
        <f t="shared" si="5"/>
        <v>51880</v>
      </c>
      <c r="AF13" s="40">
        <f t="shared" si="7"/>
        <v>44171</v>
      </c>
      <c r="AG13" s="40">
        <f t="shared" si="6"/>
        <v>48190</v>
      </c>
    </row>
    <row r="14" spans="1:38">
      <c r="A14" s="5" t="s">
        <v>12</v>
      </c>
      <c r="B14" s="6">
        <v>9301</v>
      </c>
      <c r="C14" s="7">
        <v>6050</v>
      </c>
      <c r="D14" s="7">
        <v>17587</v>
      </c>
      <c r="E14" s="7">
        <v>10813</v>
      </c>
      <c r="F14" s="25">
        <v>20897</v>
      </c>
      <c r="G14" s="63">
        <v>20254</v>
      </c>
      <c r="H14" s="40">
        <v>18626</v>
      </c>
      <c r="I14" s="25">
        <v>26202</v>
      </c>
      <c r="J14" s="6">
        <v>48900</v>
      </c>
      <c r="K14" s="7">
        <v>54196</v>
      </c>
      <c r="L14" s="7">
        <v>49675</v>
      </c>
      <c r="M14" s="7">
        <v>60452</v>
      </c>
      <c r="N14" s="25">
        <v>68053</v>
      </c>
      <c r="O14" s="63">
        <v>33367</v>
      </c>
      <c r="P14" s="40">
        <v>20176</v>
      </c>
      <c r="Q14" s="25">
        <v>12840</v>
      </c>
      <c r="R14" s="6">
        <v>3149</v>
      </c>
      <c r="S14" s="7">
        <v>9975</v>
      </c>
      <c r="T14" s="7">
        <v>8809</v>
      </c>
      <c r="U14" s="7">
        <v>0</v>
      </c>
      <c r="V14" s="25">
        <v>2336</v>
      </c>
      <c r="W14" s="63">
        <v>1992</v>
      </c>
      <c r="X14" s="40">
        <v>0</v>
      </c>
      <c r="Y14" s="25">
        <v>14229</v>
      </c>
      <c r="Z14" s="6">
        <f t="shared" si="0"/>
        <v>61350</v>
      </c>
      <c r="AA14" s="7">
        <f t="shared" si="1"/>
        <v>70221</v>
      </c>
      <c r="AB14" s="7">
        <f t="shared" si="2"/>
        <v>76071</v>
      </c>
      <c r="AC14" s="7">
        <f t="shared" si="3"/>
        <v>71265</v>
      </c>
      <c r="AD14" s="25">
        <f t="shared" si="4"/>
        <v>91286</v>
      </c>
      <c r="AE14" s="63">
        <f t="shared" si="5"/>
        <v>55613</v>
      </c>
      <c r="AF14" s="40">
        <f t="shared" si="7"/>
        <v>38802</v>
      </c>
      <c r="AG14" s="40">
        <f t="shared" si="6"/>
        <v>53271</v>
      </c>
    </row>
    <row r="15" spans="1:38">
      <c r="A15" s="5" t="s">
        <v>13</v>
      </c>
      <c r="B15" s="6">
        <v>10412</v>
      </c>
      <c r="C15" s="7">
        <v>6065</v>
      </c>
      <c r="D15" s="7">
        <v>22787</v>
      </c>
      <c r="E15" s="7">
        <v>14053</v>
      </c>
      <c r="F15" s="25">
        <v>15580</v>
      </c>
      <c r="G15" s="63">
        <v>18089</v>
      </c>
      <c r="H15" s="40">
        <v>13486</v>
      </c>
      <c r="I15" s="25">
        <v>13490</v>
      </c>
      <c r="J15" s="6">
        <v>60107</v>
      </c>
      <c r="K15" s="7">
        <v>45267</v>
      </c>
      <c r="L15" s="7">
        <v>43812</v>
      </c>
      <c r="M15" s="7">
        <v>46114</v>
      </c>
      <c r="N15" s="25">
        <v>60506</v>
      </c>
      <c r="O15" s="63">
        <v>31215</v>
      </c>
      <c r="P15" s="40">
        <v>23417</v>
      </c>
      <c r="Q15" s="25">
        <v>7379</v>
      </c>
      <c r="R15" s="6">
        <v>11292</v>
      </c>
      <c r="S15" s="7">
        <v>4976</v>
      </c>
      <c r="T15" s="7">
        <v>0</v>
      </c>
      <c r="U15" s="7">
        <v>5504</v>
      </c>
      <c r="V15" s="25">
        <v>2528</v>
      </c>
      <c r="W15" s="63">
        <v>2557</v>
      </c>
      <c r="X15" s="40">
        <v>8787</v>
      </c>
      <c r="Y15" s="25">
        <v>32406</v>
      </c>
      <c r="Z15" s="6">
        <f t="shared" si="0"/>
        <v>81811</v>
      </c>
      <c r="AA15" s="7">
        <f t="shared" si="1"/>
        <v>56308</v>
      </c>
      <c r="AB15" s="7">
        <f t="shared" si="2"/>
        <v>66599</v>
      </c>
      <c r="AC15" s="7">
        <f t="shared" si="3"/>
        <v>65671</v>
      </c>
      <c r="AD15" s="25">
        <f t="shared" si="4"/>
        <v>78614</v>
      </c>
      <c r="AE15" s="63">
        <f t="shared" si="5"/>
        <v>51861</v>
      </c>
      <c r="AF15" s="40">
        <f t="shared" si="7"/>
        <v>45690</v>
      </c>
      <c r="AG15" s="40">
        <f t="shared" si="6"/>
        <v>53275</v>
      </c>
    </row>
    <row r="16" spans="1:38">
      <c r="A16" s="5" t="s">
        <v>14</v>
      </c>
      <c r="B16" s="6">
        <v>5012</v>
      </c>
      <c r="C16" s="7">
        <v>11988</v>
      </c>
      <c r="D16" s="7">
        <v>8913</v>
      </c>
      <c r="E16" s="7">
        <v>12958</v>
      </c>
      <c r="F16" s="25">
        <v>24463</v>
      </c>
      <c r="G16" s="63">
        <v>16013</v>
      </c>
      <c r="H16" s="40">
        <v>14356</v>
      </c>
      <c r="I16" s="25">
        <v>46406</v>
      </c>
      <c r="J16" s="6">
        <v>19985</v>
      </c>
      <c r="K16" s="7">
        <v>39289</v>
      </c>
      <c r="L16" s="7">
        <v>35738</v>
      </c>
      <c r="M16" s="7">
        <v>44026</v>
      </c>
      <c r="N16" s="25">
        <v>41023</v>
      </c>
      <c r="O16" s="63">
        <v>29863</v>
      </c>
      <c r="P16" s="40">
        <v>28125</v>
      </c>
      <c r="Q16" s="25">
        <v>10986</v>
      </c>
      <c r="R16" s="6">
        <v>1901</v>
      </c>
      <c r="S16" s="7">
        <v>3702</v>
      </c>
      <c r="T16" s="7">
        <v>0</v>
      </c>
      <c r="U16" s="7">
        <v>5482</v>
      </c>
      <c r="V16" s="25">
        <v>4582</v>
      </c>
      <c r="W16" s="63">
        <v>1855</v>
      </c>
      <c r="X16" s="40">
        <v>14759</v>
      </c>
      <c r="Y16" s="25">
        <v>0</v>
      </c>
      <c r="Z16" s="6">
        <f t="shared" si="0"/>
        <v>26898</v>
      </c>
      <c r="AA16" s="7">
        <f t="shared" si="1"/>
        <v>54979</v>
      </c>
      <c r="AB16" s="7">
        <f t="shared" si="2"/>
        <v>44651</v>
      </c>
      <c r="AC16" s="7">
        <f t="shared" si="3"/>
        <v>62466</v>
      </c>
      <c r="AD16" s="25">
        <f t="shared" si="4"/>
        <v>70068</v>
      </c>
      <c r="AE16" s="63">
        <f t="shared" si="5"/>
        <v>47731</v>
      </c>
      <c r="AF16" s="40">
        <f t="shared" si="7"/>
        <v>57240</v>
      </c>
      <c r="AG16" s="40">
        <f t="shared" si="6"/>
        <v>57392</v>
      </c>
    </row>
    <row r="17" spans="1:33">
      <c r="A17" s="5" t="s">
        <v>15</v>
      </c>
      <c r="B17" s="6">
        <v>7019</v>
      </c>
      <c r="C17" s="7">
        <v>11615</v>
      </c>
      <c r="D17" s="7">
        <v>8575</v>
      </c>
      <c r="E17" s="7">
        <v>12881</v>
      </c>
      <c r="F17" s="25">
        <v>12935</v>
      </c>
      <c r="G17" s="63">
        <v>16977</v>
      </c>
      <c r="H17" s="40">
        <v>22950</v>
      </c>
      <c r="I17" s="25">
        <v>26594</v>
      </c>
      <c r="J17" s="6">
        <v>52218</v>
      </c>
      <c r="K17" s="7">
        <v>36449</v>
      </c>
      <c r="L17" s="7">
        <v>37354</v>
      </c>
      <c r="M17" s="7">
        <v>44250</v>
      </c>
      <c r="N17" s="25">
        <v>39459</v>
      </c>
      <c r="O17" s="63">
        <v>30798</v>
      </c>
      <c r="P17" s="40">
        <v>28000</v>
      </c>
      <c r="Q17" s="25">
        <v>3974</v>
      </c>
      <c r="R17" s="6">
        <v>7483</v>
      </c>
      <c r="S17" s="7">
        <v>14438</v>
      </c>
      <c r="T17" s="7">
        <v>0</v>
      </c>
      <c r="U17" s="7">
        <v>5100</v>
      </c>
      <c r="V17" s="25">
        <v>0</v>
      </c>
      <c r="W17" s="63">
        <v>4796</v>
      </c>
      <c r="X17" s="40">
        <v>4495</v>
      </c>
      <c r="Y17" s="25">
        <v>11860</v>
      </c>
      <c r="Z17" s="6">
        <f t="shared" si="0"/>
        <v>66720</v>
      </c>
      <c r="AA17" s="7">
        <f t="shared" si="1"/>
        <v>62502</v>
      </c>
      <c r="AB17" s="7">
        <f t="shared" si="2"/>
        <v>45929</v>
      </c>
      <c r="AC17" s="7">
        <f t="shared" si="3"/>
        <v>62231</v>
      </c>
      <c r="AD17" s="25">
        <f t="shared" si="4"/>
        <v>52394</v>
      </c>
      <c r="AE17" s="63">
        <f t="shared" si="5"/>
        <v>52571</v>
      </c>
      <c r="AF17" s="40">
        <f t="shared" si="7"/>
        <v>55445</v>
      </c>
      <c r="AG17" s="40">
        <f t="shared" si="6"/>
        <v>42428</v>
      </c>
    </row>
    <row r="18" spans="1:33">
      <c r="A18" s="5" t="s">
        <v>16</v>
      </c>
      <c r="B18" s="6">
        <v>9484</v>
      </c>
      <c r="C18" s="7">
        <v>8659</v>
      </c>
      <c r="D18" s="7">
        <v>6736</v>
      </c>
      <c r="E18" s="7">
        <v>23582</v>
      </c>
      <c r="F18" s="25">
        <v>22393</v>
      </c>
      <c r="G18" s="63">
        <v>16178.785</v>
      </c>
      <c r="H18" s="40">
        <v>22036</v>
      </c>
      <c r="I18" s="25">
        <v>27602</v>
      </c>
      <c r="J18" s="6">
        <v>42980</v>
      </c>
      <c r="K18" s="7">
        <v>37407</v>
      </c>
      <c r="L18" s="7">
        <v>35210</v>
      </c>
      <c r="M18" s="7">
        <v>56063</v>
      </c>
      <c r="N18" s="25">
        <v>64342</v>
      </c>
      <c r="O18" s="63">
        <v>30120.214999999997</v>
      </c>
      <c r="P18" s="40">
        <v>23301</v>
      </c>
      <c r="Q18" s="25">
        <v>6561</v>
      </c>
      <c r="R18" s="6">
        <v>2200</v>
      </c>
      <c r="S18" s="7">
        <v>1496</v>
      </c>
      <c r="T18" s="7">
        <v>5026</v>
      </c>
      <c r="U18" s="7">
        <v>3394</v>
      </c>
      <c r="V18" s="25">
        <v>2692</v>
      </c>
      <c r="W18" s="63">
        <v>3523</v>
      </c>
      <c r="X18" s="40">
        <v>0</v>
      </c>
      <c r="Y18" s="25">
        <v>0</v>
      </c>
      <c r="Z18" s="6">
        <f t="shared" si="0"/>
        <v>54664</v>
      </c>
      <c r="AA18" s="7">
        <f t="shared" si="1"/>
        <v>47562</v>
      </c>
      <c r="AB18" s="7">
        <f t="shared" si="2"/>
        <v>46972</v>
      </c>
      <c r="AC18" s="7">
        <f t="shared" si="3"/>
        <v>83039</v>
      </c>
      <c r="AD18" s="25">
        <f t="shared" si="4"/>
        <v>89427</v>
      </c>
      <c r="AE18" s="63">
        <f t="shared" si="5"/>
        <v>49822</v>
      </c>
      <c r="AF18" s="40">
        <f t="shared" si="7"/>
        <v>45337</v>
      </c>
      <c r="AG18" s="40">
        <f t="shared" si="6"/>
        <v>34163</v>
      </c>
    </row>
    <row r="19" spans="1:33" ht="13.5" thickBot="1">
      <c r="A19" s="8" t="s">
        <v>17</v>
      </c>
      <c r="B19" s="9">
        <f t="shared" ref="B19:Z19" si="8">SUM(B7:B18)</f>
        <v>104358</v>
      </c>
      <c r="C19" s="10">
        <f t="shared" si="8"/>
        <v>97369</v>
      </c>
      <c r="D19" s="10">
        <f t="shared" si="8"/>
        <v>115580</v>
      </c>
      <c r="E19" s="10">
        <f t="shared" si="8"/>
        <v>149461</v>
      </c>
      <c r="F19" s="49">
        <f t="shared" si="8"/>
        <v>213408</v>
      </c>
      <c r="G19" s="68">
        <f t="shared" si="8"/>
        <v>222176.785</v>
      </c>
      <c r="H19" s="52">
        <f t="shared" si="8"/>
        <v>209749</v>
      </c>
      <c r="I19" s="52">
        <f t="shared" si="8"/>
        <v>279728</v>
      </c>
      <c r="J19" s="9">
        <f t="shared" si="8"/>
        <v>539736</v>
      </c>
      <c r="K19" s="10">
        <f t="shared" si="8"/>
        <v>626146</v>
      </c>
      <c r="L19" s="10">
        <f t="shared" si="8"/>
        <v>493858</v>
      </c>
      <c r="M19" s="10">
        <f t="shared" si="8"/>
        <v>541775</v>
      </c>
      <c r="N19" s="49">
        <f t="shared" si="8"/>
        <v>665097</v>
      </c>
      <c r="O19" s="10">
        <f t="shared" si="8"/>
        <v>381476.21499999997</v>
      </c>
      <c r="P19" s="70">
        <f t="shared" si="8"/>
        <v>288689</v>
      </c>
      <c r="Q19" s="70">
        <f t="shared" si="8"/>
        <v>99792</v>
      </c>
      <c r="R19" s="9">
        <f t="shared" si="8"/>
        <v>74920</v>
      </c>
      <c r="S19" s="10">
        <f t="shared" si="8"/>
        <v>106227</v>
      </c>
      <c r="T19" s="10">
        <f t="shared" si="8"/>
        <v>26001</v>
      </c>
      <c r="U19" s="10">
        <f t="shared" si="8"/>
        <v>34136</v>
      </c>
      <c r="V19" s="49">
        <f t="shared" si="8"/>
        <v>28865</v>
      </c>
      <c r="W19" s="10">
        <f t="shared" si="8"/>
        <v>28417</v>
      </c>
      <c r="X19" s="70">
        <f t="shared" si="8"/>
        <v>70051</v>
      </c>
      <c r="Y19" s="70">
        <f t="shared" si="8"/>
        <v>197878</v>
      </c>
      <c r="Z19" s="9">
        <f t="shared" si="8"/>
        <v>719014</v>
      </c>
      <c r="AA19" s="10">
        <f>+S19+K19+C19</f>
        <v>829742</v>
      </c>
      <c r="AB19" s="10">
        <f>+T19+L19+D19</f>
        <v>635439</v>
      </c>
      <c r="AC19" s="10">
        <f>+U19+M19+E19</f>
        <v>725372</v>
      </c>
      <c r="AD19" s="49">
        <f>SUM(AD7:AD18)</f>
        <v>907370</v>
      </c>
      <c r="AE19" s="68">
        <f>SUM(AE7:AE18)</f>
        <v>632070</v>
      </c>
      <c r="AF19" s="52">
        <f>SUM(AF7:AF18)</f>
        <v>365584</v>
      </c>
      <c r="AG19" s="52">
        <f>SUM(AG7:AG18)</f>
        <v>577398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99"/>
    </row>
    <row r="24" spans="1:33" ht="13.5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02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0"/>
      <c r="J25" s="152" t="s">
        <v>3</v>
      </c>
      <c r="K25" s="153"/>
      <c r="L25" s="153"/>
      <c r="M25" s="153"/>
      <c r="N25" s="153"/>
      <c r="O25" s="153"/>
      <c r="P25" s="153"/>
      <c r="Q25" s="100"/>
      <c r="R25" s="152" t="s">
        <v>4</v>
      </c>
      <c r="S25" s="153"/>
      <c r="T25" s="153"/>
      <c r="U25" s="153"/>
      <c r="V25" s="153"/>
      <c r="W25" s="153"/>
      <c r="X25" s="153"/>
      <c r="Y25" s="100"/>
      <c r="Z25" s="152" t="s">
        <v>17</v>
      </c>
      <c r="AA25" s="153"/>
      <c r="AB25" s="153"/>
      <c r="AC25" s="153"/>
      <c r="AD25" s="153"/>
      <c r="AE25" s="153"/>
      <c r="AF25" s="153"/>
      <c r="AG25" s="100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3">
      <c r="A27" s="5" t="s">
        <v>6</v>
      </c>
      <c r="B27" s="6">
        <v>23936</v>
      </c>
      <c r="C27" s="7">
        <v>17372</v>
      </c>
      <c r="D27" s="7">
        <v>38436</v>
      </c>
      <c r="E27" s="7">
        <v>32519</v>
      </c>
      <c r="F27" s="25">
        <v>26356</v>
      </c>
      <c r="G27" s="67">
        <v>18533</v>
      </c>
      <c r="H27" s="40">
        <v>20269.13</v>
      </c>
      <c r="I27" s="25">
        <v>19301</v>
      </c>
      <c r="J27" s="6">
        <v>64157</v>
      </c>
      <c r="K27" s="7">
        <v>60831</v>
      </c>
      <c r="L27" s="7">
        <v>79011</v>
      </c>
      <c r="M27" s="7">
        <v>98459</v>
      </c>
      <c r="N27" s="25">
        <v>124496</v>
      </c>
      <c r="O27" s="67">
        <v>79240</v>
      </c>
      <c r="P27" s="40">
        <v>121665.9</v>
      </c>
      <c r="Q27" s="25">
        <v>118966</v>
      </c>
      <c r="R27" s="6">
        <v>10509</v>
      </c>
      <c r="S27" s="7">
        <v>12205</v>
      </c>
      <c r="T27" s="7">
        <v>15440</v>
      </c>
      <c r="U27" s="7">
        <v>63713</v>
      </c>
      <c r="V27" s="25">
        <v>8469</v>
      </c>
      <c r="W27" s="67">
        <v>2800</v>
      </c>
      <c r="X27" s="40">
        <v>18931.850000000002</v>
      </c>
      <c r="Y27" s="25">
        <v>1495</v>
      </c>
      <c r="Z27" s="6">
        <f t="shared" ref="Z27:Z38" si="9">+R27+J27+B27</f>
        <v>98602</v>
      </c>
      <c r="AA27" s="7">
        <f t="shared" ref="AA27:AA38" si="10">+S27+K27+C27</f>
        <v>90408</v>
      </c>
      <c r="AB27" s="7">
        <f t="shared" ref="AB27:AB38" si="11">+T27+L27+D27</f>
        <v>132887</v>
      </c>
      <c r="AC27" s="7">
        <f t="shared" ref="AC27:AC38" si="12">+U27+M27+E27</f>
        <v>194691</v>
      </c>
      <c r="AD27" s="25">
        <f t="shared" ref="AD27:AD38" si="13">+V27+N27+F27</f>
        <v>159321</v>
      </c>
      <c r="AE27" s="67">
        <f t="shared" ref="AE27:AE38" si="14">+W27+O27+G27</f>
        <v>100573</v>
      </c>
      <c r="AF27" s="40">
        <f>+H27+P27+X27</f>
        <v>160866.88</v>
      </c>
      <c r="AG27" s="40">
        <f>+I27+Q27+Y27</f>
        <v>139762</v>
      </c>
    </row>
    <row r="28" spans="1:33">
      <c r="A28" s="5" t="s">
        <v>24</v>
      </c>
      <c r="B28" s="6">
        <v>24526</v>
      </c>
      <c r="C28" s="7">
        <v>14852</v>
      </c>
      <c r="D28" s="7">
        <v>26215</v>
      </c>
      <c r="E28" s="7">
        <v>27570</v>
      </c>
      <c r="F28" s="25">
        <v>24964</v>
      </c>
      <c r="G28" s="63">
        <v>17535</v>
      </c>
      <c r="H28" s="40">
        <v>15769.810000000001</v>
      </c>
      <c r="I28" s="25">
        <v>18721</v>
      </c>
      <c r="J28" s="6">
        <v>35875</v>
      </c>
      <c r="K28" s="7">
        <v>91301</v>
      </c>
      <c r="L28" s="7">
        <v>71931</v>
      </c>
      <c r="M28" s="7">
        <v>85214</v>
      </c>
      <c r="N28" s="25">
        <v>93017</v>
      </c>
      <c r="O28" s="63">
        <v>90733</v>
      </c>
      <c r="P28" s="40">
        <v>110315.9</v>
      </c>
      <c r="Q28" s="25">
        <v>141531</v>
      </c>
      <c r="R28" s="6">
        <v>22532</v>
      </c>
      <c r="S28" s="7">
        <v>1301</v>
      </c>
      <c r="T28" s="7">
        <v>7054</v>
      </c>
      <c r="U28" s="7">
        <v>8301</v>
      </c>
      <c r="V28" s="25">
        <v>2041</v>
      </c>
      <c r="W28" s="63">
        <v>12007</v>
      </c>
      <c r="X28" s="40">
        <v>2370</v>
      </c>
      <c r="Y28" s="25">
        <v>0</v>
      </c>
      <c r="Z28" s="6">
        <f t="shared" si="9"/>
        <v>82933</v>
      </c>
      <c r="AA28" s="7">
        <f t="shared" si="10"/>
        <v>107454</v>
      </c>
      <c r="AB28" s="7">
        <f t="shared" si="11"/>
        <v>105200</v>
      </c>
      <c r="AC28" s="7">
        <f t="shared" si="12"/>
        <v>121085</v>
      </c>
      <c r="AD28" s="25">
        <f t="shared" si="13"/>
        <v>120022</v>
      </c>
      <c r="AE28" s="63">
        <f t="shared" si="14"/>
        <v>120275</v>
      </c>
      <c r="AF28" s="40">
        <f t="shared" ref="AF28:AG38" si="15">+X28+P28+H28</f>
        <v>128455.70999999999</v>
      </c>
      <c r="AG28" s="40">
        <f t="shared" si="15"/>
        <v>160252</v>
      </c>
    </row>
    <row r="29" spans="1:33">
      <c r="A29" s="5" t="s">
        <v>7</v>
      </c>
      <c r="B29" s="6">
        <v>21022</v>
      </c>
      <c r="C29" s="7">
        <v>23333</v>
      </c>
      <c r="D29" s="7">
        <v>27866</v>
      </c>
      <c r="E29" s="7">
        <v>24542</v>
      </c>
      <c r="F29" s="25">
        <v>34232</v>
      </c>
      <c r="G29" s="63">
        <v>22304</v>
      </c>
      <c r="H29" s="40">
        <v>17253.04</v>
      </c>
      <c r="I29" s="29">
        <v>25393</v>
      </c>
      <c r="J29" s="6">
        <v>37340</v>
      </c>
      <c r="K29" s="7">
        <v>76538</v>
      </c>
      <c r="L29" s="7">
        <v>83786</v>
      </c>
      <c r="M29" s="7">
        <v>109892</v>
      </c>
      <c r="N29" s="25">
        <v>110567</v>
      </c>
      <c r="O29" s="63">
        <v>98015</v>
      </c>
      <c r="P29" s="40">
        <v>137374.63000000003</v>
      </c>
      <c r="Q29" s="29">
        <v>144847</v>
      </c>
      <c r="R29" s="6">
        <v>49620</v>
      </c>
      <c r="S29" s="7">
        <v>2810</v>
      </c>
      <c r="T29" s="7">
        <v>3570</v>
      </c>
      <c r="U29" s="7">
        <v>5532</v>
      </c>
      <c r="V29" s="25">
        <v>16626</v>
      </c>
      <c r="W29" s="63">
        <v>12864</v>
      </c>
      <c r="X29" s="40">
        <v>0</v>
      </c>
      <c r="Y29" s="29">
        <v>41134</v>
      </c>
      <c r="Z29" s="6">
        <f t="shared" si="9"/>
        <v>107982</v>
      </c>
      <c r="AA29" s="7">
        <f t="shared" si="10"/>
        <v>102681</v>
      </c>
      <c r="AB29" s="7">
        <f t="shared" si="11"/>
        <v>115222</v>
      </c>
      <c r="AC29" s="7">
        <f t="shared" si="12"/>
        <v>139966</v>
      </c>
      <c r="AD29" s="25">
        <f t="shared" si="13"/>
        <v>161425</v>
      </c>
      <c r="AE29" s="63">
        <f t="shared" si="14"/>
        <v>133183</v>
      </c>
      <c r="AF29" s="40">
        <f t="shared" si="15"/>
        <v>154627.67000000004</v>
      </c>
      <c r="AG29" s="40">
        <f t="shared" si="15"/>
        <v>211374</v>
      </c>
    </row>
    <row r="30" spans="1:33">
      <c r="A30" s="5" t="s">
        <v>8</v>
      </c>
      <c r="B30" s="6">
        <v>17531</v>
      </c>
      <c r="C30" s="7">
        <v>16542</v>
      </c>
      <c r="D30" s="7">
        <v>33659</v>
      </c>
      <c r="E30" s="7">
        <v>32908</v>
      </c>
      <c r="F30" s="25">
        <v>21259</v>
      </c>
      <c r="G30" s="63">
        <v>23991</v>
      </c>
      <c r="H30" s="40">
        <v>20439.199999999997</v>
      </c>
      <c r="I30" s="25">
        <v>29710.099999999991</v>
      </c>
      <c r="J30" s="6">
        <v>56390</v>
      </c>
      <c r="K30" s="7">
        <v>67768</v>
      </c>
      <c r="L30" s="7">
        <v>100092</v>
      </c>
      <c r="M30" s="7">
        <v>113252</v>
      </c>
      <c r="N30" s="25">
        <v>111831</v>
      </c>
      <c r="O30" s="63">
        <v>113309</v>
      </c>
      <c r="P30" s="40">
        <v>132124.61000000002</v>
      </c>
      <c r="Q30" s="25">
        <v>178750.29999999993</v>
      </c>
      <c r="R30" s="6">
        <v>21956</v>
      </c>
      <c r="S30" s="7">
        <v>3849</v>
      </c>
      <c r="T30" s="7">
        <v>30948</v>
      </c>
      <c r="U30" s="7">
        <v>2500</v>
      </c>
      <c r="V30" s="25">
        <v>30740</v>
      </c>
      <c r="W30" s="63">
        <v>5365</v>
      </c>
      <c r="X30" s="40">
        <v>1999.86</v>
      </c>
      <c r="Y30" s="25">
        <v>12466.58</v>
      </c>
      <c r="Z30" s="6">
        <f t="shared" si="9"/>
        <v>95877</v>
      </c>
      <c r="AA30" s="7">
        <f t="shared" si="10"/>
        <v>88159</v>
      </c>
      <c r="AB30" s="7">
        <f t="shared" si="11"/>
        <v>164699</v>
      </c>
      <c r="AC30" s="7">
        <f t="shared" si="12"/>
        <v>148660</v>
      </c>
      <c r="AD30" s="25">
        <f t="shared" si="13"/>
        <v>163830</v>
      </c>
      <c r="AE30" s="63">
        <f t="shared" si="14"/>
        <v>142665</v>
      </c>
      <c r="AF30" s="40">
        <f t="shared" si="15"/>
        <v>154563.66999999998</v>
      </c>
      <c r="AG30" s="40">
        <f t="shared" si="15"/>
        <v>220926.97999999992</v>
      </c>
    </row>
    <row r="31" spans="1:33">
      <c r="A31" s="5" t="s">
        <v>9</v>
      </c>
      <c r="B31" s="6">
        <v>25557</v>
      </c>
      <c r="C31" s="7">
        <v>27754</v>
      </c>
      <c r="D31" s="7">
        <v>31389</v>
      </c>
      <c r="E31" s="7">
        <v>30080</v>
      </c>
      <c r="F31" s="25">
        <v>33483</v>
      </c>
      <c r="G31" s="63">
        <v>18772</v>
      </c>
      <c r="H31" s="40">
        <v>23774.240000000002</v>
      </c>
      <c r="I31" s="25">
        <v>16022</v>
      </c>
      <c r="J31" s="6">
        <v>78897</v>
      </c>
      <c r="K31" s="7">
        <v>69108</v>
      </c>
      <c r="L31" s="7">
        <v>135733</v>
      </c>
      <c r="M31" s="7">
        <v>114658</v>
      </c>
      <c r="N31" s="25">
        <v>149245</v>
      </c>
      <c r="O31" s="63">
        <v>129824</v>
      </c>
      <c r="P31" s="40">
        <v>189565.11000000002</v>
      </c>
      <c r="Q31" s="29">
        <v>92803</v>
      </c>
      <c r="R31" s="6">
        <v>3582</v>
      </c>
      <c r="S31" s="7">
        <v>9154</v>
      </c>
      <c r="T31" s="7">
        <v>0</v>
      </c>
      <c r="U31" s="7">
        <v>16737</v>
      </c>
      <c r="V31" s="25">
        <v>25583</v>
      </c>
      <c r="W31" s="63">
        <v>0</v>
      </c>
      <c r="X31" s="40">
        <v>22016.36</v>
      </c>
      <c r="Y31" s="29">
        <v>5964</v>
      </c>
      <c r="Z31" s="6">
        <f t="shared" si="9"/>
        <v>108036</v>
      </c>
      <c r="AA31" s="7">
        <f t="shared" si="10"/>
        <v>106016</v>
      </c>
      <c r="AB31" s="7">
        <f t="shared" si="11"/>
        <v>167122</v>
      </c>
      <c r="AC31" s="7">
        <f t="shared" si="12"/>
        <v>161475</v>
      </c>
      <c r="AD31" s="25">
        <f t="shared" si="13"/>
        <v>208311</v>
      </c>
      <c r="AE31" s="63">
        <f t="shared" si="14"/>
        <v>148596</v>
      </c>
      <c r="AF31" s="40">
        <f t="shared" si="15"/>
        <v>235355.71000000002</v>
      </c>
      <c r="AG31" s="40">
        <f t="shared" si="15"/>
        <v>114789</v>
      </c>
    </row>
    <row r="32" spans="1:33">
      <c r="A32" s="5" t="s">
        <v>10</v>
      </c>
      <c r="B32" s="6">
        <v>17103</v>
      </c>
      <c r="C32" s="7">
        <v>19178</v>
      </c>
      <c r="D32" s="7">
        <v>30653</v>
      </c>
      <c r="E32" s="7">
        <v>33050</v>
      </c>
      <c r="F32" s="25">
        <v>30798</v>
      </c>
      <c r="G32" s="63">
        <v>22806</v>
      </c>
      <c r="H32" s="40">
        <v>27907.430000000004</v>
      </c>
      <c r="I32" s="29">
        <v>16400</v>
      </c>
      <c r="J32" s="6">
        <v>78135</v>
      </c>
      <c r="K32" s="7">
        <v>78830</v>
      </c>
      <c r="L32" s="7">
        <v>96349</v>
      </c>
      <c r="M32" s="7">
        <v>136195</v>
      </c>
      <c r="N32" s="25">
        <v>158690</v>
      </c>
      <c r="O32" s="63">
        <v>117501</v>
      </c>
      <c r="P32" s="40">
        <v>185731.83000000002</v>
      </c>
      <c r="Q32" s="29">
        <v>109954</v>
      </c>
      <c r="R32" s="6"/>
      <c r="S32" s="7">
        <v>2000</v>
      </c>
      <c r="T32" s="7">
        <v>1365</v>
      </c>
      <c r="U32" s="7">
        <v>2364</v>
      </c>
      <c r="V32" s="25">
        <v>7574</v>
      </c>
      <c r="W32" s="63">
        <v>12677</v>
      </c>
      <c r="X32" s="40">
        <v>0</v>
      </c>
      <c r="Y32" s="29">
        <v>3450</v>
      </c>
      <c r="Z32" s="6">
        <f t="shared" si="9"/>
        <v>95238</v>
      </c>
      <c r="AA32" s="7">
        <f t="shared" si="10"/>
        <v>100008</v>
      </c>
      <c r="AB32" s="7">
        <f t="shared" si="11"/>
        <v>128367</v>
      </c>
      <c r="AC32" s="7">
        <f t="shared" si="12"/>
        <v>171609</v>
      </c>
      <c r="AD32" s="25">
        <f t="shared" si="13"/>
        <v>197062</v>
      </c>
      <c r="AE32" s="63">
        <f t="shared" si="14"/>
        <v>152984</v>
      </c>
      <c r="AF32" s="40">
        <f t="shared" si="15"/>
        <v>213639.26</v>
      </c>
      <c r="AG32" s="40">
        <f t="shared" si="15"/>
        <v>129804</v>
      </c>
    </row>
    <row r="33" spans="1:36">
      <c r="A33" s="5" t="s">
        <v>11</v>
      </c>
      <c r="B33" s="6">
        <v>16340</v>
      </c>
      <c r="C33" s="7">
        <v>19077</v>
      </c>
      <c r="D33" s="7">
        <v>24810</v>
      </c>
      <c r="E33" s="7">
        <v>23524</v>
      </c>
      <c r="F33" s="25">
        <v>32787</v>
      </c>
      <c r="G33" s="63">
        <v>18812</v>
      </c>
      <c r="H33" s="40">
        <v>20178.939999999995</v>
      </c>
      <c r="I33" s="29">
        <v>18421</v>
      </c>
      <c r="J33" s="6">
        <v>67179</v>
      </c>
      <c r="K33" s="7">
        <v>99139</v>
      </c>
      <c r="L33" s="7">
        <v>97652</v>
      </c>
      <c r="M33" s="7">
        <v>106079</v>
      </c>
      <c r="N33" s="25">
        <v>153953</v>
      </c>
      <c r="O33" s="63">
        <v>106593</v>
      </c>
      <c r="P33" s="40">
        <v>170384.56000000006</v>
      </c>
      <c r="Q33" s="25">
        <v>157421</v>
      </c>
      <c r="R33" s="6">
        <v>13546</v>
      </c>
      <c r="S33" s="7">
        <v>4097</v>
      </c>
      <c r="T33" s="7">
        <v>2500</v>
      </c>
      <c r="U33" s="7">
        <v>5495</v>
      </c>
      <c r="V33" s="25">
        <v>3670</v>
      </c>
      <c r="W33" s="63">
        <v>6494</v>
      </c>
      <c r="X33" s="40">
        <v>16422.059999999998</v>
      </c>
      <c r="Y33" s="25">
        <v>10405</v>
      </c>
      <c r="Z33" s="6">
        <f t="shared" si="9"/>
        <v>97065</v>
      </c>
      <c r="AA33" s="7">
        <f t="shared" si="10"/>
        <v>122313</v>
      </c>
      <c r="AB33" s="7">
        <f t="shared" si="11"/>
        <v>124962</v>
      </c>
      <c r="AC33" s="7">
        <f t="shared" si="12"/>
        <v>135098</v>
      </c>
      <c r="AD33" s="25">
        <f t="shared" si="13"/>
        <v>190410</v>
      </c>
      <c r="AE33" s="63">
        <f t="shared" si="14"/>
        <v>131899</v>
      </c>
      <c r="AF33" s="40">
        <f t="shared" si="15"/>
        <v>206985.56000000006</v>
      </c>
      <c r="AG33" s="40">
        <f t="shared" si="15"/>
        <v>186247</v>
      </c>
    </row>
    <row r="34" spans="1:36">
      <c r="A34" s="5" t="s">
        <v>12</v>
      </c>
      <c r="B34" s="6">
        <v>29403</v>
      </c>
      <c r="C34" s="7">
        <v>20774</v>
      </c>
      <c r="D34" s="7">
        <v>27845</v>
      </c>
      <c r="E34" s="7">
        <v>21713</v>
      </c>
      <c r="F34" s="25">
        <v>26517</v>
      </c>
      <c r="G34" s="63">
        <v>13086</v>
      </c>
      <c r="H34" s="40">
        <v>25260.19</v>
      </c>
      <c r="I34" s="25">
        <v>23600.269999999997</v>
      </c>
      <c r="J34" s="6">
        <v>57642</v>
      </c>
      <c r="K34" s="7">
        <v>95020</v>
      </c>
      <c r="L34" s="7">
        <v>83916</v>
      </c>
      <c r="M34" s="7">
        <v>118231</v>
      </c>
      <c r="N34" s="25">
        <v>129176</v>
      </c>
      <c r="O34" s="63">
        <v>107586</v>
      </c>
      <c r="P34" s="40">
        <v>158667.23999999996</v>
      </c>
      <c r="Q34" s="25">
        <v>219674.6</v>
      </c>
      <c r="R34" s="6">
        <v>12214</v>
      </c>
      <c r="S34" s="7">
        <v>10677</v>
      </c>
      <c r="T34" s="7">
        <v>64704</v>
      </c>
      <c r="U34" s="7">
        <v>7943</v>
      </c>
      <c r="V34" s="25">
        <v>42694</v>
      </c>
      <c r="W34" s="63">
        <v>7833</v>
      </c>
      <c r="X34" s="40">
        <v>17333.669999999998</v>
      </c>
      <c r="Y34" s="29">
        <f>'[1]ESPIGON - I.T.I.'!$E33+'[1]ESPIGON - I.T.I.'!$F33</f>
        <v>2970</v>
      </c>
      <c r="Z34" s="6">
        <f t="shared" si="9"/>
        <v>99259</v>
      </c>
      <c r="AA34" s="7">
        <f t="shared" si="10"/>
        <v>126471</v>
      </c>
      <c r="AB34" s="7">
        <f t="shared" si="11"/>
        <v>176465</v>
      </c>
      <c r="AC34" s="7">
        <f t="shared" si="12"/>
        <v>147887</v>
      </c>
      <c r="AD34" s="25">
        <f t="shared" si="13"/>
        <v>198387</v>
      </c>
      <c r="AE34" s="63">
        <f t="shared" si="14"/>
        <v>128505</v>
      </c>
      <c r="AF34" s="40">
        <f t="shared" si="15"/>
        <v>201261.09999999998</v>
      </c>
      <c r="AG34" s="40">
        <f t="shared" si="15"/>
        <v>246244.87</v>
      </c>
    </row>
    <row r="35" spans="1:36">
      <c r="A35" s="5" t="s">
        <v>13</v>
      </c>
      <c r="B35" s="6">
        <v>23834</v>
      </c>
      <c r="C35" s="7">
        <v>32144</v>
      </c>
      <c r="D35" s="7">
        <v>24806</v>
      </c>
      <c r="E35" s="7">
        <v>26747</v>
      </c>
      <c r="F35" s="25">
        <v>23084</v>
      </c>
      <c r="G35" s="63">
        <v>18163</v>
      </c>
      <c r="H35" s="40">
        <v>26568.06</v>
      </c>
      <c r="I35" s="25">
        <v>19516</v>
      </c>
      <c r="J35" s="6">
        <v>56509</v>
      </c>
      <c r="K35" s="7">
        <v>87937</v>
      </c>
      <c r="L35" s="7">
        <v>87937</v>
      </c>
      <c r="M35" s="7">
        <v>108213</v>
      </c>
      <c r="N35" s="25">
        <v>118301</v>
      </c>
      <c r="O35" s="63">
        <v>107688</v>
      </c>
      <c r="P35" s="40">
        <v>151039.79999999999</v>
      </c>
      <c r="Q35" s="25">
        <v>175625.60000000003</v>
      </c>
      <c r="R35" s="6">
        <v>6754</v>
      </c>
      <c r="S35" s="7">
        <v>6246</v>
      </c>
      <c r="T35" s="7">
        <v>12382</v>
      </c>
      <c r="U35" s="7">
        <v>14409</v>
      </c>
      <c r="V35" s="25">
        <v>20118</v>
      </c>
      <c r="W35" s="63">
        <v>12900</v>
      </c>
      <c r="X35" s="40">
        <v>5713.85</v>
      </c>
      <c r="Y35" s="25">
        <v>0</v>
      </c>
      <c r="Z35" s="6">
        <f t="shared" si="9"/>
        <v>87097</v>
      </c>
      <c r="AA35" s="7">
        <f t="shared" si="10"/>
        <v>126327</v>
      </c>
      <c r="AB35" s="7">
        <f t="shared" si="11"/>
        <v>125125</v>
      </c>
      <c r="AC35" s="7">
        <f t="shared" si="12"/>
        <v>149369</v>
      </c>
      <c r="AD35" s="25">
        <f t="shared" si="13"/>
        <v>161503</v>
      </c>
      <c r="AE35" s="63">
        <f t="shared" si="14"/>
        <v>138751</v>
      </c>
      <c r="AF35" s="40">
        <f t="shared" si="15"/>
        <v>183321.71</v>
      </c>
      <c r="AG35" s="40">
        <f t="shared" si="15"/>
        <v>195141.60000000003</v>
      </c>
    </row>
    <row r="36" spans="1:36">
      <c r="A36" s="5" t="s">
        <v>14</v>
      </c>
      <c r="B36" s="6">
        <v>13546</v>
      </c>
      <c r="C36" s="7">
        <v>25304</v>
      </c>
      <c r="D36" s="7">
        <v>30091</v>
      </c>
      <c r="E36" s="7">
        <v>20668</v>
      </c>
      <c r="F36" s="25">
        <v>25335</v>
      </c>
      <c r="G36" s="63">
        <v>29008</v>
      </c>
      <c r="H36" s="40">
        <v>23617.54</v>
      </c>
      <c r="I36" s="25">
        <v>21255</v>
      </c>
      <c r="J36" s="6">
        <v>45282</v>
      </c>
      <c r="K36" s="7">
        <v>95324</v>
      </c>
      <c r="L36" s="7">
        <v>72267</v>
      </c>
      <c r="M36" s="7">
        <v>122175</v>
      </c>
      <c r="N36" s="25">
        <v>162245</v>
      </c>
      <c r="O36" s="63">
        <v>134962</v>
      </c>
      <c r="P36" s="40">
        <v>145634.50000000003</v>
      </c>
      <c r="Q36" s="25">
        <v>149482.45000000001</v>
      </c>
      <c r="R36" s="6">
        <v>3449</v>
      </c>
      <c r="S36" s="7">
        <v>21892</v>
      </c>
      <c r="T36" s="7">
        <v>11348</v>
      </c>
      <c r="U36" s="7">
        <v>1500</v>
      </c>
      <c r="V36" s="25">
        <v>15100</v>
      </c>
      <c r="W36" s="63">
        <v>2001</v>
      </c>
      <c r="X36" s="40">
        <v>1317.72</v>
      </c>
      <c r="Y36" s="25">
        <v>0</v>
      </c>
      <c r="Z36" s="6">
        <f t="shared" si="9"/>
        <v>62277</v>
      </c>
      <c r="AA36" s="7">
        <f t="shared" si="10"/>
        <v>142520</v>
      </c>
      <c r="AB36" s="7">
        <f t="shared" si="11"/>
        <v>113706</v>
      </c>
      <c r="AC36" s="7">
        <f t="shared" si="12"/>
        <v>144343</v>
      </c>
      <c r="AD36" s="25">
        <f t="shared" si="13"/>
        <v>202680</v>
      </c>
      <c r="AE36" s="63">
        <f t="shared" si="14"/>
        <v>165971</v>
      </c>
      <c r="AF36" s="40">
        <f t="shared" si="15"/>
        <v>170569.76000000004</v>
      </c>
      <c r="AG36" s="40">
        <f t="shared" si="15"/>
        <v>170737.45</v>
      </c>
    </row>
    <row r="37" spans="1:36">
      <c r="A37" s="5" t="s">
        <v>15</v>
      </c>
      <c r="B37" s="6">
        <v>17758</v>
      </c>
      <c r="C37" s="7">
        <v>30037</v>
      </c>
      <c r="D37" s="7">
        <v>31065</v>
      </c>
      <c r="E37" s="7">
        <v>28321</v>
      </c>
      <c r="F37" s="25">
        <v>25223</v>
      </c>
      <c r="G37" s="63">
        <v>19587.75</v>
      </c>
      <c r="H37" s="40">
        <v>25058.45</v>
      </c>
      <c r="I37" s="25">
        <v>19967</v>
      </c>
      <c r="J37" s="6">
        <v>73607</v>
      </c>
      <c r="K37" s="7">
        <v>85345</v>
      </c>
      <c r="L37" s="7">
        <v>116658</v>
      </c>
      <c r="M37" s="7">
        <v>122416</v>
      </c>
      <c r="N37" s="25">
        <v>139135</v>
      </c>
      <c r="O37" s="63">
        <v>134300.74</v>
      </c>
      <c r="P37" s="40">
        <v>135093.10999999999</v>
      </c>
      <c r="Q37" s="25">
        <v>165797</v>
      </c>
      <c r="R37" s="6">
        <v>12210</v>
      </c>
      <c r="S37" s="7">
        <v>9625</v>
      </c>
      <c r="T37" s="7">
        <v>0</v>
      </c>
      <c r="U37" s="7">
        <v>30026</v>
      </c>
      <c r="V37" s="25">
        <v>13503</v>
      </c>
      <c r="W37" s="63">
        <v>0</v>
      </c>
      <c r="X37" s="40">
        <v>0</v>
      </c>
      <c r="Y37" s="25">
        <v>0</v>
      </c>
      <c r="Z37" s="6">
        <f t="shared" si="9"/>
        <v>103575</v>
      </c>
      <c r="AA37" s="7">
        <f t="shared" si="10"/>
        <v>125007</v>
      </c>
      <c r="AB37" s="7">
        <f t="shared" si="11"/>
        <v>147723</v>
      </c>
      <c r="AC37" s="7">
        <f t="shared" si="12"/>
        <v>180763</v>
      </c>
      <c r="AD37" s="25">
        <f t="shared" si="13"/>
        <v>177861</v>
      </c>
      <c r="AE37" s="63">
        <f t="shared" si="14"/>
        <v>153888.49</v>
      </c>
      <c r="AF37" s="40">
        <f t="shared" si="15"/>
        <v>160151.56</v>
      </c>
      <c r="AG37" s="40">
        <f t="shared" si="15"/>
        <v>185764</v>
      </c>
    </row>
    <row r="38" spans="1:36">
      <c r="A38" s="5" t="s">
        <v>16</v>
      </c>
      <c r="B38" s="6">
        <v>19175</v>
      </c>
      <c r="C38" s="7">
        <v>24400</v>
      </c>
      <c r="D38" s="7">
        <v>36016</v>
      </c>
      <c r="E38" s="7">
        <v>32958</v>
      </c>
      <c r="F38" s="25">
        <v>20333</v>
      </c>
      <c r="G38" s="63">
        <v>22864.43</v>
      </c>
      <c r="H38" s="40">
        <v>22533.520000000004</v>
      </c>
      <c r="I38" s="25">
        <v>19736</v>
      </c>
      <c r="J38" s="6">
        <v>104541</v>
      </c>
      <c r="K38" s="7">
        <v>93891</v>
      </c>
      <c r="L38" s="7">
        <v>109793</v>
      </c>
      <c r="M38" s="7">
        <v>137222</v>
      </c>
      <c r="N38" s="25">
        <v>134357</v>
      </c>
      <c r="O38" s="63">
        <v>117621.2</v>
      </c>
      <c r="P38" s="40">
        <v>164347.32000000004</v>
      </c>
      <c r="Q38" s="25">
        <v>146269</v>
      </c>
      <c r="R38" s="6">
        <v>3402</v>
      </c>
      <c r="S38" s="7">
        <v>41054</v>
      </c>
      <c r="T38" s="7">
        <v>5507</v>
      </c>
      <c r="U38" s="7">
        <v>2995</v>
      </c>
      <c r="V38" s="25">
        <v>15489</v>
      </c>
      <c r="W38" s="63">
        <v>0</v>
      </c>
      <c r="X38" s="40">
        <v>4101.28</v>
      </c>
      <c r="Y38" s="25">
        <v>2080</v>
      </c>
      <c r="Z38" s="6">
        <f t="shared" si="9"/>
        <v>127118</v>
      </c>
      <c r="AA38" s="7">
        <f t="shared" si="10"/>
        <v>159345</v>
      </c>
      <c r="AB38" s="7">
        <f t="shared" si="11"/>
        <v>151316</v>
      </c>
      <c r="AC38" s="7">
        <f t="shared" si="12"/>
        <v>173175</v>
      </c>
      <c r="AD38" s="25">
        <f t="shared" si="13"/>
        <v>170179</v>
      </c>
      <c r="AE38" s="63">
        <f t="shared" si="14"/>
        <v>140485.63</v>
      </c>
      <c r="AF38" s="40">
        <f t="shared" si="15"/>
        <v>190982.12000000005</v>
      </c>
      <c r="AG38" s="40">
        <f t="shared" si="15"/>
        <v>168085</v>
      </c>
    </row>
    <row r="39" spans="1:36" ht="13.5" thickBot="1">
      <c r="A39" s="8" t="s">
        <v>17</v>
      </c>
      <c r="B39" s="9">
        <f t="shared" ref="B39:Z39" si="16">SUM(B27:B38)</f>
        <v>249731</v>
      </c>
      <c r="C39" s="10">
        <f t="shared" si="16"/>
        <v>270767</v>
      </c>
      <c r="D39" s="10">
        <f t="shared" si="16"/>
        <v>362851</v>
      </c>
      <c r="E39" s="10">
        <f t="shared" si="16"/>
        <v>334600</v>
      </c>
      <c r="F39" s="49">
        <f t="shared" si="16"/>
        <v>324371</v>
      </c>
      <c r="G39" s="68">
        <f t="shared" si="16"/>
        <v>245462.18</v>
      </c>
      <c r="H39" s="52">
        <f t="shared" si="16"/>
        <v>268629.55000000005</v>
      </c>
      <c r="I39" s="52">
        <f t="shared" si="16"/>
        <v>248042.36999999997</v>
      </c>
      <c r="J39" s="9">
        <f t="shared" si="16"/>
        <v>755554</v>
      </c>
      <c r="K39" s="10">
        <f t="shared" si="16"/>
        <v>1001032</v>
      </c>
      <c r="L39" s="10">
        <f t="shared" si="16"/>
        <v>1135125</v>
      </c>
      <c r="M39" s="10">
        <f t="shared" si="16"/>
        <v>1372006</v>
      </c>
      <c r="N39" s="49">
        <f t="shared" si="16"/>
        <v>1585013</v>
      </c>
      <c r="O39" s="10">
        <f t="shared" si="16"/>
        <v>1337372.94</v>
      </c>
      <c r="P39" s="70">
        <f t="shared" si="16"/>
        <v>1801944.51</v>
      </c>
      <c r="Q39" s="70">
        <f t="shared" si="16"/>
        <v>1801120.95</v>
      </c>
      <c r="R39" s="9">
        <f t="shared" si="16"/>
        <v>159774</v>
      </c>
      <c r="S39" s="10">
        <f t="shared" si="16"/>
        <v>124910</v>
      </c>
      <c r="T39" s="10">
        <f t="shared" si="16"/>
        <v>154818</v>
      </c>
      <c r="U39" s="10">
        <f t="shared" si="16"/>
        <v>161515</v>
      </c>
      <c r="V39" s="49">
        <f t="shared" si="16"/>
        <v>201607</v>
      </c>
      <c r="W39" s="10">
        <f t="shared" si="16"/>
        <v>74941</v>
      </c>
      <c r="X39" s="70">
        <f t="shared" si="16"/>
        <v>90206.650000000009</v>
      </c>
      <c r="Y39" s="70">
        <f t="shared" si="16"/>
        <v>79964.58</v>
      </c>
      <c r="Z39" s="9">
        <f t="shared" si="16"/>
        <v>1165059</v>
      </c>
      <c r="AA39" s="10">
        <f>+S39+K39+C39</f>
        <v>1396709</v>
      </c>
      <c r="AB39" s="10">
        <f>+T39+L39+D39</f>
        <v>1652794</v>
      </c>
      <c r="AC39" s="10">
        <f>+U39+M39+E39</f>
        <v>1868121</v>
      </c>
      <c r="AD39" s="49">
        <f>SUM(AD27:AD38)</f>
        <v>2110991</v>
      </c>
      <c r="AE39" s="68">
        <f>SUM(AE27:AE38)</f>
        <v>1657776.12</v>
      </c>
      <c r="AF39" s="52">
        <f>SUM(AF27:AF38)</f>
        <v>2160780.71</v>
      </c>
      <c r="AG39" s="52">
        <f>SUM(AG27:AG38)</f>
        <v>2129127.9000000004</v>
      </c>
      <c r="AI39" s="73"/>
      <c r="AJ39" s="80"/>
    </row>
    <row r="42" spans="1:36" ht="13.5" thickBot="1"/>
    <row r="43" spans="1:36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99"/>
      <c r="Z43" s="32"/>
    </row>
    <row r="44" spans="1:36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02"/>
      <c r="Z44" s="32"/>
    </row>
    <row r="45" spans="1:36">
      <c r="A45" s="53"/>
      <c r="B45" s="152" t="s">
        <v>19</v>
      </c>
      <c r="C45" s="153"/>
      <c r="D45" s="153"/>
      <c r="E45" s="153"/>
      <c r="F45" s="153"/>
      <c r="G45" s="153"/>
      <c r="H45" s="153"/>
      <c r="I45" s="100"/>
      <c r="J45" s="152" t="s">
        <v>20</v>
      </c>
      <c r="K45" s="153"/>
      <c r="L45" s="153"/>
      <c r="M45" s="153"/>
      <c r="N45" s="153"/>
      <c r="O45" s="153"/>
      <c r="P45" s="153"/>
      <c r="Q45" s="100"/>
      <c r="R45" s="152" t="s">
        <v>21</v>
      </c>
      <c r="S45" s="153"/>
      <c r="T45" s="153"/>
      <c r="U45" s="153"/>
      <c r="V45" s="153"/>
      <c r="W45" s="153"/>
      <c r="X45" s="153"/>
      <c r="Y45" s="100"/>
      <c r="Z45" s="101"/>
      <c r="AA45" s="18"/>
      <c r="AB45" s="18"/>
    </row>
    <row r="46" spans="1:36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55">
        <v>2011</v>
      </c>
      <c r="Z46" s="19"/>
      <c r="AA46" s="18"/>
      <c r="AB46" s="18"/>
    </row>
    <row r="47" spans="1:36">
      <c r="A47" s="11" t="s">
        <v>6</v>
      </c>
      <c r="B47" s="6">
        <v>482</v>
      </c>
      <c r="C47" s="7">
        <v>312</v>
      </c>
      <c r="D47" s="7">
        <v>295.7</v>
      </c>
      <c r="E47" s="7">
        <v>225.83333333333331</v>
      </c>
      <c r="F47" s="25">
        <v>299.63333333333333</v>
      </c>
      <c r="G47" s="67">
        <v>409.33333333333326</v>
      </c>
      <c r="H47" s="51">
        <v>328.59999999999991</v>
      </c>
      <c r="I47" s="25">
        <v>571</v>
      </c>
      <c r="J47" s="6">
        <v>23</v>
      </c>
      <c r="K47" s="7">
        <v>18</v>
      </c>
      <c r="L47" s="7">
        <v>21</v>
      </c>
      <c r="M47" s="7">
        <v>17</v>
      </c>
      <c r="N47" s="25">
        <v>22</v>
      </c>
      <c r="O47" s="7">
        <v>30</v>
      </c>
      <c r="P47" s="69">
        <v>25</v>
      </c>
      <c r="Q47" s="25">
        <v>20</v>
      </c>
      <c r="R47" s="6">
        <v>0</v>
      </c>
      <c r="S47" s="7">
        <v>0</v>
      </c>
      <c r="T47" s="7">
        <v>0</v>
      </c>
      <c r="U47" s="7">
        <v>0</v>
      </c>
      <c r="V47" s="25">
        <v>0</v>
      </c>
      <c r="W47" s="7">
        <v>0</v>
      </c>
      <c r="X47" s="69">
        <v>0</v>
      </c>
      <c r="Y47" s="25">
        <v>11</v>
      </c>
      <c r="Z47" s="24"/>
      <c r="AA47" s="25"/>
      <c r="AB47" s="25"/>
    </row>
    <row r="48" spans="1:36">
      <c r="A48" s="5" t="s">
        <v>24</v>
      </c>
      <c r="B48" s="6">
        <v>360</v>
      </c>
      <c r="C48" s="7">
        <v>351</v>
      </c>
      <c r="D48" s="7">
        <v>238.15</v>
      </c>
      <c r="E48" s="7">
        <v>276.2</v>
      </c>
      <c r="F48" s="25">
        <v>296.76666666666671</v>
      </c>
      <c r="G48" s="63">
        <v>310.78333333333336</v>
      </c>
      <c r="H48" s="40">
        <v>227.48333333333335</v>
      </c>
      <c r="I48" s="25">
        <v>218</v>
      </c>
      <c r="J48" s="6">
        <v>21</v>
      </c>
      <c r="K48" s="7">
        <v>23</v>
      </c>
      <c r="L48" s="7">
        <v>18</v>
      </c>
      <c r="M48" s="7">
        <v>20</v>
      </c>
      <c r="N48" s="25">
        <v>26</v>
      </c>
      <c r="O48" s="7">
        <v>23</v>
      </c>
      <c r="P48" s="29">
        <v>20</v>
      </c>
      <c r="Q48" s="25">
        <v>14</v>
      </c>
      <c r="R48" s="6">
        <v>0</v>
      </c>
      <c r="S48" s="7">
        <v>0</v>
      </c>
      <c r="T48" s="7">
        <v>0</v>
      </c>
      <c r="U48" s="7">
        <v>0</v>
      </c>
      <c r="V48" s="25">
        <v>0</v>
      </c>
      <c r="W48" s="7">
        <v>0</v>
      </c>
      <c r="X48" s="29">
        <v>0</v>
      </c>
      <c r="Y48" s="25">
        <v>0</v>
      </c>
      <c r="Z48" s="24"/>
      <c r="AA48" s="25"/>
      <c r="AB48" s="25"/>
    </row>
    <row r="49" spans="1:28">
      <c r="A49" s="11" t="s">
        <v>7</v>
      </c>
      <c r="B49" s="6">
        <v>241</v>
      </c>
      <c r="C49" s="7">
        <v>501</v>
      </c>
      <c r="D49" s="7">
        <v>361.13333333333338</v>
      </c>
      <c r="E49" s="7">
        <v>323.89999999999998</v>
      </c>
      <c r="F49" s="25">
        <v>589.63333333333344</v>
      </c>
      <c r="G49" s="63">
        <v>272.95</v>
      </c>
      <c r="H49" s="40">
        <v>285.99999999999994</v>
      </c>
      <c r="I49" s="29">
        <v>334</v>
      </c>
      <c r="J49" s="6">
        <v>17</v>
      </c>
      <c r="K49" s="7">
        <v>25</v>
      </c>
      <c r="L49" s="7">
        <v>22</v>
      </c>
      <c r="M49" s="7">
        <v>19</v>
      </c>
      <c r="N49" s="25">
        <v>34</v>
      </c>
      <c r="O49" s="7">
        <v>21</v>
      </c>
      <c r="P49" s="29">
        <v>21</v>
      </c>
      <c r="Q49" s="29">
        <v>14</v>
      </c>
      <c r="R49" s="6">
        <v>6.58</v>
      </c>
      <c r="S49" s="7">
        <v>31</v>
      </c>
      <c r="T49" s="7">
        <v>13</v>
      </c>
      <c r="U49" s="7">
        <v>0</v>
      </c>
      <c r="V49" s="25">
        <v>84.9</v>
      </c>
      <c r="W49" s="7">
        <v>0</v>
      </c>
      <c r="X49" s="29">
        <v>19.29</v>
      </c>
      <c r="Y49" s="29">
        <v>0</v>
      </c>
      <c r="Z49" s="24"/>
      <c r="AA49" s="25"/>
      <c r="AB49" s="25"/>
    </row>
    <row r="50" spans="1:28">
      <c r="A50" s="11" t="s">
        <v>8</v>
      </c>
      <c r="B50" s="6">
        <v>360</v>
      </c>
      <c r="C50" s="7">
        <v>494</v>
      </c>
      <c r="D50" s="7">
        <v>261.91666666666669</v>
      </c>
      <c r="E50" s="7">
        <v>212.05</v>
      </c>
      <c r="F50" s="25">
        <v>401.13333333333333</v>
      </c>
      <c r="G50" s="63">
        <v>277.76666666666665</v>
      </c>
      <c r="H50" s="40">
        <v>256.95</v>
      </c>
      <c r="I50" s="25">
        <v>685.7166666666667</v>
      </c>
      <c r="J50" s="6">
        <v>20</v>
      </c>
      <c r="K50" s="7">
        <v>24</v>
      </c>
      <c r="L50" s="7">
        <v>18</v>
      </c>
      <c r="M50" s="7">
        <v>15</v>
      </c>
      <c r="N50" s="25">
        <v>30</v>
      </c>
      <c r="O50" s="7">
        <v>19</v>
      </c>
      <c r="P50" s="29">
        <v>14</v>
      </c>
      <c r="Q50" s="25">
        <v>16</v>
      </c>
      <c r="R50" s="6">
        <v>0</v>
      </c>
      <c r="S50" s="7">
        <v>0</v>
      </c>
      <c r="T50" s="7">
        <v>0</v>
      </c>
      <c r="U50" s="7">
        <v>0</v>
      </c>
      <c r="V50" s="25">
        <v>1.283333333333335</v>
      </c>
      <c r="W50" s="7">
        <v>0</v>
      </c>
      <c r="X50" s="29">
        <v>0</v>
      </c>
      <c r="Y50" s="25">
        <v>0</v>
      </c>
      <c r="Z50" s="24"/>
      <c r="AA50" s="25"/>
      <c r="AB50" s="25"/>
    </row>
    <row r="51" spans="1:28">
      <c r="A51" s="11" t="s">
        <v>9</v>
      </c>
      <c r="B51" s="6">
        <v>354.62</v>
      </c>
      <c r="C51" s="7">
        <v>556</v>
      </c>
      <c r="D51" s="7">
        <v>270.81666666666661</v>
      </c>
      <c r="E51" s="7">
        <v>303.5</v>
      </c>
      <c r="F51" s="25">
        <v>430.55</v>
      </c>
      <c r="G51" s="63">
        <v>293.83333333333331</v>
      </c>
      <c r="H51" s="40">
        <v>431.23333333333341</v>
      </c>
      <c r="I51" s="25">
        <v>153</v>
      </c>
      <c r="J51" s="6">
        <v>17</v>
      </c>
      <c r="K51" s="7">
        <v>28</v>
      </c>
      <c r="L51" s="7">
        <v>19</v>
      </c>
      <c r="M51" s="7">
        <v>21</v>
      </c>
      <c r="N51" s="25">
        <v>24</v>
      </c>
      <c r="O51" s="7">
        <v>22</v>
      </c>
      <c r="P51" s="29">
        <v>24</v>
      </c>
      <c r="Q51" s="25">
        <v>7</v>
      </c>
      <c r="R51" s="6">
        <v>0</v>
      </c>
      <c r="S51" s="7">
        <v>0</v>
      </c>
      <c r="T51" s="7">
        <v>0</v>
      </c>
      <c r="U51" s="7">
        <v>0</v>
      </c>
      <c r="V51" s="25">
        <v>0</v>
      </c>
      <c r="W51" s="7">
        <v>0</v>
      </c>
      <c r="X51" s="29">
        <v>0</v>
      </c>
      <c r="Y51" s="25">
        <v>0</v>
      </c>
      <c r="Z51" s="24"/>
      <c r="AA51" s="25"/>
      <c r="AB51" s="25"/>
    </row>
    <row r="52" spans="1:28">
      <c r="A52" s="11" t="s">
        <v>10</v>
      </c>
      <c r="B52" s="6">
        <v>254</v>
      </c>
      <c r="C52" s="7">
        <v>457</v>
      </c>
      <c r="D52" s="7">
        <v>390.83333333333337</v>
      </c>
      <c r="E52" s="7">
        <v>323</v>
      </c>
      <c r="F52" s="25">
        <v>464.96666666666675</v>
      </c>
      <c r="G52" s="63">
        <v>227.7</v>
      </c>
      <c r="H52" s="40">
        <v>451.43333333333334</v>
      </c>
      <c r="I52" s="25">
        <v>247</v>
      </c>
      <c r="J52" s="6">
        <v>14</v>
      </c>
      <c r="K52" s="7">
        <v>25</v>
      </c>
      <c r="L52" s="7">
        <v>26</v>
      </c>
      <c r="M52" s="7">
        <v>19</v>
      </c>
      <c r="N52" s="25">
        <v>30</v>
      </c>
      <c r="O52" s="7">
        <v>19</v>
      </c>
      <c r="P52" s="29">
        <v>21</v>
      </c>
      <c r="Q52" s="25">
        <v>7</v>
      </c>
      <c r="R52" s="6">
        <v>7.5</v>
      </c>
      <c r="S52" s="7">
        <v>0</v>
      </c>
      <c r="T52" s="7">
        <v>0</v>
      </c>
      <c r="U52" s="7">
        <v>0</v>
      </c>
      <c r="V52" s="25">
        <v>0</v>
      </c>
      <c r="W52" s="7">
        <v>0</v>
      </c>
      <c r="X52" s="29">
        <v>0</v>
      </c>
      <c r="Y52" s="25">
        <v>0</v>
      </c>
      <c r="Z52" s="24"/>
      <c r="AA52" s="25"/>
      <c r="AB52" s="25"/>
    </row>
    <row r="53" spans="1:28">
      <c r="A53" s="11" t="s">
        <v>11</v>
      </c>
      <c r="B53" s="6">
        <v>561</v>
      </c>
      <c r="C53" s="7">
        <v>343</v>
      </c>
      <c r="D53" s="7">
        <v>336.35</v>
      </c>
      <c r="E53" s="7">
        <v>391.45</v>
      </c>
      <c r="F53" s="25">
        <v>491.81666666666666</v>
      </c>
      <c r="G53" s="63">
        <v>290.5</v>
      </c>
      <c r="H53" s="40">
        <v>340.23333333333341</v>
      </c>
      <c r="I53" s="25">
        <v>396</v>
      </c>
      <c r="J53" s="6">
        <v>22</v>
      </c>
      <c r="K53" s="7">
        <v>20</v>
      </c>
      <c r="L53" s="7">
        <v>27</v>
      </c>
      <c r="M53" s="7">
        <v>27</v>
      </c>
      <c r="N53" s="25">
        <v>35</v>
      </c>
      <c r="O53" s="7">
        <v>19</v>
      </c>
      <c r="P53" s="29">
        <v>22</v>
      </c>
      <c r="Q53" s="25">
        <v>16</v>
      </c>
      <c r="R53" s="6">
        <v>0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9">
        <v>0</v>
      </c>
      <c r="Y53" s="25">
        <v>30</v>
      </c>
      <c r="Z53" s="24"/>
      <c r="AA53" s="25"/>
      <c r="AB53" s="25"/>
    </row>
    <row r="54" spans="1:28">
      <c r="A54" s="11" t="s">
        <v>12</v>
      </c>
      <c r="B54" s="6">
        <v>348</v>
      </c>
      <c r="C54" s="7">
        <v>301</v>
      </c>
      <c r="D54" s="7">
        <v>498.68333333333334</v>
      </c>
      <c r="E54" s="7">
        <v>372.21666666666664</v>
      </c>
      <c r="F54" s="25">
        <v>680</v>
      </c>
      <c r="G54" s="63">
        <v>296.26666666666671</v>
      </c>
      <c r="H54" s="40">
        <v>325.0333333333333</v>
      </c>
      <c r="I54" s="25">
        <v>450.33333333333331</v>
      </c>
      <c r="J54" s="6">
        <v>22</v>
      </c>
      <c r="K54" s="7">
        <v>19</v>
      </c>
      <c r="L54" s="7">
        <v>29</v>
      </c>
      <c r="M54" s="7">
        <v>25</v>
      </c>
      <c r="N54" s="25">
        <v>33</v>
      </c>
      <c r="O54" s="7">
        <v>19</v>
      </c>
      <c r="P54" s="29">
        <v>20</v>
      </c>
      <c r="Q54" s="25">
        <v>24</v>
      </c>
      <c r="R54" s="6">
        <v>0</v>
      </c>
      <c r="S54" s="7">
        <v>0</v>
      </c>
      <c r="T54" s="7">
        <v>0</v>
      </c>
      <c r="U54" s="7">
        <v>0</v>
      </c>
      <c r="V54" s="25">
        <v>0</v>
      </c>
      <c r="W54" s="7">
        <v>18.43</v>
      </c>
      <c r="X54" s="29">
        <v>0</v>
      </c>
      <c r="Y54" s="25">
        <v>0</v>
      </c>
      <c r="Z54" s="24"/>
      <c r="AA54" s="25"/>
      <c r="AB54" s="25"/>
    </row>
    <row r="55" spans="1:28">
      <c r="A55" s="11" t="s">
        <v>13</v>
      </c>
      <c r="B55" s="6">
        <v>492</v>
      </c>
      <c r="C55" s="7">
        <v>333</v>
      </c>
      <c r="D55" s="7">
        <v>406.31666666666672</v>
      </c>
      <c r="E55" s="7">
        <v>377.98333333333335</v>
      </c>
      <c r="F55" s="25">
        <v>423.2</v>
      </c>
      <c r="G55" s="63">
        <v>265.76666666666665</v>
      </c>
      <c r="H55" s="40">
        <v>284.83333333333326</v>
      </c>
      <c r="I55" s="25">
        <v>456.28333333333342</v>
      </c>
      <c r="J55" s="6">
        <v>24</v>
      </c>
      <c r="K55" s="7">
        <v>22</v>
      </c>
      <c r="L55" s="7">
        <v>24</v>
      </c>
      <c r="M55" s="7">
        <v>24</v>
      </c>
      <c r="N55" s="25">
        <v>29</v>
      </c>
      <c r="O55" s="7">
        <v>19</v>
      </c>
      <c r="P55" s="29">
        <v>19</v>
      </c>
      <c r="Q55" s="25">
        <v>18</v>
      </c>
      <c r="R55" s="6">
        <v>0</v>
      </c>
      <c r="S55" s="7">
        <v>0</v>
      </c>
      <c r="T55" s="7">
        <v>0</v>
      </c>
      <c r="U55" s="7">
        <v>0</v>
      </c>
      <c r="V55" s="25">
        <v>0</v>
      </c>
      <c r="W55" s="7">
        <v>4.0999999999999996</v>
      </c>
      <c r="X55" s="29">
        <v>0</v>
      </c>
      <c r="Y55" s="25">
        <v>0</v>
      </c>
      <c r="Z55" s="24"/>
      <c r="AA55" s="25"/>
      <c r="AB55" s="25"/>
    </row>
    <row r="56" spans="1:28">
      <c r="A56" s="11" t="s">
        <v>14</v>
      </c>
      <c r="B56" s="6">
        <v>175</v>
      </c>
      <c r="C56" s="7">
        <v>429</v>
      </c>
      <c r="D56" s="7">
        <v>266.95</v>
      </c>
      <c r="E56" s="7">
        <v>323.91666666666669</v>
      </c>
      <c r="F56" s="25">
        <v>430.45</v>
      </c>
      <c r="G56" s="63">
        <v>280.13333333333333</v>
      </c>
      <c r="H56" s="40">
        <v>327.7833333333333</v>
      </c>
      <c r="I56" s="25">
        <v>388.08333333333331</v>
      </c>
      <c r="J56" s="6">
        <v>8</v>
      </c>
      <c r="K56" s="7">
        <v>24</v>
      </c>
      <c r="L56" s="7">
        <v>21</v>
      </c>
      <c r="M56" s="7">
        <v>22</v>
      </c>
      <c r="N56" s="25">
        <v>27</v>
      </c>
      <c r="O56" s="7">
        <v>22</v>
      </c>
      <c r="P56" s="29">
        <v>22</v>
      </c>
      <c r="Q56" s="25">
        <v>24</v>
      </c>
      <c r="R56" s="6">
        <v>0</v>
      </c>
      <c r="S56" s="7">
        <v>0</v>
      </c>
      <c r="T56" s="7">
        <v>0</v>
      </c>
      <c r="U56" s="7">
        <v>0</v>
      </c>
      <c r="V56" s="25">
        <v>0</v>
      </c>
      <c r="W56" s="7">
        <v>0</v>
      </c>
      <c r="X56" s="29">
        <v>0</v>
      </c>
      <c r="Y56" s="25">
        <v>0</v>
      </c>
      <c r="Z56" s="24"/>
      <c r="AA56" s="25"/>
      <c r="AB56" s="25"/>
    </row>
    <row r="57" spans="1:28">
      <c r="A57" s="11" t="s">
        <v>15</v>
      </c>
      <c r="B57" s="6">
        <v>415</v>
      </c>
      <c r="C57" s="7">
        <v>411</v>
      </c>
      <c r="D57" s="7">
        <v>251.61666666666665</v>
      </c>
      <c r="E57" s="7">
        <v>326.13333333333327</v>
      </c>
      <c r="F57" s="25">
        <v>376.16666666666669</v>
      </c>
      <c r="G57" s="63">
        <v>353.36666666666667</v>
      </c>
      <c r="H57" s="40">
        <v>408.13333333333338</v>
      </c>
      <c r="I57" s="25">
        <v>347.58</v>
      </c>
      <c r="J57" s="6">
        <v>23</v>
      </c>
      <c r="K57" s="7">
        <v>22</v>
      </c>
      <c r="L57" s="7">
        <v>19</v>
      </c>
      <c r="M57" s="7">
        <v>24</v>
      </c>
      <c r="N57" s="25">
        <v>28</v>
      </c>
      <c r="O57" s="7">
        <v>26</v>
      </c>
      <c r="P57" s="29">
        <v>24</v>
      </c>
      <c r="Q57" s="25">
        <v>20</v>
      </c>
      <c r="R57" s="6">
        <v>0</v>
      </c>
      <c r="S57" s="7">
        <v>0</v>
      </c>
      <c r="T57" s="7">
        <v>0</v>
      </c>
      <c r="U57" s="7">
        <v>0</v>
      </c>
      <c r="V57" s="25">
        <v>0</v>
      </c>
      <c r="W57" s="7">
        <v>0</v>
      </c>
      <c r="X57" s="29">
        <v>30.82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368</v>
      </c>
      <c r="C58" s="7">
        <v>382</v>
      </c>
      <c r="D58" s="7">
        <v>256.02</v>
      </c>
      <c r="E58" s="7">
        <v>472.1</v>
      </c>
      <c r="F58" s="25">
        <v>527.2166666666667</v>
      </c>
      <c r="G58" s="63">
        <v>349.38333333333333</v>
      </c>
      <c r="H58" s="40">
        <v>343.6</v>
      </c>
      <c r="I58" s="25">
        <v>326</v>
      </c>
      <c r="J58" s="6">
        <v>22</v>
      </c>
      <c r="K58" s="7">
        <v>25</v>
      </c>
      <c r="L58" s="7">
        <v>18</v>
      </c>
      <c r="M58" s="7">
        <v>31</v>
      </c>
      <c r="N58" s="25">
        <v>37</v>
      </c>
      <c r="O58" s="7">
        <v>24</v>
      </c>
      <c r="P58" s="29">
        <v>25</v>
      </c>
      <c r="Q58" s="25">
        <v>22</v>
      </c>
      <c r="R58" s="6">
        <v>0</v>
      </c>
      <c r="S58" s="7">
        <v>0</v>
      </c>
      <c r="T58" s="7">
        <v>0</v>
      </c>
      <c r="U58" s="7">
        <v>0</v>
      </c>
      <c r="V58" s="25">
        <v>1.9</v>
      </c>
      <c r="W58" s="7">
        <v>0</v>
      </c>
      <c r="X58" s="29">
        <v>3.38</v>
      </c>
      <c r="Y58" s="25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7">SUM(B47:B58)</f>
        <v>4410.62</v>
      </c>
      <c r="C59" s="10">
        <f t="shared" si="17"/>
        <v>4870</v>
      </c>
      <c r="D59" s="10">
        <f t="shared" si="17"/>
        <v>3834.4866666666667</v>
      </c>
      <c r="E59" s="10">
        <f t="shared" si="17"/>
        <v>3928.2833333333328</v>
      </c>
      <c r="F59" s="49">
        <f t="shared" si="17"/>
        <v>5411.5333333333347</v>
      </c>
      <c r="G59" s="68">
        <f t="shared" si="17"/>
        <v>3627.7833333333338</v>
      </c>
      <c r="H59" s="52">
        <f t="shared" si="17"/>
        <v>4011.3166666666666</v>
      </c>
      <c r="I59" s="52">
        <f t="shared" si="17"/>
        <v>4572.9966666666669</v>
      </c>
      <c r="J59" s="9">
        <f t="shared" si="17"/>
        <v>233</v>
      </c>
      <c r="K59" s="10">
        <f t="shared" si="17"/>
        <v>275</v>
      </c>
      <c r="L59" s="10">
        <f t="shared" si="17"/>
        <v>262</v>
      </c>
      <c r="M59" s="10">
        <f t="shared" si="17"/>
        <v>264</v>
      </c>
      <c r="N59" s="49">
        <f t="shared" si="17"/>
        <v>355</v>
      </c>
      <c r="O59" s="10">
        <f t="shared" si="17"/>
        <v>263</v>
      </c>
      <c r="P59" s="70">
        <f t="shared" si="17"/>
        <v>257</v>
      </c>
      <c r="Q59" s="70">
        <f t="shared" si="17"/>
        <v>202</v>
      </c>
      <c r="R59" s="9">
        <f t="shared" si="17"/>
        <v>14.08</v>
      </c>
      <c r="S59" s="10">
        <f t="shared" si="17"/>
        <v>31</v>
      </c>
      <c r="T59" s="10">
        <f t="shared" si="17"/>
        <v>13</v>
      </c>
      <c r="U59" s="10">
        <f t="shared" si="17"/>
        <v>0</v>
      </c>
      <c r="V59" s="49">
        <f t="shared" si="17"/>
        <v>88.083333333333343</v>
      </c>
      <c r="W59" s="10">
        <f t="shared" si="17"/>
        <v>22.53</v>
      </c>
      <c r="X59" s="70">
        <f t="shared" si="17"/>
        <v>53.49</v>
      </c>
      <c r="Y59" s="70">
        <f t="shared" si="17"/>
        <v>41</v>
      </c>
      <c r="Z59" s="26"/>
      <c r="AA59" s="27"/>
      <c r="AB59" s="27"/>
    </row>
    <row r="60" spans="1:28">
      <c r="P60" s="73">
        <f>AVERAGE(P47:P56)</f>
        <v>20.8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99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02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99"/>
      <c r="J65" s="152" t="s">
        <v>20</v>
      </c>
      <c r="K65" s="153"/>
      <c r="L65" s="153"/>
      <c r="M65" s="153"/>
      <c r="N65" s="153"/>
      <c r="O65" s="153"/>
      <c r="P65" s="153"/>
      <c r="Q65" s="100"/>
      <c r="R65" s="152" t="s">
        <v>21</v>
      </c>
      <c r="S65" s="153"/>
      <c r="T65" s="153"/>
      <c r="U65" s="153"/>
      <c r="V65" s="153"/>
      <c r="W65" s="153"/>
      <c r="X65" s="153"/>
      <c r="Y65" s="100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42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55">
        <v>2011</v>
      </c>
    </row>
    <row r="67" spans="1:25">
      <c r="A67" s="11" t="s">
        <v>6</v>
      </c>
      <c r="B67" s="6">
        <v>403.3</v>
      </c>
      <c r="C67" s="7">
        <v>355.81</v>
      </c>
      <c r="D67" s="7">
        <v>691.2833333333333</v>
      </c>
      <c r="E67" s="7">
        <v>727.55</v>
      </c>
      <c r="F67" s="25">
        <v>588.01666666666665</v>
      </c>
      <c r="G67" s="67">
        <v>390.48333333333341</v>
      </c>
      <c r="H67" s="51">
        <v>514.26</v>
      </c>
      <c r="I67" s="25">
        <v>493</v>
      </c>
      <c r="J67" s="6">
        <v>25</v>
      </c>
      <c r="K67" s="7">
        <v>21</v>
      </c>
      <c r="L67" s="7">
        <v>38</v>
      </c>
      <c r="M67" s="7">
        <v>35</v>
      </c>
      <c r="N67" s="25">
        <v>37</v>
      </c>
      <c r="O67" s="7">
        <v>31</v>
      </c>
      <c r="P67" s="69">
        <v>34</v>
      </c>
      <c r="Q67" s="25">
        <v>35</v>
      </c>
      <c r="R67" s="6">
        <v>0</v>
      </c>
      <c r="S67" s="7">
        <v>0</v>
      </c>
      <c r="T67" s="7">
        <v>0</v>
      </c>
      <c r="U67" s="7">
        <v>0</v>
      </c>
      <c r="V67" s="25">
        <v>0</v>
      </c>
      <c r="W67" s="7">
        <v>0</v>
      </c>
      <c r="X67" s="69">
        <v>0</v>
      </c>
      <c r="Y67" s="69">
        <v>0</v>
      </c>
    </row>
    <row r="68" spans="1:25">
      <c r="A68" s="5" t="s">
        <v>24</v>
      </c>
      <c r="B68" s="6">
        <v>423.67</v>
      </c>
      <c r="C68" s="7">
        <v>327.52999999999997</v>
      </c>
      <c r="D68" s="7">
        <v>480.01666666666671</v>
      </c>
      <c r="E68" s="7">
        <v>493.56666666666672</v>
      </c>
      <c r="F68" s="25">
        <v>409.23333333333329</v>
      </c>
      <c r="G68" s="63">
        <v>436.41666666666669</v>
      </c>
      <c r="H68" s="40">
        <v>326.98</v>
      </c>
      <c r="I68" s="25">
        <v>393</v>
      </c>
      <c r="J68" s="6">
        <v>22</v>
      </c>
      <c r="K68" s="7">
        <v>19</v>
      </c>
      <c r="L68" s="7">
        <v>29</v>
      </c>
      <c r="M68" s="7">
        <v>31</v>
      </c>
      <c r="N68" s="25">
        <v>28</v>
      </c>
      <c r="O68" s="7">
        <v>31</v>
      </c>
      <c r="P68" s="29">
        <v>24</v>
      </c>
      <c r="Q68" s="25">
        <v>29</v>
      </c>
      <c r="R68" s="6">
        <v>0</v>
      </c>
      <c r="S68" s="7">
        <v>0</v>
      </c>
      <c r="T68" s="7">
        <v>0</v>
      </c>
      <c r="U68" s="7">
        <v>0</v>
      </c>
      <c r="V68" s="25">
        <v>0</v>
      </c>
      <c r="W68" s="7">
        <v>0</v>
      </c>
      <c r="X68" s="29">
        <v>0</v>
      </c>
      <c r="Y68" s="29">
        <v>0</v>
      </c>
    </row>
    <row r="69" spans="1:25">
      <c r="A69" s="11" t="s">
        <v>7</v>
      </c>
      <c r="B69" s="6">
        <v>481.25</v>
      </c>
      <c r="C69" s="7">
        <v>366.58</v>
      </c>
      <c r="D69" s="7">
        <v>427.63333333333333</v>
      </c>
      <c r="E69" s="7">
        <v>483.83333333333326</v>
      </c>
      <c r="F69" s="25">
        <v>569.23333333333335</v>
      </c>
      <c r="G69" s="63">
        <v>440.65</v>
      </c>
      <c r="H69" s="40">
        <v>402.51</v>
      </c>
      <c r="I69" s="25">
        <v>687</v>
      </c>
      <c r="J69" s="6">
        <v>23</v>
      </c>
      <c r="K69" s="7">
        <v>22</v>
      </c>
      <c r="L69" s="7">
        <v>29</v>
      </c>
      <c r="M69" s="7">
        <v>31</v>
      </c>
      <c r="N69" s="25">
        <v>38</v>
      </c>
      <c r="O69" s="7">
        <v>33</v>
      </c>
      <c r="P69" s="29">
        <v>30</v>
      </c>
      <c r="Q69" s="29">
        <v>43</v>
      </c>
      <c r="R69" s="6">
        <v>0</v>
      </c>
      <c r="S69" s="7">
        <v>0</v>
      </c>
      <c r="T69" s="7">
        <v>0</v>
      </c>
      <c r="U69" s="7">
        <v>0</v>
      </c>
      <c r="V69" s="25">
        <v>0</v>
      </c>
      <c r="W69" s="7">
        <v>0</v>
      </c>
      <c r="X69" s="29">
        <v>0</v>
      </c>
      <c r="Y69" s="29">
        <v>0</v>
      </c>
    </row>
    <row r="70" spans="1:25">
      <c r="A70" s="11" t="s">
        <v>8</v>
      </c>
      <c r="B70" s="6">
        <v>451.83</v>
      </c>
      <c r="C70" s="7">
        <v>334.57</v>
      </c>
      <c r="D70" s="7">
        <v>650.51666666666677</v>
      </c>
      <c r="E70" s="7">
        <v>491.45</v>
      </c>
      <c r="F70" s="25">
        <v>530.0333333333333</v>
      </c>
      <c r="G70" s="63">
        <v>440.13333333333333</v>
      </c>
      <c r="H70" s="40">
        <v>605.05000000000007</v>
      </c>
      <c r="I70" s="25">
        <v>608.06999999999994</v>
      </c>
      <c r="J70" s="6">
        <v>20</v>
      </c>
      <c r="K70" s="7">
        <v>20</v>
      </c>
      <c r="L70" s="7">
        <v>31</v>
      </c>
      <c r="M70" s="7">
        <v>35</v>
      </c>
      <c r="N70" s="25">
        <v>30</v>
      </c>
      <c r="O70" s="7">
        <v>32</v>
      </c>
      <c r="P70" s="29">
        <v>36</v>
      </c>
      <c r="Q70" s="25">
        <v>46</v>
      </c>
      <c r="R70" s="6">
        <v>0</v>
      </c>
      <c r="S70" s="7">
        <v>0</v>
      </c>
      <c r="T70" s="7">
        <v>0</v>
      </c>
      <c r="U70" s="7">
        <v>0</v>
      </c>
      <c r="V70" s="25">
        <v>0</v>
      </c>
      <c r="W70" s="7">
        <v>0</v>
      </c>
      <c r="X70" s="29">
        <v>0</v>
      </c>
      <c r="Y70" s="29">
        <v>0</v>
      </c>
    </row>
    <row r="71" spans="1:25">
      <c r="A71" s="11" t="s">
        <v>9</v>
      </c>
      <c r="B71" s="6">
        <v>384.27</v>
      </c>
      <c r="C71" s="7">
        <v>458.37</v>
      </c>
      <c r="D71" s="7">
        <v>502.23333333333335</v>
      </c>
      <c r="E71" s="7">
        <v>629.35</v>
      </c>
      <c r="F71" s="25">
        <v>617.20000000000005</v>
      </c>
      <c r="G71" s="63">
        <v>389.65</v>
      </c>
      <c r="H71" s="40">
        <v>595.80000000000007</v>
      </c>
      <c r="I71" s="25">
        <v>385</v>
      </c>
      <c r="J71" s="6">
        <v>23</v>
      </c>
      <c r="K71" s="7">
        <v>23</v>
      </c>
      <c r="L71" s="7">
        <v>30</v>
      </c>
      <c r="M71" s="7">
        <v>35</v>
      </c>
      <c r="N71" s="25">
        <v>37</v>
      </c>
      <c r="O71" s="7">
        <v>27</v>
      </c>
      <c r="P71" s="29">
        <v>41</v>
      </c>
      <c r="Q71" s="25">
        <v>19</v>
      </c>
      <c r="R71" s="6">
        <v>0</v>
      </c>
      <c r="S71" s="7">
        <v>0</v>
      </c>
      <c r="T71" s="7">
        <v>0</v>
      </c>
      <c r="U71" s="7">
        <v>0</v>
      </c>
      <c r="V71" s="25">
        <v>0</v>
      </c>
      <c r="W71" s="7">
        <v>0</v>
      </c>
      <c r="X71" s="29">
        <v>0</v>
      </c>
      <c r="Y71" s="29">
        <v>0</v>
      </c>
    </row>
    <row r="72" spans="1:25">
      <c r="A72" s="11" t="s">
        <v>10</v>
      </c>
      <c r="B72" s="6">
        <v>300.33</v>
      </c>
      <c r="C72" s="7">
        <v>394.76</v>
      </c>
      <c r="D72" s="7">
        <v>505.1</v>
      </c>
      <c r="E72" s="7">
        <v>597</v>
      </c>
      <c r="F72" s="25">
        <v>612.08333333333326</v>
      </c>
      <c r="G72" s="63">
        <v>373.45</v>
      </c>
      <c r="H72" s="40">
        <v>521.65000000000009</v>
      </c>
      <c r="I72" s="25">
        <v>299</v>
      </c>
      <c r="J72" s="6">
        <v>16</v>
      </c>
      <c r="K72" s="7">
        <v>22</v>
      </c>
      <c r="L72" s="7">
        <v>29</v>
      </c>
      <c r="M72" s="7">
        <v>35</v>
      </c>
      <c r="N72" s="25">
        <v>34</v>
      </c>
      <c r="O72" s="7">
        <v>26</v>
      </c>
      <c r="P72" s="29">
        <v>35</v>
      </c>
      <c r="Q72" s="25">
        <v>19</v>
      </c>
      <c r="R72" s="6">
        <v>0</v>
      </c>
      <c r="S72" s="7">
        <v>0</v>
      </c>
      <c r="T72" s="7">
        <v>0</v>
      </c>
      <c r="U72" s="7">
        <v>0</v>
      </c>
      <c r="V72" s="25">
        <v>0</v>
      </c>
      <c r="W72" s="7">
        <v>0</v>
      </c>
      <c r="X72" s="29">
        <v>0</v>
      </c>
      <c r="Y72" s="29">
        <v>0</v>
      </c>
    </row>
    <row r="73" spans="1:25">
      <c r="A73" s="11" t="s">
        <v>11</v>
      </c>
      <c r="B73" s="6">
        <v>382.91</v>
      </c>
      <c r="C73" s="7">
        <v>492.77</v>
      </c>
      <c r="D73" s="7">
        <v>438.16666666666674</v>
      </c>
      <c r="E73" s="7">
        <v>461.51666666666665</v>
      </c>
      <c r="F73" s="25">
        <v>620.61666666666679</v>
      </c>
      <c r="G73" s="63">
        <v>441.7</v>
      </c>
      <c r="H73" s="40">
        <v>699.05000000000007</v>
      </c>
      <c r="I73" s="25">
        <v>463</v>
      </c>
      <c r="J73" s="6">
        <v>19</v>
      </c>
      <c r="K73" s="7">
        <v>28</v>
      </c>
      <c r="L73" s="7">
        <v>32</v>
      </c>
      <c r="M73" s="7">
        <v>34</v>
      </c>
      <c r="N73" s="25">
        <v>32</v>
      </c>
      <c r="O73" s="7">
        <v>31</v>
      </c>
      <c r="P73" s="29">
        <v>41</v>
      </c>
      <c r="Q73" s="25">
        <v>26</v>
      </c>
      <c r="R73" s="6">
        <v>0</v>
      </c>
      <c r="S73" s="7">
        <v>0</v>
      </c>
      <c r="T73" s="7">
        <v>0</v>
      </c>
      <c r="U73" s="7">
        <v>0</v>
      </c>
      <c r="V73" s="25">
        <v>0</v>
      </c>
      <c r="W73" s="7">
        <v>0</v>
      </c>
      <c r="X73" s="29">
        <v>0</v>
      </c>
      <c r="Y73" s="29">
        <v>0</v>
      </c>
    </row>
    <row r="74" spans="1:25">
      <c r="A74" s="11" t="s">
        <v>12</v>
      </c>
      <c r="B74" s="6">
        <v>437.44</v>
      </c>
      <c r="C74" s="7">
        <v>535.51</v>
      </c>
      <c r="D74" s="7">
        <v>616.2166666666667</v>
      </c>
      <c r="E74" s="7">
        <v>494.9666666666667</v>
      </c>
      <c r="F74" s="25">
        <v>673.58333333333326</v>
      </c>
      <c r="G74" s="63">
        <v>360.85</v>
      </c>
      <c r="H74" s="40">
        <v>576.89999999999986</v>
      </c>
      <c r="I74" s="25">
        <v>563.21666666666658</v>
      </c>
      <c r="J74" s="6">
        <v>22</v>
      </c>
      <c r="K74" s="7">
        <v>31</v>
      </c>
      <c r="L74" s="7">
        <v>28</v>
      </c>
      <c r="M74" s="7">
        <v>31</v>
      </c>
      <c r="N74" s="25">
        <v>33</v>
      </c>
      <c r="O74" s="7">
        <v>26</v>
      </c>
      <c r="P74" s="29">
        <v>36</v>
      </c>
      <c r="Q74" s="25">
        <v>31</v>
      </c>
      <c r="R74" s="6">
        <v>0</v>
      </c>
      <c r="S74" s="7">
        <v>0</v>
      </c>
      <c r="T74" s="7">
        <v>0</v>
      </c>
      <c r="U74" s="7">
        <v>0</v>
      </c>
      <c r="V74" s="25">
        <v>0</v>
      </c>
      <c r="W74" s="7">
        <v>0</v>
      </c>
      <c r="X74" s="29">
        <v>0</v>
      </c>
      <c r="Y74" s="29">
        <v>0</v>
      </c>
    </row>
    <row r="75" spans="1:25">
      <c r="A75" s="11" t="s">
        <v>13</v>
      </c>
      <c r="B75" s="6">
        <v>321.3</v>
      </c>
      <c r="C75" s="7">
        <v>644.61</v>
      </c>
      <c r="D75" s="7">
        <v>517.25</v>
      </c>
      <c r="E75" s="7">
        <v>478.93333333333328</v>
      </c>
      <c r="F75" s="25">
        <v>544.1</v>
      </c>
      <c r="G75" s="63">
        <v>439</v>
      </c>
      <c r="H75" s="40">
        <v>568.54000000000008</v>
      </c>
      <c r="I75" s="25">
        <v>430.2</v>
      </c>
      <c r="J75" s="6">
        <v>19</v>
      </c>
      <c r="K75" s="7">
        <v>33</v>
      </c>
      <c r="L75" s="7">
        <v>30</v>
      </c>
      <c r="M75" s="7">
        <v>35</v>
      </c>
      <c r="N75" s="25">
        <v>29</v>
      </c>
      <c r="O75" s="7">
        <v>29</v>
      </c>
      <c r="P75" s="29">
        <v>29</v>
      </c>
      <c r="Q75" s="25">
        <v>29</v>
      </c>
      <c r="R75" s="6">
        <v>0</v>
      </c>
      <c r="S75" s="7">
        <v>0</v>
      </c>
      <c r="T75" s="7">
        <v>0</v>
      </c>
      <c r="U75" s="7">
        <v>0</v>
      </c>
      <c r="V75" s="25">
        <v>0</v>
      </c>
      <c r="W75" s="7">
        <v>0</v>
      </c>
      <c r="X75" s="29">
        <v>0</v>
      </c>
      <c r="Y75" s="29">
        <v>0</v>
      </c>
    </row>
    <row r="76" spans="1:25">
      <c r="A76" s="11" t="s">
        <v>14</v>
      </c>
      <c r="B76" s="6">
        <v>189.74</v>
      </c>
      <c r="C76" s="7">
        <v>608.27</v>
      </c>
      <c r="D76" s="7">
        <v>495.63333333333344</v>
      </c>
      <c r="E76" s="7">
        <v>465.93333333333334</v>
      </c>
      <c r="F76" s="25">
        <v>663.01666666666654</v>
      </c>
      <c r="G76" s="63">
        <v>459.56666666666672</v>
      </c>
      <c r="H76" s="40">
        <v>459.0200000000001</v>
      </c>
      <c r="I76" s="25">
        <v>378.31666666666672</v>
      </c>
      <c r="J76" s="6">
        <v>10</v>
      </c>
      <c r="K76" s="7">
        <v>28</v>
      </c>
      <c r="L76" s="7">
        <v>28</v>
      </c>
      <c r="M76" s="7">
        <v>33</v>
      </c>
      <c r="N76" s="25">
        <v>36</v>
      </c>
      <c r="O76" s="7">
        <v>35</v>
      </c>
      <c r="P76" s="29">
        <v>31</v>
      </c>
      <c r="Q76" s="25">
        <v>29</v>
      </c>
      <c r="R76" s="6">
        <v>0</v>
      </c>
      <c r="S76" s="7">
        <v>0</v>
      </c>
      <c r="T76" s="7">
        <v>0</v>
      </c>
      <c r="U76" s="7">
        <v>0</v>
      </c>
      <c r="V76" s="25">
        <v>0</v>
      </c>
      <c r="W76" s="7">
        <v>0</v>
      </c>
      <c r="X76" s="29">
        <v>0</v>
      </c>
      <c r="Y76" s="29">
        <v>0</v>
      </c>
    </row>
    <row r="77" spans="1:25">
      <c r="A77" s="11" t="s">
        <v>15</v>
      </c>
      <c r="B77" s="6">
        <v>420.84</v>
      </c>
      <c r="C77" s="7">
        <v>571.86</v>
      </c>
      <c r="D77" s="7">
        <v>443.25</v>
      </c>
      <c r="E77" s="7">
        <v>500.06666666666661</v>
      </c>
      <c r="F77" s="25">
        <v>560.85</v>
      </c>
      <c r="G77" s="63">
        <v>391.93</v>
      </c>
      <c r="H77" s="40">
        <v>436.65000000000009</v>
      </c>
      <c r="I77" s="25">
        <v>408.08</v>
      </c>
      <c r="J77" s="6">
        <v>23</v>
      </c>
      <c r="K77" s="7">
        <v>34</v>
      </c>
      <c r="L77" s="7">
        <v>30</v>
      </c>
      <c r="M77" s="7">
        <v>29</v>
      </c>
      <c r="N77" s="25">
        <v>32</v>
      </c>
      <c r="O77" s="7">
        <v>27</v>
      </c>
      <c r="P77" s="29">
        <v>33</v>
      </c>
      <c r="Q77" s="25">
        <v>24</v>
      </c>
      <c r="R77" s="6">
        <v>0</v>
      </c>
      <c r="S77" s="7">
        <v>0</v>
      </c>
      <c r="T77" s="7">
        <v>0</v>
      </c>
      <c r="U77" s="7">
        <v>0</v>
      </c>
      <c r="V77" s="25">
        <v>0</v>
      </c>
      <c r="W77" s="7">
        <v>0</v>
      </c>
      <c r="X77" s="29">
        <v>0</v>
      </c>
      <c r="Y77" s="29">
        <v>0</v>
      </c>
    </row>
    <row r="78" spans="1:25">
      <c r="A78" s="11" t="s">
        <v>16</v>
      </c>
      <c r="B78" s="6">
        <v>392</v>
      </c>
      <c r="C78" s="7">
        <v>620.36</v>
      </c>
      <c r="D78" s="7">
        <v>572.04999999999995</v>
      </c>
      <c r="E78" s="7">
        <v>557.75</v>
      </c>
      <c r="F78" s="25">
        <v>494.45</v>
      </c>
      <c r="G78" s="63">
        <v>451.24</v>
      </c>
      <c r="H78" s="40">
        <v>473.39</v>
      </c>
      <c r="I78" s="25">
        <v>397</v>
      </c>
      <c r="J78" s="6">
        <v>21</v>
      </c>
      <c r="K78" s="7">
        <v>33</v>
      </c>
      <c r="L78" s="7">
        <v>29</v>
      </c>
      <c r="M78" s="7">
        <v>37</v>
      </c>
      <c r="N78" s="25">
        <v>33</v>
      </c>
      <c r="O78" s="7">
        <v>34</v>
      </c>
      <c r="P78" s="29">
        <v>35</v>
      </c>
      <c r="Q78" s="25">
        <v>27</v>
      </c>
      <c r="R78" s="6">
        <v>0</v>
      </c>
      <c r="S78" s="7">
        <v>0</v>
      </c>
      <c r="T78" s="7">
        <v>0</v>
      </c>
      <c r="U78" s="7">
        <v>0</v>
      </c>
      <c r="V78" s="25">
        <v>0</v>
      </c>
      <c r="W78" s="7">
        <v>0</v>
      </c>
      <c r="X78" s="29">
        <v>0</v>
      </c>
      <c r="Y78" s="29">
        <v>0</v>
      </c>
    </row>
    <row r="79" spans="1:25" ht="13.5" thickBot="1">
      <c r="A79" s="12" t="s">
        <v>17</v>
      </c>
      <c r="B79" s="9">
        <f t="shared" ref="B79:X79" si="18">SUM(B67:B78)</f>
        <v>4588.88</v>
      </c>
      <c r="C79" s="10">
        <f t="shared" si="18"/>
        <v>5710.9999999999991</v>
      </c>
      <c r="D79" s="10">
        <f t="shared" si="18"/>
        <v>6339.3499999999995</v>
      </c>
      <c r="E79" s="10">
        <f t="shared" si="18"/>
        <v>6381.916666666667</v>
      </c>
      <c r="F79" s="49">
        <f t="shared" si="18"/>
        <v>6882.4166666666661</v>
      </c>
      <c r="G79" s="68">
        <f t="shared" si="18"/>
        <v>5015.07</v>
      </c>
      <c r="H79" s="52">
        <f t="shared" si="18"/>
        <v>6179.800000000002</v>
      </c>
      <c r="I79" s="52">
        <f t="shared" si="18"/>
        <v>5504.8833333333332</v>
      </c>
      <c r="J79" s="9">
        <f t="shared" si="18"/>
        <v>243</v>
      </c>
      <c r="K79" s="10">
        <f t="shared" si="18"/>
        <v>314</v>
      </c>
      <c r="L79" s="10">
        <f t="shared" si="18"/>
        <v>363</v>
      </c>
      <c r="M79" s="10">
        <f t="shared" si="18"/>
        <v>401</v>
      </c>
      <c r="N79" s="49">
        <f t="shared" si="18"/>
        <v>399</v>
      </c>
      <c r="O79" s="10">
        <f t="shared" si="18"/>
        <v>362</v>
      </c>
      <c r="P79" s="70">
        <f t="shared" si="18"/>
        <v>405</v>
      </c>
      <c r="Q79" s="70">
        <f t="shared" si="18"/>
        <v>357</v>
      </c>
      <c r="R79" s="9">
        <f t="shared" si="18"/>
        <v>0</v>
      </c>
      <c r="S79" s="10">
        <f t="shared" si="18"/>
        <v>0</v>
      </c>
      <c r="T79" s="10">
        <f t="shared" si="18"/>
        <v>0</v>
      </c>
      <c r="U79" s="10">
        <f t="shared" si="18"/>
        <v>0</v>
      </c>
      <c r="V79" s="49">
        <f t="shared" si="18"/>
        <v>0</v>
      </c>
      <c r="W79" s="10">
        <f t="shared" si="18"/>
        <v>0</v>
      </c>
      <c r="X79" s="70">
        <f t="shared" si="18"/>
        <v>0</v>
      </c>
      <c r="Y79" s="70">
        <f t="shared" ref="Y79" si="19">SUM(Y67:Y78)</f>
        <v>0</v>
      </c>
    </row>
    <row r="80" spans="1:25">
      <c r="P80" s="73">
        <f>AVERAGE(P67:P76)</f>
        <v>33.700000000000003</v>
      </c>
      <c r="Q80" s="73"/>
    </row>
    <row r="82" spans="1:33">
      <c r="A82" s="159" t="s">
        <v>31</v>
      </c>
      <c r="B82" s="160"/>
      <c r="C82" s="160"/>
      <c r="D82" s="160"/>
      <c r="E82" s="160"/>
      <c r="F82" s="160"/>
      <c r="G82" s="160"/>
      <c r="H82" s="65"/>
      <c r="I82" s="103"/>
    </row>
    <row r="83" spans="1:33">
      <c r="A83" s="13" t="s">
        <v>32</v>
      </c>
      <c r="B83" s="14">
        <f t="shared" ref="B83:I83" si="20">+Z19/B59</f>
        <v>163.01880461250346</v>
      </c>
      <c r="C83" s="14">
        <f t="shared" si="20"/>
        <v>170.37823408624229</v>
      </c>
      <c r="D83" s="14">
        <f t="shared" si="20"/>
        <v>165.71683649962708</v>
      </c>
      <c r="E83" s="14">
        <f t="shared" si="20"/>
        <v>184.6536867249053</v>
      </c>
      <c r="F83" s="56">
        <f t="shared" si="20"/>
        <v>167.67336429600971</v>
      </c>
      <c r="G83" s="15">
        <f t="shared" si="20"/>
        <v>174.23036105610862</v>
      </c>
      <c r="H83" s="15">
        <f t="shared" si="20"/>
        <v>91.13815496989767</v>
      </c>
      <c r="I83" s="15">
        <f t="shared" si="20"/>
        <v>126.26250183140303</v>
      </c>
    </row>
    <row r="84" spans="1:33" ht="13.5" thickBot="1">
      <c r="A84" s="16" t="s">
        <v>30</v>
      </c>
      <c r="B84" s="17">
        <f t="shared" ref="B84:I84" si="21">+Z39/B79</f>
        <v>253.88744094419553</v>
      </c>
      <c r="C84" s="17">
        <f t="shared" si="21"/>
        <v>244.56469970232888</v>
      </c>
      <c r="D84" s="17">
        <f t="shared" si="21"/>
        <v>260.71978988382091</v>
      </c>
      <c r="E84" s="17">
        <f t="shared" si="21"/>
        <v>292.7209955211992</v>
      </c>
      <c r="F84" s="57">
        <f t="shared" si="21"/>
        <v>306.72234801244718</v>
      </c>
      <c r="G84" s="41">
        <f t="shared" si="21"/>
        <v>330.55891941687759</v>
      </c>
      <c r="H84" s="41">
        <f t="shared" si="21"/>
        <v>349.6522071911711</v>
      </c>
      <c r="I84" s="41">
        <f t="shared" si="21"/>
        <v>386.7707580844887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99"/>
    </row>
    <row r="88" spans="1:33" ht="13.5" thickBot="1">
      <c r="A88" s="150" t="s">
        <v>52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02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0"/>
      <c r="J89" s="152" t="s">
        <v>3</v>
      </c>
      <c r="K89" s="153"/>
      <c r="L89" s="153"/>
      <c r="M89" s="153"/>
      <c r="N89" s="153"/>
      <c r="O89" s="153"/>
      <c r="P89" s="153"/>
      <c r="Q89" s="100"/>
      <c r="R89" s="152" t="s">
        <v>4</v>
      </c>
      <c r="S89" s="153"/>
      <c r="T89" s="153"/>
      <c r="U89" s="153"/>
      <c r="V89" s="153"/>
      <c r="W89" s="153"/>
      <c r="X89" s="153"/>
      <c r="Y89" s="100"/>
      <c r="Z89" s="152" t="s">
        <v>17</v>
      </c>
      <c r="AA89" s="153"/>
      <c r="AB89" s="153"/>
      <c r="AC89" s="153"/>
      <c r="AD89" s="153"/>
      <c r="AE89" s="153"/>
      <c r="AF89" s="153"/>
      <c r="AG89" s="100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55">
        <v>2011</v>
      </c>
    </row>
    <row r="91" spans="1:33">
      <c r="A91" s="5" t="s">
        <v>6</v>
      </c>
      <c r="B91" s="6">
        <f t="shared" ref="B91:H91" si="22">+B7</f>
        <v>10564</v>
      </c>
      <c r="C91" s="7">
        <f t="shared" si="22"/>
        <v>3840</v>
      </c>
      <c r="D91" s="7">
        <f t="shared" si="22"/>
        <v>8731</v>
      </c>
      <c r="E91" s="7">
        <f t="shared" si="22"/>
        <v>5384</v>
      </c>
      <c r="F91" s="25">
        <f t="shared" si="22"/>
        <v>9702</v>
      </c>
      <c r="G91" s="63">
        <f t="shared" si="22"/>
        <v>16864</v>
      </c>
      <c r="H91" s="40">
        <f t="shared" si="22"/>
        <v>15097</v>
      </c>
      <c r="I91" s="40">
        <f t="shared" ref="I91" si="23">+I7</f>
        <v>43992</v>
      </c>
      <c r="J91" s="6">
        <f t="shared" ref="J91:X91" si="24">+J7</f>
        <v>44677</v>
      </c>
      <c r="K91" s="7">
        <f t="shared" si="24"/>
        <v>38568</v>
      </c>
      <c r="L91" s="7">
        <f t="shared" si="24"/>
        <v>31496</v>
      </c>
      <c r="M91" s="7">
        <f t="shared" si="24"/>
        <v>42738</v>
      </c>
      <c r="N91" s="7">
        <f t="shared" si="24"/>
        <v>37652</v>
      </c>
      <c r="O91" s="7">
        <f t="shared" si="24"/>
        <v>48280</v>
      </c>
      <c r="P91" s="29">
        <f t="shared" si="24"/>
        <v>19364</v>
      </c>
      <c r="Q91" s="29">
        <f t="shared" ref="Q91" si="25">+Q7</f>
        <v>12315</v>
      </c>
      <c r="R91" s="6">
        <f t="shared" si="24"/>
        <v>0</v>
      </c>
      <c r="S91" s="7">
        <f t="shared" si="24"/>
        <v>6673</v>
      </c>
      <c r="T91" s="7">
        <f t="shared" si="24"/>
        <v>0</v>
      </c>
      <c r="U91" s="7">
        <f t="shared" si="24"/>
        <v>0</v>
      </c>
      <c r="V91" s="7">
        <f t="shared" si="24"/>
        <v>2293</v>
      </c>
      <c r="W91" s="7">
        <f t="shared" si="24"/>
        <v>0</v>
      </c>
      <c r="X91" s="40">
        <f t="shared" si="24"/>
        <v>2101</v>
      </c>
      <c r="Y91" s="40">
        <f t="shared" ref="Y91" si="26">+Y7</f>
        <v>12632</v>
      </c>
      <c r="Z91" s="6">
        <f t="shared" ref="Z91:Z102" si="27">+R91+J91+B91</f>
        <v>55241</v>
      </c>
      <c r="AA91" s="7">
        <f t="shared" ref="AA91:AA102" si="28">+S91+K91+C91</f>
        <v>49081</v>
      </c>
      <c r="AB91" s="7">
        <f t="shared" ref="AB91:AB102" si="29">+T91+L91+D91</f>
        <v>40227</v>
      </c>
      <c r="AC91" s="7">
        <f t="shared" ref="AC91:AC102" si="30">+U91+M91+E91</f>
        <v>48122</v>
      </c>
      <c r="AD91" s="7">
        <f>+AD7</f>
        <v>49647</v>
      </c>
      <c r="AE91" s="63">
        <f>+AE7</f>
        <v>65144</v>
      </c>
      <c r="AF91" s="40">
        <f>+AF7</f>
        <v>2101</v>
      </c>
      <c r="AG91" s="40">
        <f>+AG7</f>
        <v>68939</v>
      </c>
    </row>
    <row r="92" spans="1:33">
      <c r="A92" s="5" t="s">
        <v>24</v>
      </c>
      <c r="B92" s="6">
        <f t="shared" ref="B92:B102" si="31">+B91+B8</f>
        <v>19732</v>
      </c>
      <c r="C92" s="7">
        <f t="shared" ref="C92:C102" si="32">+C91+C8</f>
        <v>14983</v>
      </c>
      <c r="D92" s="7">
        <f t="shared" ref="D92:D102" si="33">+D91+D8</f>
        <v>12362</v>
      </c>
      <c r="E92" s="7">
        <f t="shared" ref="E92:E102" si="34">+E91+E8</f>
        <v>13573</v>
      </c>
      <c r="F92" s="25">
        <f t="shared" ref="F92:H102" si="35">+F91+F8</f>
        <v>18847</v>
      </c>
      <c r="G92" s="63">
        <f t="shared" si="35"/>
        <v>33080</v>
      </c>
      <c r="H92" s="40">
        <f t="shared" si="35"/>
        <v>24267</v>
      </c>
      <c r="I92" s="40">
        <f t="shared" ref="I92" si="36">+I91+I8</f>
        <v>61467</v>
      </c>
      <c r="J92" s="6">
        <f t="shared" ref="J92:J102" si="37">+J91+J8</f>
        <v>103070</v>
      </c>
      <c r="K92" s="7">
        <f t="shared" ref="K92:K102" si="38">+K91+K8</f>
        <v>64883</v>
      </c>
      <c r="L92" s="7">
        <f t="shared" ref="L92:L102" si="39">+L91+L8</f>
        <v>61138</v>
      </c>
      <c r="M92" s="7">
        <f t="shared" ref="M92:M102" si="40">+M91+M8</f>
        <v>86869</v>
      </c>
      <c r="N92" s="7">
        <f t="shared" ref="N92:N102" si="41">+N91+N8</f>
        <v>81158</v>
      </c>
      <c r="O92" s="7">
        <f t="shared" ref="O92:O102" si="42">+O91+O8</f>
        <v>71517</v>
      </c>
      <c r="P92" s="29">
        <f t="shared" ref="P92:Q102" si="43">+P91+P8</f>
        <v>43285</v>
      </c>
      <c r="Q92" s="29">
        <f t="shared" si="43"/>
        <v>25104</v>
      </c>
      <c r="R92" s="6">
        <f t="shared" ref="R92:R102" si="44">+R91+R8</f>
        <v>0</v>
      </c>
      <c r="S92" s="7">
        <f t="shared" ref="S92:S102" si="45">+S91+S8</f>
        <v>22195</v>
      </c>
      <c r="T92" s="7">
        <f t="shared" ref="T92:T102" si="46">+T91+T8</f>
        <v>0</v>
      </c>
      <c r="U92" s="7">
        <f t="shared" ref="U92:U102" si="47">+U91+U8</f>
        <v>2022</v>
      </c>
      <c r="V92" s="7">
        <f t="shared" ref="V92:V102" si="48">+V91+V8</f>
        <v>5804</v>
      </c>
      <c r="W92" s="7">
        <f t="shared" ref="W92:W102" si="49">+W91+W8</f>
        <v>2177</v>
      </c>
      <c r="X92" s="40">
        <f t="shared" ref="X92:Y102" si="50">+X91+X8</f>
        <v>3097</v>
      </c>
      <c r="Y92" s="40">
        <f t="shared" si="50"/>
        <v>12632</v>
      </c>
      <c r="Z92" s="6">
        <f t="shared" si="27"/>
        <v>122802</v>
      </c>
      <c r="AA92" s="7">
        <f t="shared" si="28"/>
        <v>102061</v>
      </c>
      <c r="AB92" s="7">
        <f t="shared" si="29"/>
        <v>73500</v>
      </c>
      <c r="AC92" s="7">
        <f t="shared" si="30"/>
        <v>102464</v>
      </c>
      <c r="AD92" s="7">
        <f t="shared" ref="AD92:AD102" si="51">+AD91+AD8</f>
        <v>105809</v>
      </c>
      <c r="AE92" s="63">
        <f t="shared" ref="AE92:AE102" si="52">+AE91+AE8</f>
        <v>106774</v>
      </c>
      <c r="AF92" s="40">
        <f t="shared" ref="AF92:AG102" si="53">+AF91+AF8</f>
        <v>3097</v>
      </c>
      <c r="AG92" s="40">
        <f t="shared" si="53"/>
        <v>99203</v>
      </c>
    </row>
    <row r="93" spans="1:33">
      <c r="A93" s="5" t="s">
        <v>7</v>
      </c>
      <c r="B93" s="6">
        <f t="shared" si="31"/>
        <v>26885</v>
      </c>
      <c r="C93" s="7">
        <f t="shared" si="32"/>
        <v>24341</v>
      </c>
      <c r="D93" s="7">
        <f t="shared" si="33"/>
        <v>23411</v>
      </c>
      <c r="E93" s="7">
        <f t="shared" si="34"/>
        <v>24684</v>
      </c>
      <c r="F93" s="25">
        <f t="shared" si="35"/>
        <v>36892</v>
      </c>
      <c r="G93" s="63">
        <f t="shared" si="35"/>
        <v>51664</v>
      </c>
      <c r="H93" s="40">
        <f t="shared" si="35"/>
        <v>38864</v>
      </c>
      <c r="I93" s="40">
        <f t="shared" ref="I93" si="54">+I92+I9</f>
        <v>73610</v>
      </c>
      <c r="J93" s="6">
        <f t="shared" si="37"/>
        <v>132892</v>
      </c>
      <c r="K93" s="7">
        <f t="shared" si="38"/>
        <v>131066</v>
      </c>
      <c r="L93" s="7">
        <f t="shared" si="39"/>
        <v>111835</v>
      </c>
      <c r="M93" s="7">
        <f t="shared" si="40"/>
        <v>126097</v>
      </c>
      <c r="N93" s="7">
        <f t="shared" si="41"/>
        <v>151538</v>
      </c>
      <c r="O93" s="7">
        <f t="shared" si="42"/>
        <v>104043</v>
      </c>
      <c r="P93" s="29">
        <f t="shared" si="43"/>
        <v>70418</v>
      </c>
      <c r="Q93" s="29">
        <f t="shared" si="43"/>
        <v>34876</v>
      </c>
      <c r="R93" s="6">
        <f t="shared" si="44"/>
        <v>0</v>
      </c>
      <c r="S93" s="7">
        <f t="shared" si="45"/>
        <v>55638</v>
      </c>
      <c r="T93" s="7">
        <f t="shared" si="46"/>
        <v>0</v>
      </c>
      <c r="U93" s="7">
        <f t="shared" si="47"/>
        <v>2022</v>
      </c>
      <c r="V93" s="7">
        <f t="shared" si="48"/>
        <v>9603</v>
      </c>
      <c r="W93" s="7">
        <f t="shared" si="49"/>
        <v>4849</v>
      </c>
      <c r="X93" s="40">
        <f t="shared" si="50"/>
        <v>4597</v>
      </c>
      <c r="Y93" s="40">
        <f t="shared" si="50"/>
        <v>34696</v>
      </c>
      <c r="Z93" s="6">
        <f t="shared" si="27"/>
        <v>159777</v>
      </c>
      <c r="AA93" s="7">
        <f t="shared" si="28"/>
        <v>211045</v>
      </c>
      <c r="AB93" s="7">
        <f t="shared" si="29"/>
        <v>135246</v>
      </c>
      <c r="AC93" s="7">
        <f t="shared" si="30"/>
        <v>152803</v>
      </c>
      <c r="AD93" s="7">
        <f t="shared" si="51"/>
        <v>198033</v>
      </c>
      <c r="AE93" s="63">
        <f t="shared" si="52"/>
        <v>160556</v>
      </c>
      <c r="AF93" s="40">
        <f t="shared" si="53"/>
        <v>4597</v>
      </c>
      <c r="AG93" s="40">
        <f t="shared" si="53"/>
        <v>143182</v>
      </c>
    </row>
    <row r="94" spans="1:33">
      <c r="A94" s="5" t="s">
        <v>8</v>
      </c>
      <c r="B94" s="6">
        <f t="shared" si="31"/>
        <v>35415</v>
      </c>
      <c r="C94" s="7">
        <f t="shared" si="32"/>
        <v>31748</v>
      </c>
      <c r="D94" s="7">
        <f t="shared" si="33"/>
        <v>28704</v>
      </c>
      <c r="E94" s="7">
        <f t="shared" si="34"/>
        <v>28893</v>
      </c>
      <c r="F94" s="25">
        <f t="shared" si="35"/>
        <v>56043</v>
      </c>
      <c r="G94" s="63">
        <f t="shared" si="35"/>
        <v>77878</v>
      </c>
      <c r="H94" s="40">
        <f t="shared" si="35"/>
        <v>56150</v>
      </c>
      <c r="I94" s="40">
        <f t="shared" ref="I94" si="55">+I93+I10</f>
        <v>91584</v>
      </c>
      <c r="J94" s="6">
        <f t="shared" si="37"/>
        <v>193949</v>
      </c>
      <c r="K94" s="7">
        <f t="shared" si="38"/>
        <v>204111</v>
      </c>
      <c r="L94" s="7">
        <f t="shared" si="39"/>
        <v>159685</v>
      </c>
      <c r="M94" s="7">
        <f t="shared" si="40"/>
        <v>156267</v>
      </c>
      <c r="N94" s="7">
        <f t="shared" si="41"/>
        <v>208363</v>
      </c>
      <c r="O94" s="7">
        <f t="shared" si="42"/>
        <v>134827</v>
      </c>
      <c r="P94" s="29">
        <f t="shared" si="43"/>
        <v>93000</v>
      </c>
      <c r="Q94" s="29">
        <f t="shared" si="43"/>
        <v>44091</v>
      </c>
      <c r="R94" s="6">
        <f t="shared" si="44"/>
        <v>0</v>
      </c>
      <c r="S94" s="7">
        <f t="shared" si="45"/>
        <v>65318</v>
      </c>
      <c r="T94" s="7">
        <f t="shared" si="46"/>
        <v>0</v>
      </c>
      <c r="U94" s="7">
        <f t="shared" si="47"/>
        <v>7852</v>
      </c>
      <c r="V94" s="7">
        <f t="shared" si="48"/>
        <v>9603</v>
      </c>
      <c r="W94" s="7">
        <f t="shared" si="49"/>
        <v>6204</v>
      </c>
      <c r="X94" s="40">
        <f t="shared" si="50"/>
        <v>7597</v>
      </c>
      <c r="Y94" s="40">
        <f t="shared" si="50"/>
        <v>112418</v>
      </c>
      <c r="Z94" s="6">
        <f t="shared" si="27"/>
        <v>229364</v>
      </c>
      <c r="AA94" s="7">
        <f t="shared" si="28"/>
        <v>301177</v>
      </c>
      <c r="AB94" s="7">
        <f t="shared" si="29"/>
        <v>188389</v>
      </c>
      <c r="AC94" s="7">
        <f t="shared" si="30"/>
        <v>193012</v>
      </c>
      <c r="AD94" s="7">
        <f t="shared" si="51"/>
        <v>274009</v>
      </c>
      <c r="AE94" s="63">
        <f t="shared" si="52"/>
        <v>218909</v>
      </c>
      <c r="AF94" s="40">
        <f t="shared" si="53"/>
        <v>7597</v>
      </c>
      <c r="AG94" s="40">
        <f t="shared" si="53"/>
        <v>248093</v>
      </c>
    </row>
    <row r="95" spans="1:33">
      <c r="A95" s="5" t="s">
        <v>9</v>
      </c>
      <c r="B95" s="6">
        <f t="shared" si="31"/>
        <v>48180</v>
      </c>
      <c r="C95" s="7">
        <f t="shared" si="32"/>
        <v>38975</v>
      </c>
      <c r="D95" s="7">
        <f t="shared" si="33"/>
        <v>33767</v>
      </c>
      <c r="E95" s="7">
        <f t="shared" si="34"/>
        <v>44418</v>
      </c>
      <c r="F95" s="25">
        <f t="shared" si="35"/>
        <v>78791</v>
      </c>
      <c r="G95" s="63">
        <f t="shared" si="35"/>
        <v>93213</v>
      </c>
      <c r="H95" s="40">
        <f t="shared" si="35"/>
        <v>81675</v>
      </c>
      <c r="I95" s="40">
        <f t="shared" ref="I95" si="56">+I94+I11</f>
        <v>97288</v>
      </c>
      <c r="J95" s="6">
        <f t="shared" si="37"/>
        <v>234319</v>
      </c>
      <c r="K95" s="7">
        <f t="shared" si="38"/>
        <v>287196</v>
      </c>
      <c r="L95" s="7">
        <f t="shared" si="39"/>
        <v>191056</v>
      </c>
      <c r="M95" s="7">
        <f t="shared" si="40"/>
        <v>189538</v>
      </c>
      <c r="N95" s="7">
        <f t="shared" si="41"/>
        <v>256723</v>
      </c>
      <c r="O95" s="7">
        <f t="shared" si="42"/>
        <v>167035</v>
      </c>
      <c r="P95" s="29">
        <f t="shared" si="43"/>
        <v>121230</v>
      </c>
      <c r="Q95" s="29">
        <f t="shared" si="43"/>
        <v>47287</v>
      </c>
      <c r="R95" s="6">
        <f t="shared" si="44"/>
        <v>0</v>
      </c>
      <c r="S95" s="7">
        <f t="shared" si="45"/>
        <v>70140</v>
      </c>
      <c r="T95" s="7">
        <f t="shared" si="46"/>
        <v>1878</v>
      </c>
      <c r="U95" s="7">
        <f t="shared" si="47"/>
        <v>10023</v>
      </c>
      <c r="V95" s="7">
        <f t="shared" si="48"/>
        <v>11466</v>
      </c>
      <c r="W95" s="7">
        <f t="shared" si="49"/>
        <v>11694</v>
      </c>
      <c r="X95" s="40">
        <f t="shared" si="50"/>
        <v>12674</v>
      </c>
      <c r="Y95" s="40">
        <f t="shared" si="50"/>
        <v>123369</v>
      </c>
      <c r="Z95" s="6">
        <f t="shared" si="27"/>
        <v>282499</v>
      </c>
      <c r="AA95" s="7">
        <f t="shared" si="28"/>
        <v>396311</v>
      </c>
      <c r="AB95" s="7">
        <f t="shared" si="29"/>
        <v>226701</v>
      </c>
      <c r="AC95" s="7">
        <f t="shared" si="30"/>
        <v>243979</v>
      </c>
      <c r="AD95" s="7">
        <f t="shared" si="51"/>
        <v>346980</v>
      </c>
      <c r="AE95" s="63">
        <f t="shared" si="52"/>
        <v>271942</v>
      </c>
      <c r="AF95" s="40">
        <f t="shared" si="53"/>
        <v>12674</v>
      </c>
      <c r="AG95" s="40">
        <f t="shared" si="53"/>
        <v>267944</v>
      </c>
    </row>
    <row r="96" spans="1:33">
      <c r="A96" s="5" t="s">
        <v>10</v>
      </c>
      <c r="B96" s="6">
        <f t="shared" si="31"/>
        <v>52971</v>
      </c>
      <c r="C96" s="7">
        <f t="shared" si="32"/>
        <v>44367</v>
      </c>
      <c r="D96" s="7">
        <f t="shared" si="33"/>
        <v>42892</v>
      </c>
      <c r="E96" s="7">
        <f t="shared" si="34"/>
        <v>57256</v>
      </c>
      <c r="F96" s="25">
        <f t="shared" si="35"/>
        <v>98600</v>
      </c>
      <c r="G96" s="63">
        <f t="shared" si="35"/>
        <v>112784</v>
      </c>
      <c r="H96" s="40">
        <f t="shared" si="35"/>
        <v>97147</v>
      </c>
      <c r="I96" s="40">
        <f t="shared" ref="I96" si="57">+I95+I12</f>
        <v>118023</v>
      </c>
      <c r="J96" s="6">
        <f t="shared" si="37"/>
        <v>260636</v>
      </c>
      <c r="K96" s="7">
        <f t="shared" si="38"/>
        <v>366041</v>
      </c>
      <c r="L96" s="7">
        <f t="shared" si="39"/>
        <v>241046</v>
      </c>
      <c r="M96" s="7">
        <f t="shared" si="40"/>
        <v>238355</v>
      </c>
      <c r="N96" s="7">
        <f t="shared" si="41"/>
        <v>317279</v>
      </c>
      <c r="O96" s="7">
        <f t="shared" si="42"/>
        <v>196114</v>
      </c>
      <c r="P96" s="29">
        <f t="shared" si="43"/>
        <v>146211</v>
      </c>
      <c r="Q96" s="29">
        <f t="shared" si="43"/>
        <v>47287</v>
      </c>
      <c r="R96" s="6">
        <f t="shared" si="44"/>
        <v>5507</v>
      </c>
      <c r="S96" s="7">
        <f t="shared" si="45"/>
        <v>71640</v>
      </c>
      <c r="T96" s="7">
        <f t="shared" si="46"/>
        <v>9166</v>
      </c>
      <c r="U96" s="7">
        <f t="shared" si="47"/>
        <v>13648</v>
      </c>
      <c r="V96" s="7">
        <f t="shared" si="48"/>
        <v>14727</v>
      </c>
      <c r="W96" s="7">
        <f t="shared" si="49"/>
        <v>13694</v>
      </c>
      <c r="X96" s="40">
        <f t="shared" si="50"/>
        <v>38446</v>
      </c>
      <c r="Y96" s="40">
        <f t="shared" si="50"/>
        <v>123369</v>
      </c>
      <c r="Z96" s="6">
        <f t="shared" si="27"/>
        <v>319114</v>
      </c>
      <c r="AA96" s="7">
        <f t="shared" si="28"/>
        <v>482048</v>
      </c>
      <c r="AB96" s="7">
        <f t="shared" si="29"/>
        <v>293104</v>
      </c>
      <c r="AC96" s="7">
        <f t="shared" si="30"/>
        <v>309259</v>
      </c>
      <c r="AD96" s="7">
        <f t="shared" si="51"/>
        <v>430606</v>
      </c>
      <c r="AE96" s="63">
        <f t="shared" si="52"/>
        <v>322592</v>
      </c>
      <c r="AF96" s="40">
        <f t="shared" si="53"/>
        <v>78899</v>
      </c>
      <c r="AG96" s="40">
        <f t="shared" si="53"/>
        <v>288679</v>
      </c>
    </row>
    <row r="97" spans="1:33">
      <c r="A97" s="5" t="s">
        <v>11</v>
      </c>
      <c r="B97" s="6">
        <f t="shared" si="31"/>
        <v>63130</v>
      </c>
      <c r="C97" s="7">
        <f t="shared" si="32"/>
        <v>52992</v>
      </c>
      <c r="D97" s="7">
        <f t="shared" si="33"/>
        <v>50982</v>
      </c>
      <c r="E97" s="7">
        <f t="shared" si="34"/>
        <v>75174</v>
      </c>
      <c r="F97" s="25">
        <f t="shared" si="35"/>
        <v>117140</v>
      </c>
      <c r="G97" s="63">
        <f t="shared" si="35"/>
        <v>134665</v>
      </c>
      <c r="H97" s="40">
        <f t="shared" si="35"/>
        <v>118295</v>
      </c>
      <c r="I97" s="40">
        <f t="shared" ref="I97" si="58">+I96+I13</f>
        <v>139434</v>
      </c>
      <c r="J97" s="6">
        <f t="shared" si="37"/>
        <v>315546</v>
      </c>
      <c r="K97" s="7">
        <f t="shared" si="38"/>
        <v>413538</v>
      </c>
      <c r="L97" s="7">
        <f t="shared" si="39"/>
        <v>292069</v>
      </c>
      <c r="M97" s="7">
        <f t="shared" si="40"/>
        <v>290870</v>
      </c>
      <c r="N97" s="7">
        <f t="shared" si="41"/>
        <v>391714</v>
      </c>
      <c r="O97" s="7">
        <f t="shared" si="42"/>
        <v>226113</v>
      </c>
      <c r="P97" s="29">
        <f t="shared" si="43"/>
        <v>165670</v>
      </c>
      <c r="Q97" s="29">
        <f t="shared" si="43"/>
        <v>58052</v>
      </c>
      <c r="R97" s="6">
        <f t="shared" si="44"/>
        <v>48895</v>
      </c>
      <c r="S97" s="7">
        <f t="shared" si="45"/>
        <v>71640</v>
      </c>
      <c r="T97" s="7">
        <f t="shared" si="46"/>
        <v>12166</v>
      </c>
      <c r="U97" s="7">
        <f t="shared" si="47"/>
        <v>14656</v>
      </c>
      <c r="V97" s="7">
        <f t="shared" si="48"/>
        <v>16727</v>
      </c>
      <c r="W97" s="7">
        <f t="shared" si="49"/>
        <v>13694</v>
      </c>
      <c r="X97" s="40">
        <f t="shared" si="50"/>
        <v>42010</v>
      </c>
      <c r="Y97" s="40">
        <f t="shared" si="50"/>
        <v>139383</v>
      </c>
      <c r="Z97" s="6">
        <f t="shared" si="27"/>
        <v>427571</v>
      </c>
      <c r="AA97" s="7">
        <f t="shared" si="28"/>
        <v>538170</v>
      </c>
      <c r="AB97" s="7">
        <f t="shared" si="29"/>
        <v>355217</v>
      </c>
      <c r="AC97" s="7">
        <f t="shared" si="30"/>
        <v>380700</v>
      </c>
      <c r="AD97" s="7">
        <f t="shared" si="51"/>
        <v>525581</v>
      </c>
      <c r="AE97" s="63">
        <f t="shared" si="52"/>
        <v>374472</v>
      </c>
      <c r="AF97" s="40">
        <f t="shared" si="53"/>
        <v>123070</v>
      </c>
      <c r="AG97" s="40">
        <f t="shared" si="53"/>
        <v>336869</v>
      </c>
    </row>
    <row r="98" spans="1:33">
      <c r="A98" s="5" t="s">
        <v>12</v>
      </c>
      <c r="B98" s="6">
        <f t="shared" si="31"/>
        <v>72431</v>
      </c>
      <c r="C98" s="7">
        <f t="shared" si="32"/>
        <v>59042</v>
      </c>
      <c r="D98" s="7">
        <f t="shared" si="33"/>
        <v>68569</v>
      </c>
      <c r="E98" s="7">
        <f t="shared" si="34"/>
        <v>85987</v>
      </c>
      <c r="F98" s="25">
        <f t="shared" si="35"/>
        <v>138037</v>
      </c>
      <c r="G98" s="63">
        <f t="shared" si="35"/>
        <v>154919</v>
      </c>
      <c r="H98" s="40">
        <f t="shared" si="35"/>
        <v>136921</v>
      </c>
      <c r="I98" s="40">
        <f t="shared" ref="I98" si="59">+I97+I14</f>
        <v>165636</v>
      </c>
      <c r="J98" s="6">
        <f t="shared" si="37"/>
        <v>364446</v>
      </c>
      <c r="K98" s="7">
        <f t="shared" si="38"/>
        <v>467734</v>
      </c>
      <c r="L98" s="7">
        <f t="shared" si="39"/>
        <v>341744</v>
      </c>
      <c r="M98" s="7">
        <f t="shared" si="40"/>
        <v>351322</v>
      </c>
      <c r="N98" s="7">
        <f t="shared" si="41"/>
        <v>459767</v>
      </c>
      <c r="O98" s="7">
        <f t="shared" si="42"/>
        <v>259480</v>
      </c>
      <c r="P98" s="29">
        <f t="shared" si="43"/>
        <v>185846</v>
      </c>
      <c r="Q98" s="29">
        <f t="shared" si="43"/>
        <v>70892</v>
      </c>
      <c r="R98" s="6">
        <f t="shared" si="44"/>
        <v>52044</v>
      </c>
      <c r="S98" s="7">
        <f t="shared" si="45"/>
        <v>81615</v>
      </c>
      <c r="T98" s="7">
        <f t="shared" si="46"/>
        <v>20975</v>
      </c>
      <c r="U98" s="7">
        <f t="shared" si="47"/>
        <v>14656</v>
      </c>
      <c r="V98" s="7">
        <f t="shared" si="48"/>
        <v>19063</v>
      </c>
      <c r="W98" s="7">
        <f t="shared" si="49"/>
        <v>15686</v>
      </c>
      <c r="X98" s="40">
        <f t="shared" si="50"/>
        <v>42010</v>
      </c>
      <c r="Y98" s="40">
        <f t="shared" si="50"/>
        <v>153612</v>
      </c>
      <c r="Z98" s="6">
        <f t="shared" si="27"/>
        <v>488921</v>
      </c>
      <c r="AA98" s="7">
        <f t="shared" si="28"/>
        <v>608391</v>
      </c>
      <c r="AB98" s="7">
        <f t="shared" si="29"/>
        <v>431288</v>
      </c>
      <c r="AC98" s="7">
        <f t="shared" si="30"/>
        <v>451965</v>
      </c>
      <c r="AD98" s="7">
        <f t="shared" si="51"/>
        <v>616867</v>
      </c>
      <c r="AE98" s="63">
        <f t="shared" si="52"/>
        <v>430085</v>
      </c>
      <c r="AF98" s="40">
        <f t="shared" si="53"/>
        <v>161872</v>
      </c>
      <c r="AG98" s="40">
        <f t="shared" si="53"/>
        <v>390140</v>
      </c>
    </row>
    <row r="99" spans="1:33">
      <c r="A99" s="5" t="s">
        <v>13</v>
      </c>
      <c r="B99" s="6">
        <f t="shared" si="31"/>
        <v>82843</v>
      </c>
      <c r="C99" s="7">
        <f t="shared" si="32"/>
        <v>65107</v>
      </c>
      <c r="D99" s="7">
        <f t="shared" si="33"/>
        <v>91356</v>
      </c>
      <c r="E99" s="7">
        <f t="shared" si="34"/>
        <v>100040</v>
      </c>
      <c r="F99" s="25">
        <f t="shared" si="35"/>
        <v>153617</v>
      </c>
      <c r="G99" s="63">
        <f t="shared" si="35"/>
        <v>173008</v>
      </c>
      <c r="H99" s="40">
        <f t="shared" si="35"/>
        <v>150407</v>
      </c>
      <c r="I99" s="40">
        <f t="shared" ref="I99" si="60">+I98+I15</f>
        <v>179126</v>
      </c>
      <c r="J99" s="6">
        <f t="shared" si="37"/>
        <v>424553</v>
      </c>
      <c r="K99" s="7">
        <f t="shared" si="38"/>
        <v>513001</v>
      </c>
      <c r="L99" s="7">
        <f t="shared" si="39"/>
        <v>385556</v>
      </c>
      <c r="M99" s="7">
        <f t="shared" si="40"/>
        <v>397436</v>
      </c>
      <c r="N99" s="7">
        <f t="shared" si="41"/>
        <v>520273</v>
      </c>
      <c r="O99" s="7">
        <f t="shared" si="42"/>
        <v>290695</v>
      </c>
      <c r="P99" s="29">
        <f t="shared" si="43"/>
        <v>209263</v>
      </c>
      <c r="Q99" s="29">
        <f t="shared" si="43"/>
        <v>78271</v>
      </c>
      <c r="R99" s="6">
        <f t="shared" si="44"/>
        <v>63336</v>
      </c>
      <c r="S99" s="7">
        <f t="shared" si="45"/>
        <v>86591</v>
      </c>
      <c r="T99" s="7">
        <f t="shared" si="46"/>
        <v>20975</v>
      </c>
      <c r="U99" s="7">
        <f t="shared" si="47"/>
        <v>20160</v>
      </c>
      <c r="V99" s="7">
        <f t="shared" si="48"/>
        <v>21591</v>
      </c>
      <c r="W99" s="7">
        <f t="shared" si="49"/>
        <v>18243</v>
      </c>
      <c r="X99" s="40">
        <f t="shared" si="50"/>
        <v>50797</v>
      </c>
      <c r="Y99" s="40">
        <f t="shared" si="50"/>
        <v>186018</v>
      </c>
      <c r="Z99" s="6">
        <f t="shared" si="27"/>
        <v>570732</v>
      </c>
      <c r="AA99" s="7">
        <f t="shared" si="28"/>
        <v>664699</v>
      </c>
      <c r="AB99" s="7">
        <f t="shared" si="29"/>
        <v>497887</v>
      </c>
      <c r="AC99" s="7">
        <f t="shared" si="30"/>
        <v>517636</v>
      </c>
      <c r="AD99" s="7">
        <f t="shared" si="51"/>
        <v>695481</v>
      </c>
      <c r="AE99" s="63">
        <f t="shared" si="52"/>
        <v>481946</v>
      </c>
      <c r="AF99" s="40">
        <f t="shared" si="53"/>
        <v>207562</v>
      </c>
      <c r="AG99" s="40">
        <f t="shared" si="53"/>
        <v>443415</v>
      </c>
    </row>
    <row r="100" spans="1:33">
      <c r="A100" s="5" t="s">
        <v>14</v>
      </c>
      <c r="B100" s="6">
        <f t="shared" si="31"/>
        <v>87855</v>
      </c>
      <c r="C100" s="7">
        <f t="shared" si="32"/>
        <v>77095</v>
      </c>
      <c r="D100" s="7">
        <f t="shared" si="33"/>
        <v>100269</v>
      </c>
      <c r="E100" s="7">
        <f t="shared" si="34"/>
        <v>112998</v>
      </c>
      <c r="F100" s="25">
        <f t="shared" si="35"/>
        <v>178080</v>
      </c>
      <c r="G100" s="63">
        <f t="shared" si="35"/>
        <v>189021</v>
      </c>
      <c r="H100" s="40">
        <f t="shared" si="35"/>
        <v>164763</v>
      </c>
      <c r="I100" s="40">
        <f t="shared" ref="I100" si="61">+I99+I16</f>
        <v>225532</v>
      </c>
      <c r="J100" s="6">
        <f t="shared" si="37"/>
        <v>444538</v>
      </c>
      <c r="K100" s="7">
        <f t="shared" si="38"/>
        <v>552290</v>
      </c>
      <c r="L100" s="7">
        <f t="shared" si="39"/>
        <v>421294</v>
      </c>
      <c r="M100" s="7">
        <f t="shared" si="40"/>
        <v>441462</v>
      </c>
      <c r="N100" s="7">
        <f t="shared" si="41"/>
        <v>561296</v>
      </c>
      <c r="O100" s="7">
        <f t="shared" si="42"/>
        <v>320558</v>
      </c>
      <c r="P100" s="29">
        <f t="shared" si="43"/>
        <v>237388</v>
      </c>
      <c r="Q100" s="29">
        <f t="shared" si="43"/>
        <v>89257</v>
      </c>
      <c r="R100" s="6">
        <f t="shared" si="44"/>
        <v>65237</v>
      </c>
      <c r="S100" s="7">
        <f t="shared" si="45"/>
        <v>90293</v>
      </c>
      <c r="T100" s="7">
        <f t="shared" si="46"/>
        <v>20975</v>
      </c>
      <c r="U100" s="7">
        <f t="shared" si="47"/>
        <v>25642</v>
      </c>
      <c r="V100" s="7">
        <f t="shared" si="48"/>
        <v>26173</v>
      </c>
      <c r="W100" s="7">
        <f t="shared" si="49"/>
        <v>20098</v>
      </c>
      <c r="X100" s="40">
        <f t="shared" si="50"/>
        <v>65556</v>
      </c>
      <c r="Y100" s="40">
        <f t="shared" si="50"/>
        <v>186018</v>
      </c>
      <c r="Z100" s="6">
        <f t="shared" si="27"/>
        <v>597630</v>
      </c>
      <c r="AA100" s="7">
        <f t="shared" si="28"/>
        <v>719678</v>
      </c>
      <c r="AB100" s="7">
        <f t="shared" si="29"/>
        <v>542538</v>
      </c>
      <c r="AC100" s="7">
        <f t="shared" si="30"/>
        <v>580102</v>
      </c>
      <c r="AD100" s="7">
        <f t="shared" si="51"/>
        <v>765549</v>
      </c>
      <c r="AE100" s="63">
        <f t="shared" si="52"/>
        <v>529677</v>
      </c>
      <c r="AF100" s="40">
        <f t="shared" si="53"/>
        <v>264802</v>
      </c>
      <c r="AG100" s="40">
        <f t="shared" si="53"/>
        <v>500807</v>
      </c>
    </row>
    <row r="101" spans="1:33">
      <c r="A101" s="5" t="s">
        <v>15</v>
      </c>
      <c r="B101" s="6">
        <f t="shared" si="31"/>
        <v>94874</v>
      </c>
      <c r="C101" s="7">
        <f t="shared" si="32"/>
        <v>88710</v>
      </c>
      <c r="D101" s="7">
        <f t="shared" si="33"/>
        <v>108844</v>
      </c>
      <c r="E101" s="7">
        <f t="shared" si="34"/>
        <v>125879</v>
      </c>
      <c r="F101" s="25">
        <f t="shared" si="35"/>
        <v>191015</v>
      </c>
      <c r="G101" s="63">
        <f t="shared" si="35"/>
        <v>205998</v>
      </c>
      <c r="H101" s="40">
        <f t="shared" si="35"/>
        <v>187713</v>
      </c>
      <c r="I101" s="40">
        <f t="shared" ref="I101" si="62">+I100+I17</f>
        <v>252126</v>
      </c>
      <c r="J101" s="6">
        <f t="shared" si="37"/>
        <v>496756</v>
      </c>
      <c r="K101" s="7">
        <f t="shared" si="38"/>
        <v>588739</v>
      </c>
      <c r="L101" s="7">
        <f t="shared" si="39"/>
        <v>458648</v>
      </c>
      <c r="M101" s="7">
        <f t="shared" si="40"/>
        <v>485712</v>
      </c>
      <c r="N101" s="7">
        <f t="shared" si="41"/>
        <v>600755</v>
      </c>
      <c r="O101" s="7">
        <f t="shared" si="42"/>
        <v>351356</v>
      </c>
      <c r="P101" s="29">
        <f t="shared" si="43"/>
        <v>265388</v>
      </c>
      <c r="Q101" s="29">
        <f t="shared" si="43"/>
        <v>93231</v>
      </c>
      <c r="R101" s="6">
        <f t="shared" si="44"/>
        <v>72720</v>
      </c>
      <c r="S101" s="7">
        <f t="shared" si="45"/>
        <v>104731</v>
      </c>
      <c r="T101" s="7">
        <f t="shared" si="46"/>
        <v>20975</v>
      </c>
      <c r="U101" s="7">
        <f t="shared" si="47"/>
        <v>30742</v>
      </c>
      <c r="V101" s="7">
        <f t="shared" si="48"/>
        <v>26173</v>
      </c>
      <c r="W101" s="7">
        <f t="shared" si="49"/>
        <v>24894</v>
      </c>
      <c r="X101" s="40">
        <f t="shared" si="50"/>
        <v>70051</v>
      </c>
      <c r="Y101" s="40">
        <f t="shared" si="50"/>
        <v>197878</v>
      </c>
      <c r="Z101" s="6">
        <f t="shared" si="27"/>
        <v>664350</v>
      </c>
      <c r="AA101" s="7">
        <f t="shared" si="28"/>
        <v>782180</v>
      </c>
      <c r="AB101" s="7">
        <f t="shared" si="29"/>
        <v>588467</v>
      </c>
      <c r="AC101" s="7">
        <f t="shared" si="30"/>
        <v>642333</v>
      </c>
      <c r="AD101" s="7">
        <f t="shared" si="51"/>
        <v>817943</v>
      </c>
      <c r="AE101" s="63">
        <f t="shared" si="52"/>
        <v>582248</v>
      </c>
      <c r="AF101" s="40">
        <f t="shared" si="53"/>
        <v>320247</v>
      </c>
      <c r="AG101" s="40">
        <f t="shared" si="53"/>
        <v>543235</v>
      </c>
    </row>
    <row r="102" spans="1:33" ht="13.5" thickBot="1">
      <c r="A102" s="20" t="s">
        <v>16</v>
      </c>
      <c r="B102" s="21">
        <f t="shared" si="31"/>
        <v>104358</v>
      </c>
      <c r="C102" s="22">
        <f t="shared" si="32"/>
        <v>97369</v>
      </c>
      <c r="D102" s="22">
        <f t="shared" si="33"/>
        <v>115580</v>
      </c>
      <c r="E102" s="22">
        <f t="shared" si="34"/>
        <v>149461</v>
      </c>
      <c r="F102" s="50">
        <f t="shared" si="35"/>
        <v>213408</v>
      </c>
      <c r="G102" s="64">
        <f t="shared" si="35"/>
        <v>222176.785</v>
      </c>
      <c r="H102" s="47">
        <f t="shared" si="35"/>
        <v>209749</v>
      </c>
      <c r="I102" s="47">
        <f t="shared" ref="I102" si="63">+I101+I18</f>
        <v>279728</v>
      </c>
      <c r="J102" s="21">
        <f t="shared" si="37"/>
        <v>539736</v>
      </c>
      <c r="K102" s="22">
        <f t="shared" si="38"/>
        <v>626146</v>
      </c>
      <c r="L102" s="22">
        <f t="shared" si="39"/>
        <v>493858</v>
      </c>
      <c r="M102" s="22">
        <f t="shared" si="40"/>
        <v>541775</v>
      </c>
      <c r="N102" s="22">
        <f t="shared" si="41"/>
        <v>665097</v>
      </c>
      <c r="O102" s="22">
        <f t="shared" si="42"/>
        <v>381476.21499999997</v>
      </c>
      <c r="P102" s="30">
        <f t="shared" si="43"/>
        <v>288689</v>
      </c>
      <c r="Q102" s="30">
        <f t="shared" si="43"/>
        <v>99792</v>
      </c>
      <c r="R102" s="21">
        <f t="shared" si="44"/>
        <v>74920</v>
      </c>
      <c r="S102" s="22">
        <f t="shared" si="45"/>
        <v>106227</v>
      </c>
      <c r="T102" s="22">
        <f t="shared" si="46"/>
        <v>26001</v>
      </c>
      <c r="U102" s="22">
        <f t="shared" si="47"/>
        <v>34136</v>
      </c>
      <c r="V102" s="22">
        <f t="shared" si="48"/>
        <v>28865</v>
      </c>
      <c r="W102" s="22">
        <f t="shared" si="49"/>
        <v>28417</v>
      </c>
      <c r="X102" s="47">
        <f t="shared" si="50"/>
        <v>70051</v>
      </c>
      <c r="Y102" s="47">
        <f t="shared" si="50"/>
        <v>197878</v>
      </c>
      <c r="Z102" s="21">
        <f t="shared" si="27"/>
        <v>719014</v>
      </c>
      <c r="AA102" s="22">
        <f t="shared" si="28"/>
        <v>829742</v>
      </c>
      <c r="AB102" s="22">
        <f t="shared" si="29"/>
        <v>635439</v>
      </c>
      <c r="AC102" s="22">
        <f t="shared" si="30"/>
        <v>725372</v>
      </c>
      <c r="AD102" s="22">
        <f t="shared" si="51"/>
        <v>907370</v>
      </c>
      <c r="AE102" s="64">
        <f t="shared" si="52"/>
        <v>632070</v>
      </c>
      <c r="AF102" s="47">
        <f t="shared" si="53"/>
        <v>365584</v>
      </c>
      <c r="AG102" s="47">
        <f t="shared" si="53"/>
        <v>577398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99"/>
    </row>
    <row r="107" spans="1:33" ht="13.5" thickBot="1">
      <c r="A107" s="150" t="s">
        <v>33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02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0"/>
      <c r="J108" s="152" t="s">
        <v>3</v>
      </c>
      <c r="K108" s="153"/>
      <c r="L108" s="153"/>
      <c r="M108" s="153"/>
      <c r="N108" s="153"/>
      <c r="O108" s="153"/>
      <c r="P108" s="153"/>
      <c r="Q108" s="100"/>
      <c r="R108" s="152" t="s">
        <v>4</v>
      </c>
      <c r="S108" s="153"/>
      <c r="T108" s="153"/>
      <c r="U108" s="153"/>
      <c r="V108" s="153"/>
      <c r="W108" s="153"/>
      <c r="X108" s="153"/>
      <c r="Y108" s="100"/>
      <c r="Z108" s="152" t="s">
        <v>17</v>
      </c>
      <c r="AA108" s="153"/>
      <c r="AB108" s="153"/>
      <c r="AC108" s="153"/>
      <c r="AD108" s="153"/>
      <c r="AE108" s="153"/>
      <c r="AF108" s="153"/>
      <c r="AG108" s="100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64">+B27</f>
        <v>23936</v>
      </c>
      <c r="C110" s="7">
        <f t="shared" si="64"/>
        <v>17372</v>
      </c>
      <c r="D110" s="7">
        <f t="shared" si="64"/>
        <v>38436</v>
      </c>
      <c r="E110" s="7">
        <f t="shared" si="64"/>
        <v>32519</v>
      </c>
      <c r="F110" s="25">
        <f t="shared" si="64"/>
        <v>26356</v>
      </c>
      <c r="G110" s="63">
        <f t="shared" si="64"/>
        <v>18533</v>
      </c>
      <c r="H110" s="40">
        <f t="shared" si="64"/>
        <v>20269.13</v>
      </c>
      <c r="I110" s="40">
        <f t="shared" ref="I110" si="65">+I27</f>
        <v>19301</v>
      </c>
      <c r="J110" s="6">
        <f t="shared" si="64"/>
        <v>64157</v>
      </c>
      <c r="K110" s="7">
        <f t="shared" si="64"/>
        <v>60831</v>
      </c>
      <c r="L110" s="7">
        <f t="shared" si="64"/>
        <v>79011</v>
      </c>
      <c r="M110" s="7">
        <f t="shared" si="64"/>
        <v>98459</v>
      </c>
      <c r="N110" s="7">
        <f t="shared" si="64"/>
        <v>124496</v>
      </c>
      <c r="O110" s="7">
        <f t="shared" si="64"/>
        <v>79240</v>
      </c>
      <c r="P110" s="29">
        <f t="shared" si="64"/>
        <v>121665.9</v>
      </c>
      <c r="Q110" s="29">
        <f t="shared" ref="Q110" si="66">+Q27</f>
        <v>118966</v>
      </c>
      <c r="R110" s="6">
        <f t="shared" si="64"/>
        <v>10509</v>
      </c>
      <c r="S110" s="7">
        <f t="shared" si="64"/>
        <v>12205</v>
      </c>
      <c r="T110" s="7">
        <f t="shared" si="64"/>
        <v>15440</v>
      </c>
      <c r="U110" s="7">
        <f t="shared" si="64"/>
        <v>63713</v>
      </c>
      <c r="V110" s="7">
        <f t="shared" si="64"/>
        <v>8469</v>
      </c>
      <c r="W110" s="7">
        <f t="shared" si="64"/>
        <v>2800</v>
      </c>
      <c r="X110" s="40">
        <f t="shared" si="64"/>
        <v>18931.850000000002</v>
      </c>
      <c r="Y110" s="40">
        <f t="shared" ref="Y110" si="67">+Y27</f>
        <v>1495</v>
      </c>
      <c r="Z110" s="6">
        <f t="shared" ref="Z110:Z121" si="68">+R110+J110+B110</f>
        <v>98602</v>
      </c>
      <c r="AA110" s="7">
        <f t="shared" ref="AA110:AA121" si="69">+S110+K110+C110</f>
        <v>90408</v>
      </c>
      <c r="AB110" s="7">
        <f t="shared" ref="AB110:AB121" si="70">+T110+L110+D110</f>
        <v>132887</v>
      </c>
      <c r="AC110" s="7">
        <f t="shared" ref="AC110:AC121" si="71">+U110+M110+E110</f>
        <v>194691</v>
      </c>
      <c r="AD110" s="7">
        <f>+AD27</f>
        <v>159321</v>
      </c>
      <c r="AE110" s="63">
        <f>+AE27</f>
        <v>100573</v>
      </c>
      <c r="AF110" s="40">
        <f>+AF27</f>
        <v>160866.88</v>
      </c>
      <c r="AG110" s="40">
        <f>+AG27</f>
        <v>139762</v>
      </c>
    </row>
    <row r="111" spans="1:33">
      <c r="A111" s="5" t="s">
        <v>24</v>
      </c>
      <c r="B111" s="6">
        <f t="shared" ref="B111:B121" si="72">+B110+B28</f>
        <v>48462</v>
      </c>
      <c r="C111" s="7">
        <f t="shared" ref="C111:C121" si="73">+C110+C28</f>
        <v>32224</v>
      </c>
      <c r="D111" s="7">
        <f t="shared" ref="D111:D121" si="74">+D110+D28</f>
        <v>64651</v>
      </c>
      <c r="E111" s="7">
        <f t="shared" ref="E111:E121" si="75">+E110+E28</f>
        <v>60089</v>
      </c>
      <c r="F111" s="25">
        <f t="shared" ref="F111:F121" si="76">+F110+F28</f>
        <v>51320</v>
      </c>
      <c r="G111" s="63">
        <f t="shared" ref="G111:G121" si="77">+G110+G28</f>
        <v>36068</v>
      </c>
      <c r="H111" s="40">
        <f t="shared" ref="H111:I121" si="78">+H110+H28</f>
        <v>36038.94</v>
      </c>
      <c r="I111" s="40">
        <f t="shared" si="78"/>
        <v>38022</v>
      </c>
      <c r="J111" s="6">
        <f t="shared" ref="J111:J121" si="79">+J110+J28</f>
        <v>100032</v>
      </c>
      <c r="K111" s="7">
        <f t="shared" ref="K111:K121" si="80">+K110+K28</f>
        <v>152132</v>
      </c>
      <c r="L111" s="7">
        <f t="shared" ref="L111:L121" si="81">+L110+L28</f>
        <v>150942</v>
      </c>
      <c r="M111" s="7">
        <f t="shared" ref="M111:M121" si="82">+M110+M28</f>
        <v>183673</v>
      </c>
      <c r="N111" s="7">
        <f t="shared" ref="N111:N121" si="83">+N110+N28</f>
        <v>217513</v>
      </c>
      <c r="O111" s="7">
        <f t="shared" ref="O111:O121" si="84">+O110+O28</f>
        <v>169973</v>
      </c>
      <c r="P111" s="29">
        <f t="shared" ref="P111:Q121" si="85">+P110+P28</f>
        <v>231981.8</v>
      </c>
      <c r="Q111" s="29">
        <f t="shared" si="85"/>
        <v>260497</v>
      </c>
      <c r="R111" s="6">
        <f t="shared" ref="R111:R121" si="86">+R110+R28</f>
        <v>33041</v>
      </c>
      <c r="S111" s="7">
        <f t="shared" ref="S111:S121" si="87">+S110+S28</f>
        <v>13506</v>
      </c>
      <c r="T111" s="7">
        <f t="shared" ref="T111:T121" si="88">+T110+T28</f>
        <v>22494</v>
      </c>
      <c r="U111" s="7">
        <f t="shared" ref="U111:U121" si="89">+U110+U28</f>
        <v>72014</v>
      </c>
      <c r="V111" s="7">
        <f t="shared" ref="V111:V121" si="90">+V110+V28</f>
        <v>10510</v>
      </c>
      <c r="W111" s="7">
        <f t="shared" ref="W111:W121" si="91">+W110+W28</f>
        <v>14807</v>
      </c>
      <c r="X111" s="40">
        <f t="shared" ref="X111:Y121" si="92">+X110+X28</f>
        <v>21301.850000000002</v>
      </c>
      <c r="Y111" s="40">
        <f t="shared" si="92"/>
        <v>1495</v>
      </c>
      <c r="Z111" s="6">
        <f t="shared" si="68"/>
        <v>181535</v>
      </c>
      <c r="AA111" s="7">
        <f t="shared" si="69"/>
        <v>197862</v>
      </c>
      <c r="AB111" s="7">
        <f t="shared" si="70"/>
        <v>238087</v>
      </c>
      <c r="AC111" s="7">
        <f t="shared" si="71"/>
        <v>315776</v>
      </c>
      <c r="AD111" s="7">
        <f t="shared" ref="AD111:AD121" si="93">+AD110+AD28</f>
        <v>279343</v>
      </c>
      <c r="AE111" s="63">
        <f t="shared" ref="AE111:AE121" si="94">+AE110+AE28</f>
        <v>220848</v>
      </c>
      <c r="AF111" s="40">
        <f t="shared" ref="AF111:AG121" si="95">+AF110+AF28</f>
        <v>289322.58999999997</v>
      </c>
      <c r="AG111" s="40">
        <f t="shared" si="95"/>
        <v>300014</v>
      </c>
    </row>
    <row r="112" spans="1:33">
      <c r="A112" s="5" t="s">
        <v>7</v>
      </c>
      <c r="B112" s="6">
        <f t="shared" si="72"/>
        <v>69484</v>
      </c>
      <c r="C112" s="7">
        <f t="shared" si="73"/>
        <v>55557</v>
      </c>
      <c r="D112" s="7">
        <f t="shared" si="74"/>
        <v>92517</v>
      </c>
      <c r="E112" s="7">
        <f t="shared" si="75"/>
        <v>84631</v>
      </c>
      <c r="F112" s="25">
        <f t="shared" si="76"/>
        <v>85552</v>
      </c>
      <c r="G112" s="63">
        <f t="shared" si="77"/>
        <v>58372</v>
      </c>
      <c r="H112" s="40">
        <f t="shared" si="78"/>
        <v>53291.98</v>
      </c>
      <c r="I112" s="40">
        <f t="shared" si="78"/>
        <v>63415</v>
      </c>
      <c r="J112" s="6">
        <f t="shared" si="79"/>
        <v>137372</v>
      </c>
      <c r="K112" s="7">
        <f t="shared" si="80"/>
        <v>228670</v>
      </c>
      <c r="L112" s="7">
        <f t="shared" si="81"/>
        <v>234728</v>
      </c>
      <c r="M112" s="7">
        <f t="shared" si="82"/>
        <v>293565</v>
      </c>
      <c r="N112" s="7">
        <f t="shared" si="83"/>
        <v>328080</v>
      </c>
      <c r="O112" s="7">
        <f t="shared" si="84"/>
        <v>267988</v>
      </c>
      <c r="P112" s="29">
        <f t="shared" si="85"/>
        <v>369356.43000000005</v>
      </c>
      <c r="Q112" s="29">
        <f t="shared" si="85"/>
        <v>405344</v>
      </c>
      <c r="R112" s="6">
        <f t="shared" si="86"/>
        <v>82661</v>
      </c>
      <c r="S112" s="7">
        <f t="shared" si="87"/>
        <v>16316</v>
      </c>
      <c r="T112" s="7">
        <f t="shared" si="88"/>
        <v>26064</v>
      </c>
      <c r="U112" s="7">
        <f t="shared" si="89"/>
        <v>77546</v>
      </c>
      <c r="V112" s="7">
        <f t="shared" si="90"/>
        <v>27136</v>
      </c>
      <c r="W112" s="7">
        <f t="shared" si="91"/>
        <v>27671</v>
      </c>
      <c r="X112" s="40">
        <f t="shared" si="92"/>
        <v>21301.850000000002</v>
      </c>
      <c r="Y112" s="40">
        <f t="shared" si="92"/>
        <v>42629</v>
      </c>
      <c r="Z112" s="6">
        <f t="shared" si="68"/>
        <v>289517</v>
      </c>
      <c r="AA112" s="7">
        <f t="shared" si="69"/>
        <v>300543</v>
      </c>
      <c r="AB112" s="7">
        <f t="shared" si="70"/>
        <v>353309</v>
      </c>
      <c r="AC112" s="7">
        <f t="shared" si="71"/>
        <v>455742</v>
      </c>
      <c r="AD112" s="7">
        <f t="shared" si="93"/>
        <v>440768</v>
      </c>
      <c r="AE112" s="63">
        <f t="shared" si="94"/>
        <v>354031</v>
      </c>
      <c r="AF112" s="40">
        <f t="shared" si="95"/>
        <v>443950.26</v>
      </c>
      <c r="AG112" s="40">
        <f t="shared" si="95"/>
        <v>511388</v>
      </c>
    </row>
    <row r="113" spans="1:33">
      <c r="A113" s="5" t="s">
        <v>8</v>
      </c>
      <c r="B113" s="6">
        <f t="shared" si="72"/>
        <v>87015</v>
      </c>
      <c r="C113" s="7">
        <f t="shared" si="73"/>
        <v>72099</v>
      </c>
      <c r="D113" s="7">
        <f t="shared" si="74"/>
        <v>126176</v>
      </c>
      <c r="E113" s="7">
        <f t="shared" si="75"/>
        <v>117539</v>
      </c>
      <c r="F113" s="25">
        <f t="shared" si="76"/>
        <v>106811</v>
      </c>
      <c r="G113" s="63">
        <f t="shared" si="77"/>
        <v>82363</v>
      </c>
      <c r="H113" s="40">
        <f t="shared" si="78"/>
        <v>73731.179999999993</v>
      </c>
      <c r="I113" s="40">
        <f t="shared" si="78"/>
        <v>93125.099999999991</v>
      </c>
      <c r="J113" s="6">
        <f t="shared" si="79"/>
        <v>193762</v>
      </c>
      <c r="K113" s="7">
        <f t="shared" si="80"/>
        <v>296438</v>
      </c>
      <c r="L113" s="7">
        <f t="shared" si="81"/>
        <v>334820</v>
      </c>
      <c r="M113" s="7">
        <f t="shared" si="82"/>
        <v>406817</v>
      </c>
      <c r="N113" s="7">
        <f t="shared" si="83"/>
        <v>439911</v>
      </c>
      <c r="O113" s="7">
        <f t="shared" si="84"/>
        <v>381297</v>
      </c>
      <c r="P113" s="29">
        <f t="shared" si="85"/>
        <v>501481.04000000004</v>
      </c>
      <c r="Q113" s="29">
        <f t="shared" si="85"/>
        <v>584094.29999999993</v>
      </c>
      <c r="R113" s="6">
        <f t="shared" si="86"/>
        <v>104617</v>
      </c>
      <c r="S113" s="7">
        <f t="shared" si="87"/>
        <v>20165</v>
      </c>
      <c r="T113" s="7">
        <f t="shared" si="88"/>
        <v>57012</v>
      </c>
      <c r="U113" s="7">
        <f t="shared" si="89"/>
        <v>80046</v>
      </c>
      <c r="V113" s="7">
        <f t="shared" si="90"/>
        <v>57876</v>
      </c>
      <c r="W113" s="7">
        <f t="shared" si="91"/>
        <v>33036</v>
      </c>
      <c r="X113" s="40">
        <f t="shared" si="92"/>
        <v>23301.710000000003</v>
      </c>
      <c r="Y113" s="40">
        <f t="shared" si="92"/>
        <v>55095.58</v>
      </c>
      <c r="Z113" s="6">
        <f t="shared" si="68"/>
        <v>385394</v>
      </c>
      <c r="AA113" s="7">
        <f t="shared" si="69"/>
        <v>388702</v>
      </c>
      <c r="AB113" s="7">
        <f t="shared" si="70"/>
        <v>518008</v>
      </c>
      <c r="AC113" s="7">
        <f t="shared" si="71"/>
        <v>604402</v>
      </c>
      <c r="AD113" s="7">
        <f t="shared" si="93"/>
        <v>604598</v>
      </c>
      <c r="AE113" s="63">
        <f t="shared" si="94"/>
        <v>496696</v>
      </c>
      <c r="AF113" s="40">
        <f t="shared" si="95"/>
        <v>598513.92999999993</v>
      </c>
      <c r="AG113" s="40">
        <f t="shared" si="95"/>
        <v>732314.98</v>
      </c>
    </row>
    <row r="114" spans="1:33">
      <c r="A114" s="5" t="s">
        <v>9</v>
      </c>
      <c r="B114" s="6">
        <f t="shared" si="72"/>
        <v>112572</v>
      </c>
      <c r="C114" s="7">
        <f t="shared" si="73"/>
        <v>99853</v>
      </c>
      <c r="D114" s="7">
        <f t="shared" si="74"/>
        <v>157565</v>
      </c>
      <c r="E114" s="7">
        <f t="shared" si="75"/>
        <v>147619</v>
      </c>
      <c r="F114" s="25">
        <f t="shared" si="76"/>
        <v>140294</v>
      </c>
      <c r="G114" s="63">
        <f t="shared" si="77"/>
        <v>101135</v>
      </c>
      <c r="H114" s="40">
        <f t="shared" si="78"/>
        <v>97505.42</v>
      </c>
      <c r="I114" s="40">
        <f t="shared" si="78"/>
        <v>109147.09999999999</v>
      </c>
      <c r="J114" s="6">
        <f t="shared" si="79"/>
        <v>272659</v>
      </c>
      <c r="K114" s="7">
        <f t="shared" si="80"/>
        <v>365546</v>
      </c>
      <c r="L114" s="7">
        <f t="shared" si="81"/>
        <v>470553</v>
      </c>
      <c r="M114" s="7">
        <f t="shared" si="82"/>
        <v>521475</v>
      </c>
      <c r="N114" s="7">
        <f t="shared" si="83"/>
        <v>589156</v>
      </c>
      <c r="O114" s="7">
        <f t="shared" si="84"/>
        <v>511121</v>
      </c>
      <c r="P114" s="29">
        <f t="shared" si="85"/>
        <v>691046.15</v>
      </c>
      <c r="Q114" s="29">
        <f t="shared" si="85"/>
        <v>676897.29999999993</v>
      </c>
      <c r="R114" s="6">
        <f t="shared" si="86"/>
        <v>108199</v>
      </c>
      <c r="S114" s="7">
        <f t="shared" si="87"/>
        <v>29319</v>
      </c>
      <c r="T114" s="7">
        <f t="shared" si="88"/>
        <v>57012</v>
      </c>
      <c r="U114" s="7">
        <f t="shared" si="89"/>
        <v>96783</v>
      </c>
      <c r="V114" s="7">
        <f t="shared" si="90"/>
        <v>83459</v>
      </c>
      <c r="W114" s="7">
        <f t="shared" si="91"/>
        <v>33036</v>
      </c>
      <c r="X114" s="40">
        <f t="shared" si="92"/>
        <v>45318.070000000007</v>
      </c>
      <c r="Y114" s="40">
        <f t="shared" si="92"/>
        <v>61059.58</v>
      </c>
      <c r="Z114" s="6">
        <f t="shared" si="68"/>
        <v>493430</v>
      </c>
      <c r="AA114" s="7">
        <f t="shared" si="69"/>
        <v>494718</v>
      </c>
      <c r="AB114" s="7">
        <f t="shared" si="70"/>
        <v>685130</v>
      </c>
      <c r="AC114" s="7">
        <f t="shared" si="71"/>
        <v>765877</v>
      </c>
      <c r="AD114" s="7">
        <f t="shared" si="93"/>
        <v>812909</v>
      </c>
      <c r="AE114" s="63">
        <f t="shared" si="94"/>
        <v>645292</v>
      </c>
      <c r="AF114" s="40">
        <f t="shared" si="95"/>
        <v>833869.6399999999</v>
      </c>
      <c r="AG114" s="40">
        <f t="shared" si="95"/>
        <v>847103.98</v>
      </c>
    </row>
    <row r="115" spans="1:33">
      <c r="A115" s="5" t="s">
        <v>10</v>
      </c>
      <c r="B115" s="6">
        <f t="shared" si="72"/>
        <v>129675</v>
      </c>
      <c r="C115" s="7">
        <f t="shared" si="73"/>
        <v>119031</v>
      </c>
      <c r="D115" s="7">
        <f t="shared" si="74"/>
        <v>188218</v>
      </c>
      <c r="E115" s="7">
        <f t="shared" si="75"/>
        <v>180669</v>
      </c>
      <c r="F115" s="25">
        <f t="shared" si="76"/>
        <v>171092</v>
      </c>
      <c r="G115" s="63">
        <f t="shared" si="77"/>
        <v>123941</v>
      </c>
      <c r="H115" s="40">
        <f t="shared" si="78"/>
        <v>125412.85</v>
      </c>
      <c r="I115" s="40">
        <f t="shared" si="78"/>
        <v>125547.09999999999</v>
      </c>
      <c r="J115" s="6">
        <f t="shared" si="79"/>
        <v>350794</v>
      </c>
      <c r="K115" s="7">
        <f t="shared" si="80"/>
        <v>444376</v>
      </c>
      <c r="L115" s="7">
        <f t="shared" si="81"/>
        <v>566902</v>
      </c>
      <c r="M115" s="7">
        <f t="shared" si="82"/>
        <v>657670</v>
      </c>
      <c r="N115" s="7">
        <f t="shared" si="83"/>
        <v>747846</v>
      </c>
      <c r="O115" s="7">
        <f t="shared" si="84"/>
        <v>628622</v>
      </c>
      <c r="P115" s="29">
        <f t="shared" si="85"/>
        <v>876777.98</v>
      </c>
      <c r="Q115" s="29">
        <f t="shared" si="85"/>
        <v>786851.29999999993</v>
      </c>
      <c r="R115" s="6">
        <f t="shared" si="86"/>
        <v>108199</v>
      </c>
      <c r="S115" s="7">
        <f t="shared" si="87"/>
        <v>31319</v>
      </c>
      <c r="T115" s="7">
        <f t="shared" si="88"/>
        <v>58377</v>
      </c>
      <c r="U115" s="7">
        <f t="shared" si="89"/>
        <v>99147</v>
      </c>
      <c r="V115" s="7">
        <f t="shared" si="90"/>
        <v>91033</v>
      </c>
      <c r="W115" s="7">
        <f t="shared" si="91"/>
        <v>45713</v>
      </c>
      <c r="X115" s="40">
        <f t="shared" si="92"/>
        <v>45318.070000000007</v>
      </c>
      <c r="Y115" s="40">
        <f t="shared" si="92"/>
        <v>64509.58</v>
      </c>
      <c r="Z115" s="6">
        <f t="shared" si="68"/>
        <v>588668</v>
      </c>
      <c r="AA115" s="7">
        <f t="shared" si="69"/>
        <v>594726</v>
      </c>
      <c r="AB115" s="7">
        <f t="shared" si="70"/>
        <v>813497</v>
      </c>
      <c r="AC115" s="7">
        <f t="shared" si="71"/>
        <v>937486</v>
      </c>
      <c r="AD115" s="7">
        <f t="shared" si="93"/>
        <v>1009971</v>
      </c>
      <c r="AE115" s="63">
        <f t="shared" si="94"/>
        <v>798276</v>
      </c>
      <c r="AF115" s="40">
        <f t="shared" si="95"/>
        <v>1047508.8999999999</v>
      </c>
      <c r="AG115" s="40">
        <f t="shared" si="95"/>
        <v>976907.98</v>
      </c>
    </row>
    <row r="116" spans="1:33">
      <c r="A116" s="5" t="s">
        <v>11</v>
      </c>
      <c r="B116" s="6">
        <f t="shared" si="72"/>
        <v>146015</v>
      </c>
      <c r="C116" s="7">
        <f t="shared" si="73"/>
        <v>138108</v>
      </c>
      <c r="D116" s="7">
        <f t="shared" si="74"/>
        <v>213028</v>
      </c>
      <c r="E116" s="7">
        <f t="shared" si="75"/>
        <v>204193</v>
      </c>
      <c r="F116" s="25">
        <f t="shared" si="76"/>
        <v>203879</v>
      </c>
      <c r="G116" s="63">
        <f t="shared" si="77"/>
        <v>142753</v>
      </c>
      <c r="H116" s="40">
        <f t="shared" si="78"/>
        <v>145591.79</v>
      </c>
      <c r="I116" s="40">
        <f t="shared" si="78"/>
        <v>143968.09999999998</v>
      </c>
      <c r="J116" s="6">
        <f t="shared" si="79"/>
        <v>417973</v>
      </c>
      <c r="K116" s="7">
        <f t="shared" si="80"/>
        <v>543515</v>
      </c>
      <c r="L116" s="7">
        <f t="shared" si="81"/>
        <v>664554</v>
      </c>
      <c r="M116" s="7">
        <f t="shared" si="82"/>
        <v>763749</v>
      </c>
      <c r="N116" s="7">
        <f t="shared" si="83"/>
        <v>901799</v>
      </c>
      <c r="O116" s="7">
        <f t="shared" si="84"/>
        <v>735215</v>
      </c>
      <c r="P116" s="29">
        <f t="shared" si="85"/>
        <v>1047162.54</v>
      </c>
      <c r="Q116" s="29">
        <f t="shared" si="85"/>
        <v>944272.29999999993</v>
      </c>
      <c r="R116" s="6">
        <f t="shared" si="86"/>
        <v>121745</v>
      </c>
      <c r="S116" s="7">
        <f t="shared" si="87"/>
        <v>35416</v>
      </c>
      <c r="T116" s="7">
        <f t="shared" si="88"/>
        <v>60877</v>
      </c>
      <c r="U116" s="7">
        <f t="shared" si="89"/>
        <v>104642</v>
      </c>
      <c r="V116" s="7">
        <f t="shared" si="90"/>
        <v>94703</v>
      </c>
      <c r="W116" s="7">
        <f t="shared" si="91"/>
        <v>52207</v>
      </c>
      <c r="X116" s="40">
        <f t="shared" si="92"/>
        <v>61740.130000000005</v>
      </c>
      <c r="Y116" s="40">
        <f t="shared" si="92"/>
        <v>74914.58</v>
      </c>
      <c r="Z116" s="6">
        <f t="shared" si="68"/>
        <v>685733</v>
      </c>
      <c r="AA116" s="7">
        <f t="shared" si="69"/>
        <v>717039</v>
      </c>
      <c r="AB116" s="7">
        <f t="shared" si="70"/>
        <v>938459</v>
      </c>
      <c r="AC116" s="7">
        <f t="shared" si="71"/>
        <v>1072584</v>
      </c>
      <c r="AD116" s="7">
        <f t="shared" si="93"/>
        <v>1200381</v>
      </c>
      <c r="AE116" s="63">
        <f t="shared" si="94"/>
        <v>930175</v>
      </c>
      <c r="AF116" s="40">
        <f t="shared" si="95"/>
        <v>1254494.46</v>
      </c>
      <c r="AG116" s="40">
        <f t="shared" si="95"/>
        <v>1163154.98</v>
      </c>
    </row>
    <row r="117" spans="1:33">
      <c r="A117" s="5" t="s">
        <v>12</v>
      </c>
      <c r="B117" s="6">
        <f t="shared" si="72"/>
        <v>175418</v>
      </c>
      <c r="C117" s="7">
        <f t="shared" si="73"/>
        <v>158882</v>
      </c>
      <c r="D117" s="7">
        <f t="shared" si="74"/>
        <v>240873</v>
      </c>
      <c r="E117" s="7">
        <f t="shared" si="75"/>
        <v>225906</v>
      </c>
      <c r="F117" s="25">
        <f t="shared" si="76"/>
        <v>230396</v>
      </c>
      <c r="G117" s="63">
        <f t="shared" si="77"/>
        <v>155839</v>
      </c>
      <c r="H117" s="40">
        <f t="shared" si="78"/>
        <v>170851.98</v>
      </c>
      <c r="I117" s="40">
        <f t="shared" si="78"/>
        <v>167568.36999999997</v>
      </c>
      <c r="J117" s="6">
        <f t="shared" si="79"/>
        <v>475615</v>
      </c>
      <c r="K117" s="7">
        <f t="shared" si="80"/>
        <v>638535</v>
      </c>
      <c r="L117" s="7">
        <f t="shared" si="81"/>
        <v>748470</v>
      </c>
      <c r="M117" s="7">
        <f t="shared" si="82"/>
        <v>881980</v>
      </c>
      <c r="N117" s="7">
        <f t="shared" si="83"/>
        <v>1030975</v>
      </c>
      <c r="O117" s="7">
        <f t="shared" si="84"/>
        <v>842801</v>
      </c>
      <c r="P117" s="29">
        <f t="shared" si="85"/>
        <v>1205829.78</v>
      </c>
      <c r="Q117" s="29">
        <f t="shared" si="85"/>
        <v>1163946.8999999999</v>
      </c>
      <c r="R117" s="6">
        <f t="shared" si="86"/>
        <v>133959</v>
      </c>
      <c r="S117" s="7">
        <f t="shared" si="87"/>
        <v>46093</v>
      </c>
      <c r="T117" s="7">
        <f t="shared" si="88"/>
        <v>125581</v>
      </c>
      <c r="U117" s="7">
        <f t="shared" si="89"/>
        <v>112585</v>
      </c>
      <c r="V117" s="7">
        <f t="shared" si="90"/>
        <v>137397</v>
      </c>
      <c r="W117" s="7">
        <f t="shared" si="91"/>
        <v>60040</v>
      </c>
      <c r="X117" s="40">
        <f t="shared" si="92"/>
        <v>79073.8</v>
      </c>
      <c r="Y117" s="40">
        <f t="shared" si="92"/>
        <v>77884.58</v>
      </c>
      <c r="Z117" s="6">
        <f t="shared" si="68"/>
        <v>784992</v>
      </c>
      <c r="AA117" s="7">
        <f t="shared" si="69"/>
        <v>843510</v>
      </c>
      <c r="AB117" s="7">
        <f t="shared" si="70"/>
        <v>1114924</v>
      </c>
      <c r="AC117" s="7">
        <f t="shared" si="71"/>
        <v>1220471</v>
      </c>
      <c r="AD117" s="7">
        <f t="shared" si="93"/>
        <v>1398768</v>
      </c>
      <c r="AE117" s="63">
        <f t="shared" si="94"/>
        <v>1058680</v>
      </c>
      <c r="AF117" s="40">
        <f t="shared" si="95"/>
        <v>1455755.56</v>
      </c>
      <c r="AG117" s="40">
        <f t="shared" si="95"/>
        <v>1409399.85</v>
      </c>
    </row>
    <row r="118" spans="1:33">
      <c r="A118" s="5" t="s">
        <v>13</v>
      </c>
      <c r="B118" s="6">
        <f t="shared" si="72"/>
        <v>199252</v>
      </c>
      <c r="C118" s="7">
        <f t="shared" si="73"/>
        <v>191026</v>
      </c>
      <c r="D118" s="7">
        <f t="shared" si="74"/>
        <v>265679</v>
      </c>
      <c r="E118" s="7">
        <f t="shared" si="75"/>
        <v>252653</v>
      </c>
      <c r="F118" s="25">
        <f t="shared" si="76"/>
        <v>253480</v>
      </c>
      <c r="G118" s="63">
        <f t="shared" si="77"/>
        <v>174002</v>
      </c>
      <c r="H118" s="40">
        <f t="shared" si="78"/>
        <v>197420.04</v>
      </c>
      <c r="I118" s="40">
        <f t="shared" si="78"/>
        <v>187084.36999999997</v>
      </c>
      <c r="J118" s="6">
        <f t="shared" si="79"/>
        <v>532124</v>
      </c>
      <c r="K118" s="7">
        <f t="shared" si="80"/>
        <v>726472</v>
      </c>
      <c r="L118" s="7">
        <f t="shared" si="81"/>
        <v>836407</v>
      </c>
      <c r="M118" s="7">
        <f t="shared" si="82"/>
        <v>990193</v>
      </c>
      <c r="N118" s="7">
        <f t="shared" si="83"/>
        <v>1149276</v>
      </c>
      <c r="O118" s="7">
        <f t="shared" si="84"/>
        <v>950489</v>
      </c>
      <c r="P118" s="29">
        <f t="shared" si="85"/>
        <v>1356869.58</v>
      </c>
      <c r="Q118" s="29">
        <f t="shared" si="85"/>
        <v>1339572.5</v>
      </c>
      <c r="R118" s="6">
        <f t="shared" si="86"/>
        <v>140713</v>
      </c>
      <c r="S118" s="7">
        <f t="shared" si="87"/>
        <v>52339</v>
      </c>
      <c r="T118" s="7">
        <f t="shared" si="88"/>
        <v>137963</v>
      </c>
      <c r="U118" s="7">
        <f t="shared" si="89"/>
        <v>126994</v>
      </c>
      <c r="V118" s="7">
        <f t="shared" si="90"/>
        <v>157515</v>
      </c>
      <c r="W118" s="7">
        <f t="shared" si="91"/>
        <v>72940</v>
      </c>
      <c r="X118" s="40">
        <f t="shared" si="92"/>
        <v>84787.650000000009</v>
      </c>
      <c r="Y118" s="40">
        <f t="shared" si="92"/>
        <v>77884.58</v>
      </c>
      <c r="Z118" s="6">
        <f t="shared" si="68"/>
        <v>872089</v>
      </c>
      <c r="AA118" s="7">
        <f t="shared" si="69"/>
        <v>969837</v>
      </c>
      <c r="AB118" s="7">
        <f t="shared" si="70"/>
        <v>1240049</v>
      </c>
      <c r="AC118" s="7">
        <f t="shared" si="71"/>
        <v>1369840</v>
      </c>
      <c r="AD118" s="7">
        <f t="shared" si="93"/>
        <v>1560271</v>
      </c>
      <c r="AE118" s="63">
        <f t="shared" si="94"/>
        <v>1197431</v>
      </c>
      <c r="AF118" s="40">
        <f t="shared" si="95"/>
        <v>1639077.27</v>
      </c>
      <c r="AG118" s="40">
        <f t="shared" si="95"/>
        <v>1604541.4500000002</v>
      </c>
    </row>
    <row r="119" spans="1:33">
      <c r="A119" s="5" t="s">
        <v>14</v>
      </c>
      <c r="B119" s="6">
        <f t="shared" si="72"/>
        <v>212798</v>
      </c>
      <c r="C119" s="7">
        <f t="shared" si="73"/>
        <v>216330</v>
      </c>
      <c r="D119" s="7">
        <f t="shared" si="74"/>
        <v>295770</v>
      </c>
      <c r="E119" s="7">
        <f t="shared" si="75"/>
        <v>273321</v>
      </c>
      <c r="F119" s="25">
        <f t="shared" si="76"/>
        <v>278815</v>
      </c>
      <c r="G119" s="63">
        <f t="shared" si="77"/>
        <v>203010</v>
      </c>
      <c r="H119" s="40">
        <f t="shared" si="78"/>
        <v>221037.58000000002</v>
      </c>
      <c r="I119" s="40">
        <f t="shared" si="78"/>
        <v>208339.36999999997</v>
      </c>
      <c r="J119" s="6">
        <f t="shared" si="79"/>
        <v>577406</v>
      </c>
      <c r="K119" s="7">
        <f t="shared" si="80"/>
        <v>821796</v>
      </c>
      <c r="L119" s="7">
        <f t="shared" si="81"/>
        <v>908674</v>
      </c>
      <c r="M119" s="7">
        <f t="shared" si="82"/>
        <v>1112368</v>
      </c>
      <c r="N119" s="7">
        <f t="shared" si="83"/>
        <v>1311521</v>
      </c>
      <c r="O119" s="7">
        <f t="shared" si="84"/>
        <v>1085451</v>
      </c>
      <c r="P119" s="29">
        <f t="shared" si="85"/>
        <v>1502504.08</v>
      </c>
      <c r="Q119" s="29">
        <f t="shared" si="85"/>
        <v>1489054.95</v>
      </c>
      <c r="R119" s="6">
        <f t="shared" si="86"/>
        <v>144162</v>
      </c>
      <c r="S119" s="7">
        <f t="shared" si="87"/>
        <v>74231</v>
      </c>
      <c r="T119" s="7">
        <f t="shared" si="88"/>
        <v>149311</v>
      </c>
      <c r="U119" s="7">
        <f t="shared" si="89"/>
        <v>128494</v>
      </c>
      <c r="V119" s="7">
        <f t="shared" si="90"/>
        <v>172615</v>
      </c>
      <c r="W119" s="7">
        <f t="shared" si="91"/>
        <v>74941</v>
      </c>
      <c r="X119" s="40">
        <f t="shared" si="92"/>
        <v>86105.37000000001</v>
      </c>
      <c r="Y119" s="40">
        <f t="shared" si="92"/>
        <v>77884.58</v>
      </c>
      <c r="Z119" s="6">
        <f t="shared" si="68"/>
        <v>934366</v>
      </c>
      <c r="AA119" s="7">
        <f t="shared" si="69"/>
        <v>1112357</v>
      </c>
      <c r="AB119" s="7">
        <f t="shared" si="70"/>
        <v>1353755</v>
      </c>
      <c r="AC119" s="7">
        <f t="shared" si="71"/>
        <v>1514183</v>
      </c>
      <c r="AD119" s="7">
        <f t="shared" si="93"/>
        <v>1762951</v>
      </c>
      <c r="AE119" s="63">
        <f t="shared" si="94"/>
        <v>1363402</v>
      </c>
      <c r="AF119" s="40">
        <f t="shared" si="95"/>
        <v>1809647.03</v>
      </c>
      <c r="AG119" s="40">
        <f t="shared" si="95"/>
        <v>1775278.9000000001</v>
      </c>
    </row>
    <row r="120" spans="1:33">
      <c r="A120" s="5" t="s">
        <v>15</v>
      </c>
      <c r="B120" s="6">
        <f t="shared" si="72"/>
        <v>230556</v>
      </c>
      <c r="C120" s="7">
        <f t="shared" si="73"/>
        <v>246367</v>
      </c>
      <c r="D120" s="7">
        <f t="shared" si="74"/>
        <v>326835</v>
      </c>
      <c r="E120" s="7">
        <f t="shared" si="75"/>
        <v>301642</v>
      </c>
      <c r="F120" s="25">
        <f t="shared" si="76"/>
        <v>304038</v>
      </c>
      <c r="G120" s="63">
        <f t="shared" si="77"/>
        <v>222597.75</v>
      </c>
      <c r="H120" s="40">
        <f t="shared" si="78"/>
        <v>246096.03000000003</v>
      </c>
      <c r="I120" s="40">
        <f t="shared" si="78"/>
        <v>228306.36999999997</v>
      </c>
      <c r="J120" s="6">
        <f t="shared" si="79"/>
        <v>651013</v>
      </c>
      <c r="K120" s="7">
        <f t="shared" si="80"/>
        <v>907141</v>
      </c>
      <c r="L120" s="7">
        <f t="shared" si="81"/>
        <v>1025332</v>
      </c>
      <c r="M120" s="7">
        <f t="shared" si="82"/>
        <v>1234784</v>
      </c>
      <c r="N120" s="7">
        <f t="shared" si="83"/>
        <v>1450656</v>
      </c>
      <c r="O120" s="7">
        <f t="shared" si="84"/>
        <v>1219751.74</v>
      </c>
      <c r="P120" s="29">
        <f t="shared" si="85"/>
        <v>1637597.19</v>
      </c>
      <c r="Q120" s="29">
        <f t="shared" si="85"/>
        <v>1654851.95</v>
      </c>
      <c r="R120" s="6">
        <f t="shared" si="86"/>
        <v>156372</v>
      </c>
      <c r="S120" s="7">
        <f t="shared" si="87"/>
        <v>83856</v>
      </c>
      <c r="T120" s="7">
        <f t="shared" si="88"/>
        <v>149311</v>
      </c>
      <c r="U120" s="7">
        <f t="shared" si="89"/>
        <v>158520</v>
      </c>
      <c r="V120" s="7">
        <f t="shared" si="90"/>
        <v>186118</v>
      </c>
      <c r="W120" s="7">
        <f t="shared" si="91"/>
        <v>74941</v>
      </c>
      <c r="X120" s="40">
        <f t="shared" si="92"/>
        <v>86105.37000000001</v>
      </c>
      <c r="Y120" s="40">
        <f t="shared" si="92"/>
        <v>77884.58</v>
      </c>
      <c r="Z120" s="6">
        <f t="shared" si="68"/>
        <v>1037941</v>
      </c>
      <c r="AA120" s="7">
        <f t="shared" si="69"/>
        <v>1237364</v>
      </c>
      <c r="AB120" s="7">
        <f t="shared" si="70"/>
        <v>1501478</v>
      </c>
      <c r="AC120" s="7">
        <f t="shared" si="71"/>
        <v>1694946</v>
      </c>
      <c r="AD120" s="7">
        <f t="shared" si="93"/>
        <v>1940812</v>
      </c>
      <c r="AE120" s="63">
        <f t="shared" si="94"/>
        <v>1517290.49</v>
      </c>
      <c r="AF120" s="40">
        <f t="shared" si="95"/>
        <v>1969798.59</v>
      </c>
      <c r="AG120" s="40">
        <f t="shared" si="95"/>
        <v>1961042.9000000001</v>
      </c>
    </row>
    <row r="121" spans="1:33" ht="13.5" thickBot="1">
      <c r="A121" s="20" t="s">
        <v>16</v>
      </c>
      <c r="B121" s="21">
        <f t="shared" si="72"/>
        <v>249731</v>
      </c>
      <c r="C121" s="22">
        <f t="shared" si="73"/>
        <v>270767</v>
      </c>
      <c r="D121" s="22">
        <f t="shared" si="74"/>
        <v>362851</v>
      </c>
      <c r="E121" s="22">
        <f t="shared" si="75"/>
        <v>334600</v>
      </c>
      <c r="F121" s="50">
        <f t="shared" si="76"/>
        <v>324371</v>
      </c>
      <c r="G121" s="64">
        <f t="shared" si="77"/>
        <v>245462.18</v>
      </c>
      <c r="H121" s="47">
        <f t="shared" si="78"/>
        <v>268629.55000000005</v>
      </c>
      <c r="I121" s="47">
        <f t="shared" si="78"/>
        <v>248042.36999999997</v>
      </c>
      <c r="J121" s="21">
        <f t="shared" si="79"/>
        <v>755554</v>
      </c>
      <c r="K121" s="22">
        <f t="shared" si="80"/>
        <v>1001032</v>
      </c>
      <c r="L121" s="22">
        <f t="shared" si="81"/>
        <v>1135125</v>
      </c>
      <c r="M121" s="22">
        <f t="shared" si="82"/>
        <v>1372006</v>
      </c>
      <c r="N121" s="22">
        <f t="shared" si="83"/>
        <v>1585013</v>
      </c>
      <c r="O121" s="22">
        <f t="shared" si="84"/>
        <v>1337372.94</v>
      </c>
      <c r="P121" s="30">
        <f t="shared" si="85"/>
        <v>1801944.51</v>
      </c>
      <c r="Q121" s="30">
        <f t="shared" si="85"/>
        <v>1801120.95</v>
      </c>
      <c r="R121" s="21">
        <f t="shared" si="86"/>
        <v>159774</v>
      </c>
      <c r="S121" s="22">
        <f t="shared" si="87"/>
        <v>124910</v>
      </c>
      <c r="T121" s="22">
        <f t="shared" si="88"/>
        <v>154818</v>
      </c>
      <c r="U121" s="22">
        <f t="shared" si="89"/>
        <v>161515</v>
      </c>
      <c r="V121" s="22">
        <f t="shared" si="90"/>
        <v>201607</v>
      </c>
      <c r="W121" s="22">
        <f t="shared" si="91"/>
        <v>74941</v>
      </c>
      <c r="X121" s="47">
        <f t="shared" si="92"/>
        <v>90206.650000000009</v>
      </c>
      <c r="Y121" s="47">
        <f t="shared" si="92"/>
        <v>79964.58</v>
      </c>
      <c r="Z121" s="21">
        <f t="shared" si="68"/>
        <v>1165059</v>
      </c>
      <c r="AA121" s="22">
        <f t="shared" si="69"/>
        <v>1396709</v>
      </c>
      <c r="AB121" s="22">
        <f t="shared" si="70"/>
        <v>1652794</v>
      </c>
      <c r="AC121" s="22">
        <f t="shared" si="71"/>
        <v>1868121</v>
      </c>
      <c r="AD121" s="22">
        <f t="shared" si="93"/>
        <v>2110991</v>
      </c>
      <c r="AE121" s="64">
        <f t="shared" si="94"/>
        <v>1657776.12</v>
      </c>
      <c r="AF121" s="47">
        <f t="shared" si="95"/>
        <v>2160780.71</v>
      </c>
      <c r="AG121" s="47">
        <f t="shared" si="95"/>
        <v>2129127.9000000004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99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02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0"/>
      <c r="J127" s="152" t="s">
        <v>20</v>
      </c>
      <c r="K127" s="153"/>
      <c r="L127" s="153"/>
      <c r="M127" s="153"/>
      <c r="N127" s="153"/>
      <c r="O127" s="153"/>
      <c r="P127" s="153"/>
      <c r="Q127" s="100"/>
      <c r="R127" s="152" t="s">
        <v>21</v>
      </c>
      <c r="S127" s="153"/>
      <c r="T127" s="153"/>
      <c r="U127" s="153"/>
      <c r="V127" s="153"/>
      <c r="W127" s="153"/>
      <c r="X127" s="153"/>
      <c r="Y127" s="100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2">
        <v>2011</v>
      </c>
    </row>
    <row r="129" spans="1:25">
      <c r="A129" s="11" t="s">
        <v>6</v>
      </c>
      <c r="B129" s="6">
        <f t="shared" ref="B129:U129" si="96">+B47</f>
        <v>482</v>
      </c>
      <c r="C129" s="7">
        <f t="shared" si="96"/>
        <v>312</v>
      </c>
      <c r="D129" s="7">
        <f t="shared" si="96"/>
        <v>295.7</v>
      </c>
      <c r="E129" s="7">
        <f t="shared" si="96"/>
        <v>225.83333333333331</v>
      </c>
      <c r="F129" s="25">
        <f t="shared" si="96"/>
        <v>299.63333333333333</v>
      </c>
      <c r="G129" s="67">
        <f t="shared" si="96"/>
        <v>409.33333333333326</v>
      </c>
      <c r="H129" s="51">
        <f t="shared" si="96"/>
        <v>328.59999999999991</v>
      </c>
      <c r="I129" s="51">
        <f t="shared" ref="I129" si="97">+I47</f>
        <v>571</v>
      </c>
      <c r="J129" s="6">
        <f t="shared" si="96"/>
        <v>23</v>
      </c>
      <c r="K129" s="7">
        <f t="shared" si="96"/>
        <v>18</v>
      </c>
      <c r="L129" s="7">
        <f t="shared" si="96"/>
        <v>21</v>
      </c>
      <c r="M129" s="7">
        <f t="shared" si="96"/>
        <v>17</v>
      </c>
      <c r="N129" s="25">
        <f t="shared" si="96"/>
        <v>22</v>
      </c>
      <c r="O129" s="7">
        <f t="shared" si="96"/>
        <v>30</v>
      </c>
      <c r="P129" s="69">
        <f t="shared" si="96"/>
        <v>25</v>
      </c>
      <c r="Q129" s="69">
        <f t="shared" ref="Q129" si="98">+Q47</f>
        <v>20</v>
      </c>
      <c r="R129" s="6">
        <f t="shared" si="96"/>
        <v>0</v>
      </c>
      <c r="S129" s="7">
        <f t="shared" si="96"/>
        <v>0</v>
      </c>
      <c r="T129" s="7">
        <f t="shared" si="96"/>
        <v>0</v>
      </c>
      <c r="U129" s="7">
        <f t="shared" si="96"/>
        <v>0</v>
      </c>
      <c r="V129" s="25">
        <v>0</v>
      </c>
      <c r="W129" s="7">
        <f>+W47</f>
        <v>0</v>
      </c>
      <c r="X129" s="69">
        <f>+X47</f>
        <v>0</v>
      </c>
      <c r="Y129" s="69">
        <f>+Y47</f>
        <v>11</v>
      </c>
    </row>
    <row r="130" spans="1:25">
      <c r="A130" s="5" t="s">
        <v>24</v>
      </c>
      <c r="B130" s="6">
        <f t="shared" ref="B130:B140" si="99">+B129+B48</f>
        <v>842</v>
      </c>
      <c r="C130" s="7">
        <f t="shared" ref="C130:C140" si="100">+C129+C48</f>
        <v>663</v>
      </c>
      <c r="D130" s="7">
        <f t="shared" ref="D130:D140" si="101">+D129+D48</f>
        <v>533.85</v>
      </c>
      <c r="E130" s="7">
        <f t="shared" ref="E130:E140" si="102">+E129+E48</f>
        <v>502.0333333333333</v>
      </c>
      <c r="F130" s="25">
        <f t="shared" ref="F130:F140" si="103">+F129+F48</f>
        <v>596.40000000000009</v>
      </c>
      <c r="G130" s="63">
        <f t="shared" ref="G130:G140" si="104">+G129+G48</f>
        <v>720.11666666666656</v>
      </c>
      <c r="H130" s="40">
        <f t="shared" ref="H130:I140" si="105">+H129+H48</f>
        <v>556.08333333333326</v>
      </c>
      <c r="I130" s="40">
        <f t="shared" si="105"/>
        <v>789</v>
      </c>
      <c r="J130" s="6">
        <f t="shared" ref="J130:J140" si="106">+J129+J48</f>
        <v>44</v>
      </c>
      <c r="K130" s="7">
        <f t="shared" ref="K130:K140" si="107">+K129+K48</f>
        <v>41</v>
      </c>
      <c r="L130" s="7">
        <f t="shared" ref="L130:L140" si="108">+L129+L48</f>
        <v>39</v>
      </c>
      <c r="M130" s="7">
        <f t="shared" ref="M130:M140" si="109">+M129+M48</f>
        <v>37</v>
      </c>
      <c r="N130" s="25">
        <f t="shared" ref="N130:N140" si="110">+N129+N48</f>
        <v>48</v>
      </c>
      <c r="O130" s="7">
        <f t="shared" ref="O130:O140" si="111">+O129+O48</f>
        <v>53</v>
      </c>
      <c r="P130" s="29">
        <f t="shared" ref="P130:Q140" si="112">+P129+P48</f>
        <v>45</v>
      </c>
      <c r="Q130" s="29">
        <f t="shared" si="112"/>
        <v>34</v>
      </c>
      <c r="R130" s="6">
        <f t="shared" ref="R130:R140" si="113">+R129+R48</f>
        <v>0</v>
      </c>
      <c r="S130" s="7">
        <f t="shared" ref="S130:S140" si="114">+S129+S48</f>
        <v>0</v>
      </c>
      <c r="T130" s="7">
        <f t="shared" ref="T130:T140" si="115">+T129+T48</f>
        <v>0</v>
      </c>
      <c r="U130" s="7">
        <f t="shared" ref="U130:U140" si="116">+U129+U48</f>
        <v>0</v>
      </c>
      <c r="V130" s="25">
        <v>0</v>
      </c>
      <c r="W130" s="7">
        <f t="shared" ref="W130:W140" si="117">+W129+W48</f>
        <v>0</v>
      </c>
      <c r="X130" s="29">
        <f t="shared" ref="X130:Y140" si="118">+X129+X48</f>
        <v>0</v>
      </c>
      <c r="Y130" s="29">
        <f t="shared" si="118"/>
        <v>11</v>
      </c>
    </row>
    <row r="131" spans="1:25">
      <c r="A131" s="11" t="s">
        <v>7</v>
      </c>
      <c r="B131" s="6">
        <f t="shared" si="99"/>
        <v>1083</v>
      </c>
      <c r="C131" s="7">
        <f t="shared" si="100"/>
        <v>1164</v>
      </c>
      <c r="D131" s="7">
        <f t="shared" si="101"/>
        <v>894.98333333333335</v>
      </c>
      <c r="E131" s="7">
        <f t="shared" si="102"/>
        <v>825.93333333333328</v>
      </c>
      <c r="F131" s="25">
        <f t="shared" si="103"/>
        <v>1186.0333333333335</v>
      </c>
      <c r="G131" s="63">
        <f t="shared" si="104"/>
        <v>993.06666666666661</v>
      </c>
      <c r="H131" s="40">
        <f t="shared" si="105"/>
        <v>842.08333333333326</v>
      </c>
      <c r="I131" s="40">
        <f t="shared" si="105"/>
        <v>1123</v>
      </c>
      <c r="J131" s="6">
        <f t="shared" si="106"/>
        <v>61</v>
      </c>
      <c r="K131" s="7">
        <f t="shared" si="107"/>
        <v>66</v>
      </c>
      <c r="L131" s="7">
        <f t="shared" si="108"/>
        <v>61</v>
      </c>
      <c r="M131" s="7">
        <f t="shared" si="109"/>
        <v>56</v>
      </c>
      <c r="N131" s="25">
        <f t="shared" si="110"/>
        <v>82</v>
      </c>
      <c r="O131" s="7">
        <f t="shared" si="111"/>
        <v>74</v>
      </c>
      <c r="P131" s="29">
        <f t="shared" si="112"/>
        <v>66</v>
      </c>
      <c r="Q131" s="29">
        <f t="shared" si="112"/>
        <v>48</v>
      </c>
      <c r="R131" s="6">
        <f t="shared" si="113"/>
        <v>6.58</v>
      </c>
      <c r="S131" s="7">
        <f t="shared" si="114"/>
        <v>31</v>
      </c>
      <c r="T131" s="7">
        <f t="shared" si="115"/>
        <v>13</v>
      </c>
      <c r="U131" s="7">
        <f t="shared" si="116"/>
        <v>0</v>
      </c>
      <c r="V131" s="25">
        <v>0</v>
      </c>
      <c r="W131" s="7">
        <f t="shared" si="117"/>
        <v>0</v>
      </c>
      <c r="X131" s="29">
        <f t="shared" si="118"/>
        <v>19.29</v>
      </c>
      <c r="Y131" s="29">
        <f t="shared" si="118"/>
        <v>11</v>
      </c>
    </row>
    <row r="132" spans="1:25">
      <c r="A132" s="11" t="s">
        <v>8</v>
      </c>
      <c r="B132" s="6">
        <f t="shared" si="99"/>
        <v>1443</v>
      </c>
      <c r="C132" s="7">
        <f t="shared" si="100"/>
        <v>1658</v>
      </c>
      <c r="D132" s="7">
        <f t="shared" si="101"/>
        <v>1156.9000000000001</v>
      </c>
      <c r="E132" s="7">
        <f t="shared" si="102"/>
        <v>1037.9833333333333</v>
      </c>
      <c r="F132" s="25">
        <f t="shared" si="103"/>
        <v>1587.166666666667</v>
      </c>
      <c r="G132" s="63">
        <f t="shared" si="104"/>
        <v>1270.8333333333333</v>
      </c>
      <c r="H132" s="40">
        <f t="shared" si="105"/>
        <v>1099.0333333333333</v>
      </c>
      <c r="I132" s="40">
        <f t="shared" si="105"/>
        <v>1808.7166666666667</v>
      </c>
      <c r="J132" s="6">
        <f t="shared" si="106"/>
        <v>81</v>
      </c>
      <c r="K132" s="7">
        <f t="shared" si="107"/>
        <v>90</v>
      </c>
      <c r="L132" s="7">
        <f t="shared" si="108"/>
        <v>79</v>
      </c>
      <c r="M132" s="7">
        <f t="shared" si="109"/>
        <v>71</v>
      </c>
      <c r="N132" s="25">
        <f t="shared" si="110"/>
        <v>112</v>
      </c>
      <c r="O132" s="7">
        <f t="shared" si="111"/>
        <v>93</v>
      </c>
      <c r="P132" s="29">
        <f t="shared" si="112"/>
        <v>80</v>
      </c>
      <c r="Q132" s="29">
        <f t="shared" si="112"/>
        <v>64</v>
      </c>
      <c r="R132" s="6">
        <f t="shared" si="113"/>
        <v>6.58</v>
      </c>
      <c r="S132" s="7">
        <f t="shared" si="114"/>
        <v>31</v>
      </c>
      <c r="T132" s="7">
        <f t="shared" si="115"/>
        <v>13</v>
      </c>
      <c r="U132" s="7">
        <f t="shared" si="116"/>
        <v>0</v>
      </c>
      <c r="V132" s="25">
        <v>0</v>
      </c>
      <c r="W132" s="7">
        <f t="shared" si="117"/>
        <v>0</v>
      </c>
      <c r="X132" s="29">
        <f t="shared" si="118"/>
        <v>19.29</v>
      </c>
      <c r="Y132" s="29">
        <f t="shared" si="118"/>
        <v>11</v>
      </c>
    </row>
    <row r="133" spans="1:25">
      <c r="A133" s="11" t="s">
        <v>9</v>
      </c>
      <c r="B133" s="6">
        <f t="shared" si="99"/>
        <v>1797.62</v>
      </c>
      <c r="C133" s="7">
        <f t="shared" si="100"/>
        <v>2214</v>
      </c>
      <c r="D133" s="7">
        <f t="shared" si="101"/>
        <v>1427.7166666666667</v>
      </c>
      <c r="E133" s="7">
        <f t="shared" si="102"/>
        <v>1341.4833333333333</v>
      </c>
      <c r="F133" s="25">
        <f t="shared" si="103"/>
        <v>2017.7166666666669</v>
      </c>
      <c r="G133" s="63">
        <f t="shared" si="104"/>
        <v>1564.6666666666665</v>
      </c>
      <c r="H133" s="40">
        <f t="shared" si="105"/>
        <v>1530.2666666666667</v>
      </c>
      <c r="I133" s="40">
        <f t="shared" si="105"/>
        <v>1961.7166666666667</v>
      </c>
      <c r="J133" s="6">
        <f t="shared" si="106"/>
        <v>98</v>
      </c>
      <c r="K133" s="7">
        <f t="shared" si="107"/>
        <v>118</v>
      </c>
      <c r="L133" s="7">
        <f t="shared" si="108"/>
        <v>98</v>
      </c>
      <c r="M133" s="7">
        <f t="shared" si="109"/>
        <v>92</v>
      </c>
      <c r="N133" s="25">
        <f t="shared" si="110"/>
        <v>136</v>
      </c>
      <c r="O133" s="7">
        <f t="shared" si="111"/>
        <v>115</v>
      </c>
      <c r="P133" s="29">
        <f t="shared" si="112"/>
        <v>104</v>
      </c>
      <c r="Q133" s="29">
        <f t="shared" si="112"/>
        <v>71</v>
      </c>
      <c r="R133" s="6">
        <f t="shared" si="113"/>
        <v>6.58</v>
      </c>
      <c r="S133" s="7">
        <f t="shared" si="114"/>
        <v>31</v>
      </c>
      <c r="T133" s="7">
        <f t="shared" si="115"/>
        <v>13</v>
      </c>
      <c r="U133" s="7">
        <f t="shared" si="116"/>
        <v>0</v>
      </c>
      <c r="V133" s="25">
        <v>0</v>
      </c>
      <c r="W133" s="7">
        <f t="shared" si="117"/>
        <v>0</v>
      </c>
      <c r="X133" s="29">
        <f t="shared" si="118"/>
        <v>19.29</v>
      </c>
      <c r="Y133" s="29">
        <f t="shared" si="118"/>
        <v>11</v>
      </c>
    </row>
    <row r="134" spans="1:25">
      <c r="A134" s="11" t="s">
        <v>10</v>
      </c>
      <c r="B134" s="6">
        <f t="shared" si="99"/>
        <v>2051.62</v>
      </c>
      <c r="C134" s="7">
        <f t="shared" si="100"/>
        <v>2671</v>
      </c>
      <c r="D134" s="7">
        <f t="shared" si="101"/>
        <v>1818.5500000000002</v>
      </c>
      <c r="E134" s="7">
        <f t="shared" si="102"/>
        <v>1664.4833333333333</v>
      </c>
      <c r="F134" s="25">
        <f t="shared" si="103"/>
        <v>2482.6833333333338</v>
      </c>
      <c r="G134" s="63">
        <f t="shared" si="104"/>
        <v>1792.3666666666666</v>
      </c>
      <c r="H134" s="40">
        <f t="shared" si="105"/>
        <v>1981.7</v>
      </c>
      <c r="I134" s="40">
        <f t="shared" si="105"/>
        <v>2208.7166666666667</v>
      </c>
      <c r="J134" s="6">
        <f t="shared" si="106"/>
        <v>112</v>
      </c>
      <c r="K134" s="7">
        <f t="shared" si="107"/>
        <v>143</v>
      </c>
      <c r="L134" s="7">
        <f t="shared" si="108"/>
        <v>124</v>
      </c>
      <c r="M134" s="7">
        <f t="shared" si="109"/>
        <v>111</v>
      </c>
      <c r="N134" s="25">
        <f t="shared" si="110"/>
        <v>166</v>
      </c>
      <c r="O134" s="7">
        <f t="shared" si="111"/>
        <v>134</v>
      </c>
      <c r="P134" s="29">
        <f t="shared" si="112"/>
        <v>125</v>
      </c>
      <c r="Q134" s="29">
        <f t="shared" si="112"/>
        <v>78</v>
      </c>
      <c r="R134" s="6">
        <f t="shared" si="113"/>
        <v>14.08</v>
      </c>
      <c r="S134" s="7">
        <f t="shared" si="114"/>
        <v>31</v>
      </c>
      <c r="T134" s="7">
        <f t="shared" si="115"/>
        <v>13</v>
      </c>
      <c r="U134" s="7">
        <f t="shared" si="116"/>
        <v>0</v>
      </c>
      <c r="V134" s="25">
        <v>0</v>
      </c>
      <c r="W134" s="7">
        <f t="shared" si="117"/>
        <v>0</v>
      </c>
      <c r="X134" s="29">
        <f t="shared" si="118"/>
        <v>19.29</v>
      </c>
      <c r="Y134" s="29">
        <f t="shared" si="118"/>
        <v>11</v>
      </c>
    </row>
    <row r="135" spans="1:25">
      <c r="A135" s="11" t="s">
        <v>11</v>
      </c>
      <c r="B135" s="6">
        <f t="shared" si="99"/>
        <v>2612.62</v>
      </c>
      <c r="C135" s="7">
        <f t="shared" si="100"/>
        <v>3014</v>
      </c>
      <c r="D135" s="7">
        <f t="shared" si="101"/>
        <v>2154.9</v>
      </c>
      <c r="E135" s="7">
        <f t="shared" si="102"/>
        <v>2055.9333333333334</v>
      </c>
      <c r="F135" s="25">
        <f t="shared" si="103"/>
        <v>2974.5000000000005</v>
      </c>
      <c r="G135" s="63">
        <f t="shared" si="104"/>
        <v>2082.8666666666668</v>
      </c>
      <c r="H135" s="40">
        <f t="shared" si="105"/>
        <v>2321.9333333333334</v>
      </c>
      <c r="I135" s="40">
        <f t="shared" si="105"/>
        <v>2604.7166666666667</v>
      </c>
      <c r="J135" s="6">
        <f t="shared" si="106"/>
        <v>134</v>
      </c>
      <c r="K135" s="7">
        <f t="shared" si="107"/>
        <v>163</v>
      </c>
      <c r="L135" s="7">
        <f t="shared" si="108"/>
        <v>151</v>
      </c>
      <c r="M135" s="7">
        <f t="shared" si="109"/>
        <v>138</v>
      </c>
      <c r="N135" s="25">
        <f t="shared" si="110"/>
        <v>201</v>
      </c>
      <c r="O135" s="7">
        <f t="shared" si="111"/>
        <v>153</v>
      </c>
      <c r="P135" s="29">
        <f t="shared" si="112"/>
        <v>147</v>
      </c>
      <c r="Q135" s="29">
        <f t="shared" si="112"/>
        <v>94</v>
      </c>
      <c r="R135" s="6">
        <f t="shared" si="113"/>
        <v>14.08</v>
      </c>
      <c r="S135" s="7">
        <f t="shared" si="114"/>
        <v>31</v>
      </c>
      <c r="T135" s="7">
        <f t="shared" si="115"/>
        <v>13</v>
      </c>
      <c r="U135" s="7">
        <f t="shared" si="116"/>
        <v>0</v>
      </c>
      <c r="V135" s="25">
        <v>0</v>
      </c>
      <c r="W135" s="7">
        <f t="shared" si="117"/>
        <v>0</v>
      </c>
      <c r="X135" s="29">
        <f t="shared" si="118"/>
        <v>19.29</v>
      </c>
      <c r="Y135" s="29">
        <f t="shared" si="118"/>
        <v>41</v>
      </c>
    </row>
    <row r="136" spans="1:25">
      <c r="A136" s="11" t="s">
        <v>12</v>
      </c>
      <c r="B136" s="6">
        <f t="shared" si="99"/>
        <v>2960.62</v>
      </c>
      <c r="C136" s="7">
        <f t="shared" si="100"/>
        <v>3315</v>
      </c>
      <c r="D136" s="7">
        <f t="shared" si="101"/>
        <v>2653.5833333333335</v>
      </c>
      <c r="E136" s="7">
        <f t="shared" si="102"/>
        <v>2428.15</v>
      </c>
      <c r="F136" s="25">
        <f t="shared" si="103"/>
        <v>3654.5000000000005</v>
      </c>
      <c r="G136" s="63">
        <f t="shared" si="104"/>
        <v>2379.1333333333337</v>
      </c>
      <c r="H136" s="40">
        <f t="shared" si="105"/>
        <v>2646.9666666666667</v>
      </c>
      <c r="I136" s="40">
        <f t="shared" si="105"/>
        <v>3055.05</v>
      </c>
      <c r="J136" s="6">
        <f t="shared" si="106"/>
        <v>156</v>
      </c>
      <c r="K136" s="7">
        <f t="shared" si="107"/>
        <v>182</v>
      </c>
      <c r="L136" s="7">
        <f t="shared" si="108"/>
        <v>180</v>
      </c>
      <c r="M136" s="7">
        <f t="shared" si="109"/>
        <v>163</v>
      </c>
      <c r="N136" s="25">
        <f t="shared" si="110"/>
        <v>234</v>
      </c>
      <c r="O136" s="7">
        <f t="shared" si="111"/>
        <v>172</v>
      </c>
      <c r="P136" s="29">
        <f t="shared" si="112"/>
        <v>167</v>
      </c>
      <c r="Q136" s="29">
        <f t="shared" si="112"/>
        <v>118</v>
      </c>
      <c r="R136" s="6">
        <f t="shared" si="113"/>
        <v>14.08</v>
      </c>
      <c r="S136" s="7">
        <f t="shared" si="114"/>
        <v>31</v>
      </c>
      <c r="T136" s="7">
        <f t="shared" si="115"/>
        <v>13</v>
      </c>
      <c r="U136" s="7">
        <f t="shared" si="116"/>
        <v>0</v>
      </c>
      <c r="V136" s="25">
        <v>0</v>
      </c>
      <c r="W136" s="7">
        <f t="shared" si="117"/>
        <v>18.43</v>
      </c>
      <c r="X136" s="29">
        <f t="shared" si="118"/>
        <v>19.29</v>
      </c>
      <c r="Y136" s="29">
        <f t="shared" si="118"/>
        <v>41</v>
      </c>
    </row>
    <row r="137" spans="1:25">
      <c r="A137" s="11" t="s">
        <v>13</v>
      </c>
      <c r="B137" s="6">
        <f t="shared" si="99"/>
        <v>3452.62</v>
      </c>
      <c r="C137" s="7">
        <f t="shared" si="100"/>
        <v>3648</v>
      </c>
      <c r="D137" s="7">
        <f t="shared" si="101"/>
        <v>3059.9</v>
      </c>
      <c r="E137" s="7">
        <f t="shared" si="102"/>
        <v>2806.1333333333332</v>
      </c>
      <c r="F137" s="25">
        <f t="shared" si="103"/>
        <v>4077.7000000000003</v>
      </c>
      <c r="G137" s="63">
        <f t="shared" si="104"/>
        <v>2644.9000000000005</v>
      </c>
      <c r="H137" s="40">
        <f t="shared" si="105"/>
        <v>2931.8</v>
      </c>
      <c r="I137" s="40">
        <f t="shared" si="105"/>
        <v>3511.3333333333335</v>
      </c>
      <c r="J137" s="6">
        <f t="shared" si="106"/>
        <v>180</v>
      </c>
      <c r="K137" s="7">
        <f t="shared" si="107"/>
        <v>204</v>
      </c>
      <c r="L137" s="7">
        <f t="shared" si="108"/>
        <v>204</v>
      </c>
      <c r="M137" s="7">
        <f t="shared" si="109"/>
        <v>187</v>
      </c>
      <c r="N137" s="25">
        <f t="shared" si="110"/>
        <v>263</v>
      </c>
      <c r="O137" s="7">
        <f t="shared" si="111"/>
        <v>191</v>
      </c>
      <c r="P137" s="29">
        <f t="shared" si="112"/>
        <v>186</v>
      </c>
      <c r="Q137" s="29">
        <f t="shared" si="112"/>
        <v>136</v>
      </c>
      <c r="R137" s="6">
        <f t="shared" si="113"/>
        <v>14.08</v>
      </c>
      <c r="S137" s="7">
        <f t="shared" si="114"/>
        <v>31</v>
      </c>
      <c r="T137" s="7">
        <f t="shared" si="115"/>
        <v>13</v>
      </c>
      <c r="U137" s="7">
        <f t="shared" si="116"/>
        <v>0</v>
      </c>
      <c r="V137" s="25">
        <v>0</v>
      </c>
      <c r="W137" s="7">
        <f t="shared" si="117"/>
        <v>22.53</v>
      </c>
      <c r="X137" s="29">
        <f t="shared" si="118"/>
        <v>19.29</v>
      </c>
      <c r="Y137" s="29">
        <f t="shared" si="118"/>
        <v>41</v>
      </c>
    </row>
    <row r="138" spans="1:25">
      <c r="A138" s="11" t="s">
        <v>14</v>
      </c>
      <c r="B138" s="6">
        <f t="shared" si="99"/>
        <v>3627.62</v>
      </c>
      <c r="C138" s="7">
        <f t="shared" si="100"/>
        <v>4077</v>
      </c>
      <c r="D138" s="7">
        <f t="shared" si="101"/>
        <v>3326.85</v>
      </c>
      <c r="E138" s="7">
        <f t="shared" si="102"/>
        <v>3130.0499999999997</v>
      </c>
      <c r="F138" s="25">
        <f t="shared" si="103"/>
        <v>4508.1500000000005</v>
      </c>
      <c r="G138" s="63">
        <f t="shared" si="104"/>
        <v>2925.0333333333338</v>
      </c>
      <c r="H138" s="40">
        <f t="shared" si="105"/>
        <v>3259.5833333333335</v>
      </c>
      <c r="I138" s="40">
        <f t="shared" si="105"/>
        <v>3899.416666666667</v>
      </c>
      <c r="J138" s="6">
        <f t="shared" si="106"/>
        <v>188</v>
      </c>
      <c r="K138" s="7">
        <f t="shared" si="107"/>
        <v>228</v>
      </c>
      <c r="L138" s="7">
        <f t="shared" si="108"/>
        <v>225</v>
      </c>
      <c r="M138" s="7">
        <f t="shared" si="109"/>
        <v>209</v>
      </c>
      <c r="N138" s="25">
        <f t="shared" si="110"/>
        <v>290</v>
      </c>
      <c r="O138" s="7">
        <f t="shared" si="111"/>
        <v>213</v>
      </c>
      <c r="P138" s="29">
        <f t="shared" si="112"/>
        <v>208</v>
      </c>
      <c r="Q138" s="29">
        <f t="shared" si="112"/>
        <v>160</v>
      </c>
      <c r="R138" s="6">
        <f t="shared" si="113"/>
        <v>14.08</v>
      </c>
      <c r="S138" s="7">
        <f t="shared" si="114"/>
        <v>31</v>
      </c>
      <c r="T138" s="7">
        <f t="shared" si="115"/>
        <v>13</v>
      </c>
      <c r="U138" s="7">
        <f t="shared" si="116"/>
        <v>0</v>
      </c>
      <c r="V138" s="25">
        <v>0</v>
      </c>
      <c r="W138" s="7">
        <f t="shared" si="117"/>
        <v>22.53</v>
      </c>
      <c r="X138" s="29">
        <f t="shared" si="118"/>
        <v>19.29</v>
      </c>
      <c r="Y138" s="29">
        <f t="shared" si="118"/>
        <v>41</v>
      </c>
    </row>
    <row r="139" spans="1:25">
      <c r="A139" s="11" t="s">
        <v>15</v>
      </c>
      <c r="B139" s="6">
        <f t="shared" si="99"/>
        <v>4042.62</v>
      </c>
      <c r="C139" s="7">
        <f t="shared" si="100"/>
        <v>4488</v>
      </c>
      <c r="D139" s="7">
        <f t="shared" si="101"/>
        <v>3578.4666666666667</v>
      </c>
      <c r="E139" s="7">
        <f t="shared" si="102"/>
        <v>3456.1833333333329</v>
      </c>
      <c r="F139" s="25">
        <f t="shared" si="103"/>
        <v>4884.3166666666675</v>
      </c>
      <c r="G139" s="63">
        <f t="shared" si="104"/>
        <v>3278.4000000000005</v>
      </c>
      <c r="H139" s="40">
        <f t="shared" si="105"/>
        <v>3667.7166666666667</v>
      </c>
      <c r="I139" s="40">
        <f t="shared" si="105"/>
        <v>4246.9966666666669</v>
      </c>
      <c r="J139" s="6">
        <f t="shared" si="106"/>
        <v>211</v>
      </c>
      <c r="K139" s="7">
        <f t="shared" si="107"/>
        <v>250</v>
      </c>
      <c r="L139" s="7">
        <f t="shared" si="108"/>
        <v>244</v>
      </c>
      <c r="M139" s="7">
        <f t="shared" si="109"/>
        <v>233</v>
      </c>
      <c r="N139" s="25">
        <f t="shared" si="110"/>
        <v>318</v>
      </c>
      <c r="O139" s="7">
        <f t="shared" si="111"/>
        <v>239</v>
      </c>
      <c r="P139" s="29">
        <f t="shared" si="112"/>
        <v>232</v>
      </c>
      <c r="Q139" s="29">
        <f t="shared" si="112"/>
        <v>180</v>
      </c>
      <c r="R139" s="6">
        <f t="shared" si="113"/>
        <v>14.08</v>
      </c>
      <c r="S139" s="7">
        <f t="shared" si="114"/>
        <v>31</v>
      </c>
      <c r="T139" s="7">
        <f t="shared" si="115"/>
        <v>13</v>
      </c>
      <c r="U139" s="7">
        <f t="shared" si="116"/>
        <v>0</v>
      </c>
      <c r="V139" s="25">
        <v>0</v>
      </c>
      <c r="W139" s="7">
        <f t="shared" si="117"/>
        <v>22.53</v>
      </c>
      <c r="X139" s="29">
        <f t="shared" si="118"/>
        <v>50.11</v>
      </c>
      <c r="Y139" s="29">
        <f t="shared" si="118"/>
        <v>41</v>
      </c>
    </row>
    <row r="140" spans="1:25" ht="13.5" thickBot="1">
      <c r="A140" s="23" t="s">
        <v>16</v>
      </c>
      <c r="B140" s="21">
        <f t="shared" si="99"/>
        <v>4410.62</v>
      </c>
      <c r="C140" s="22">
        <f t="shared" si="100"/>
        <v>4870</v>
      </c>
      <c r="D140" s="22">
        <f t="shared" si="101"/>
        <v>3834.4866666666667</v>
      </c>
      <c r="E140" s="22">
        <f t="shared" si="102"/>
        <v>3928.2833333333328</v>
      </c>
      <c r="F140" s="50">
        <f t="shared" si="103"/>
        <v>5411.5333333333347</v>
      </c>
      <c r="G140" s="64">
        <f t="shared" si="104"/>
        <v>3627.7833333333338</v>
      </c>
      <c r="H140" s="47">
        <f t="shared" si="105"/>
        <v>4011.3166666666666</v>
      </c>
      <c r="I140" s="47">
        <f t="shared" si="105"/>
        <v>4572.9966666666669</v>
      </c>
      <c r="J140" s="21">
        <f t="shared" si="106"/>
        <v>233</v>
      </c>
      <c r="K140" s="22">
        <f t="shared" si="107"/>
        <v>275</v>
      </c>
      <c r="L140" s="22">
        <f t="shared" si="108"/>
        <v>262</v>
      </c>
      <c r="M140" s="22">
        <f t="shared" si="109"/>
        <v>264</v>
      </c>
      <c r="N140" s="50">
        <f t="shared" si="110"/>
        <v>355</v>
      </c>
      <c r="O140" s="22">
        <f t="shared" si="111"/>
        <v>263</v>
      </c>
      <c r="P140" s="30">
        <f t="shared" si="112"/>
        <v>257</v>
      </c>
      <c r="Q140" s="30">
        <f t="shared" si="112"/>
        <v>202</v>
      </c>
      <c r="R140" s="21">
        <f t="shared" si="113"/>
        <v>14.08</v>
      </c>
      <c r="S140" s="22">
        <f t="shared" si="114"/>
        <v>31</v>
      </c>
      <c r="T140" s="22">
        <f t="shared" si="115"/>
        <v>13</v>
      </c>
      <c r="U140" s="22">
        <f t="shared" si="116"/>
        <v>0</v>
      </c>
      <c r="V140" s="50">
        <v>0</v>
      </c>
      <c r="W140" s="22">
        <f t="shared" si="117"/>
        <v>22.53</v>
      </c>
      <c r="X140" s="30">
        <f t="shared" si="118"/>
        <v>53.49</v>
      </c>
      <c r="Y140" s="30">
        <f t="shared" si="118"/>
        <v>41</v>
      </c>
    </row>
    <row r="143" spans="1:25" ht="13.5" thickBot="1"/>
    <row r="144" spans="1:25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99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02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0"/>
      <c r="J146" s="152" t="s">
        <v>20</v>
      </c>
      <c r="K146" s="153"/>
      <c r="L146" s="153"/>
      <c r="M146" s="153"/>
      <c r="N146" s="153"/>
      <c r="O146" s="153"/>
      <c r="P146" s="153"/>
      <c r="Q146" s="100"/>
      <c r="R146" s="152" t="s">
        <v>21</v>
      </c>
      <c r="S146" s="153"/>
      <c r="T146" s="153"/>
      <c r="U146" s="153"/>
      <c r="V146" s="153"/>
      <c r="W146" s="153"/>
      <c r="X146" s="153"/>
      <c r="Y146" s="100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55">
        <v>2011</v>
      </c>
    </row>
    <row r="148" spans="1:25">
      <c r="A148" s="11" t="s">
        <v>6</v>
      </c>
      <c r="B148" s="6">
        <f t="shared" ref="B148:X148" si="119">+B67</f>
        <v>403.3</v>
      </c>
      <c r="C148" s="7">
        <f t="shared" si="119"/>
        <v>355.81</v>
      </c>
      <c r="D148" s="7">
        <f t="shared" si="119"/>
        <v>691.2833333333333</v>
      </c>
      <c r="E148" s="7">
        <f t="shared" si="119"/>
        <v>727.55</v>
      </c>
      <c r="F148" s="25">
        <f t="shared" si="119"/>
        <v>588.01666666666665</v>
      </c>
      <c r="G148" s="67">
        <f t="shared" si="119"/>
        <v>390.48333333333341</v>
      </c>
      <c r="H148" s="51">
        <f t="shared" si="119"/>
        <v>514.26</v>
      </c>
      <c r="I148" s="51">
        <f t="shared" ref="I148" si="120">+I67</f>
        <v>493</v>
      </c>
      <c r="J148" s="6">
        <f t="shared" si="119"/>
        <v>25</v>
      </c>
      <c r="K148" s="7">
        <f t="shared" si="119"/>
        <v>21</v>
      </c>
      <c r="L148" s="7">
        <f t="shared" si="119"/>
        <v>38</v>
      </c>
      <c r="M148" s="7">
        <f t="shared" si="119"/>
        <v>35</v>
      </c>
      <c r="N148" s="25">
        <f t="shared" si="119"/>
        <v>37</v>
      </c>
      <c r="O148" s="7">
        <f t="shared" si="119"/>
        <v>31</v>
      </c>
      <c r="P148" s="69">
        <f t="shared" si="119"/>
        <v>34</v>
      </c>
      <c r="Q148" s="69">
        <f t="shared" ref="Q148" si="121">+Q67</f>
        <v>35</v>
      </c>
      <c r="R148" s="6">
        <f t="shared" si="119"/>
        <v>0</v>
      </c>
      <c r="S148" s="7">
        <f t="shared" si="119"/>
        <v>0</v>
      </c>
      <c r="T148" s="7">
        <f t="shared" si="119"/>
        <v>0</v>
      </c>
      <c r="U148" s="7">
        <f t="shared" si="119"/>
        <v>0</v>
      </c>
      <c r="V148" s="25">
        <f t="shared" si="119"/>
        <v>0</v>
      </c>
      <c r="W148" s="7">
        <f t="shared" si="119"/>
        <v>0</v>
      </c>
      <c r="X148" s="69">
        <f t="shared" si="119"/>
        <v>0</v>
      </c>
      <c r="Y148" s="69">
        <f t="shared" ref="Y148" si="122">+Y67</f>
        <v>0</v>
      </c>
    </row>
    <row r="149" spans="1:25">
      <c r="A149" s="5" t="s">
        <v>24</v>
      </c>
      <c r="B149" s="6">
        <f t="shared" ref="B149:B159" si="123">+B148+B68</f>
        <v>826.97</v>
      </c>
      <c r="C149" s="7">
        <f t="shared" ref="C149:C159" si="124">+C148+C68</f>
        <v>683.33999999999992</v>
      </c>
      <c r="D149" s="7">
        <f t="shared" ref="D149:D159" si="125">+D148+D68</f>
        <v>1171.3</v>
      </c>
      <c r="E149" s="7">
        <f t="shared" ref="E149:E159" si="126">+E148+E68</f>
        <v>1221.1166666666668</v>
      </c>
      <c r="F149" s="25">
        <f t="shared" ref="F149:F159" si="127">+F148+F68</f>
        <v>997.25</v>
      </c>
      <c r="G149" s="63">
        <f t="shared" ref="G149:G159" si="128">+G148+G68</f>
        <v>826.90000000000009</v>
      </c>
      <c r="H149" s="40">
        <f t="shared" ref="H149:I159" si="129">+H148+H68</f>
        <v>841.24</v>
      </c>
      <c r="I149" s="40">
        <f t="shared" si="129"/>
        <v>886</v>
      </c>
      <c r="J149" s="6">
        <f t="shared" ref="J149:J159" si="130">+J148+J68</f>
        <v>47</v>
      </c>
      <c r="K149" s="7">
        <f t="shared" ref="K149:K159" si="131">+K148+K68</f>
        <v>40</v>
      </c>
      <c r="L149" s="7">
        <f t="shared" ref="L149:L159" si="132">+L148+L68</f>
        <v>67</v>
      </c>
      <c r="M149" s="7">
        <f t="shared" ref="M149:M159" si="133">+M148+M68</f>
        <v>66</v>
      </c>
      <c r="N149" s="25">
        <f t="shared" ref="N149:N159" si="134">+N148+N68</f>
        <v>65</v>
      </c>
      <c r="O149" s="7">
        <f t="shared" ref="O149:O159" si="135">+O148+O68</f>
        <v>62</v>
      </c>
      <c r="P149" s="29">
        <f t="shared" ref="P149:Q159" si="136">+P148+P68</f>
        <v>58</v>
      </c>
      <c r="Q149" s="29">
        <f t="shared" si="136"/>
        <v>64</v>
      </c>
      <c r="R149" s="6">
        <f t="shared" ref="R149:R159" si="137">+R148+R68</f>
        <v>0</v>
      </c>
      <c r="S149" s="7">
        <f t="shared" ref="S149:S159" si="138">+S148+S68</f>
        <v>0</v>
      </c>
      <c r="T149" s="7">
        <f t="shared" ref="T149:T159" si="139">+T148+T68</f>
        <v>0</v>
      </c>
      <c r="U149" s="7">
        <f t="shared" ref="U149:U159" si="140">+U148+U68</f>
        <v>0</v>
      </c>
      <c r="V149" s="25">
        <f t="shared" ref="V149:V159" si="141">+V148+V68</f>
        <v>0</v>
      </c>
      <c r="W149" s="7">
        <f t="shared" ref="W149:W159" si="142">+W148+W68</f>
        <v>0</v>
      </c>
      <c r="X149" s="29">
        <f t="shared" ref="X149:Y159" si="143">+X148+X68</f>
        <v>0</v>
      </c>
      <c r="Y149" s="29">
        <f t="shared" si="143"/>
        <v>0</v>
      </c>
    </row>
    <row r="150" spans="1:25">
      <c r="A150" s="11" t="s">
        <v>7</v>
      </c>
      <c r="B150" s="6">
        <f t="shared" si="123"/>
        <v>1308.22</v>
      </c>
      <c r="C150" s="7">
        <f t="shared" si="124"/>
        <v>1049.9199999999998</v>
      </c>
      <c r="D150" s="7">
        <f t="shared" si="125"/>
        <v>1598.9333333333334</v>
      </c>
      <c r="E150" s="7">
        <f t="shared" si="126"/>
        <v>1704.95</v>
      </c>
      <c r="F150" s="25">
        <f t="shared" si="127"/>
        <v>1566.4833333333333</v>
      </c>
      <c r="G150" s="63">
        <f t="shared" si="128"/>
        <v>1267.5500000000002</v>
      </c>
      <c r="H150" s="40">
        <f t="shared" si="129"/>
        <v>1243.75</v>
      </c>
      <c r="I150" s="40">
        <f t="shared" si="129"/>
        <v>1573</v>
      </c>
      <c r="J150" s="6">
        <f t="shared" si="130"/>
        <v>70</v>
      </c>
      <c r="K150" s="7">
        <f t="shared" si="131"/>
        <v>62</v>
      </c>
      <c r="L150" s="7">
        <f t="shared" si="132"/>
        <v>96</v>
      </c>
      <c r="M150" s="7">
        <f t="shared" si="133"/>
        <v>97</v>
      </c>
      <c r="N150" s="25">
        <f t="shared" si="134"/>
        <v>103</v>
      </c>
      <c r="O150" s="7">
        <f t="shared" si="135"/>
        <v>95</v>
      </c>
      <c r="P150" s="29">
        <f t="shared" si="136"/>
        <v>88</v>
      </c>
      <c r="Q150" s="29">
        <f t="shared" si="136"/>
        <v>107</v>
      </c>
      <c r="R150" s="6">
        <f t="shared" si="137"/>
        <v>0</v>
      </c>
      <c r="S150" s="7">
        <f t="shared" si="138"/>
        <v>0</v>
      </c>
      <c r="T150" s="7">
        <f t="shared" si="139"/>
        <v>0</v>
      </c>
      <c r="U150" s="7">
        <f t="shared" si="140"/>
        <v>0</v>
      </c>
      <c r="V150" s="25">
        <f t="shared" si="141"/>
        <v>0</v>
      </c>
      <c r="W150" s="7">
        <f t="shared" si="142"/>
        <v>0</v>
      </c>
      <c r="X150" s="29">
        <f t="shared" si="143"/>
        <v>0</v>
      </c>
      <c r="Y150" s="29">
        <f t="shared" si="143"/>
        <v>0</v>
      </c>
    </row>
    <row r="151" spans="1:25">
      <c r="A151" s="11" t="s">
        <v>8</v>
      </c>
      <c r="B151" s="6">
        <f t="shared" si="123"/>
        <v>1760.05</v>
      </c>
      <c r="C151" s="7">
        <f t="shared" si="124"/>
        <v>1384.4899999999998</v>
      </c>
      <c r="D151" s="7">
        <f t="shared" si="125"/>
        <v>2249.4500000000003</v>
      </c>
      <c r="E151" s="7">
        <f t="shared" si="126"/>
        <v>2196.4</v>
      </c>
      <c r="F151" s="25">
        <f t="shared" si="127"/>
        <v>2096.5166666666664</v>
      </c>
      <c r="G151" s="63">
        <f t="shared" si="128"/>
        <v>1707.6833333333334</v>
      </c>
      <c r="H151" s="40">
        <f t="shared" si="129"/>
        <v>1848.8000000000002</v>
      </c>
      <c r="I151" s="40">
        <f t="shared" si="129"/>
        <v>2181.0699999999997</v>
      </c>
      <c r="J151" s="6">
        <f t="shared" si="130"/>
        <v>90</v>
      </c>
      <c r="K151" s="7">
        <f t="shared" si="131"/>
        <v>82</v>
      </c>
      <c r="L151" s="7">
        <f t="shared" si="132"/>
        <v>127</v>
      </c>
      <c r="M151" s="7">
        <f t="shared" si="133"/>
        <v>132</v>
      </c>
      <c r="N151" s="25">
        <f t="shared" si="134"/>
        <v>133</v>
      </c>
      <c r="O151" s="7">
        <f t="shared" si="135"/>
        <v>127</v>
      </c>
      <c r="P151" s="29">
        <f t="shared" si="136"/>
        <v>124</v>
      </c>
      <c r="Q151" s="29">
        <f t="shared" si="136"/>
        <v>153</v>
      </c>
      <c r="R151" s="6">
        <f t="shared" si="137"/>
        <v>0</v>
      </c>
      <c r="S151" s="7">
        <f t="shared" si="138"/>
        <v>0</v>
      </c>
      <c r="T151" s="7">
        <f t="shared" si="139"/>
        <v>0</v>
      </c>
      <c r="U151" s="7">
        <f t="shared" si="140"/>
        <v>0</v>
      </c>
      <c r="V151" s="25">
        <f t="shared" si="141"/>
        <v>0</v>
      </c>
      <c r="W151" s="7">
        <f t="shared" si="142"/>
        <v>0</v>
      </c>
      <c r="X151" s="29">
        <f t="shared" si="143"/>
        <v>0</v>
      </c>
      <c r="Y151" s="29">
        <f t="shared" si="143"/>
        <v>0</v>
      </c>
    </row>
    <row r="152" spans="1:25">
      <c r="A152" s="11" t="s">
        <v>9</v>
      </c>
      <c r="B152" s="6">
        <f t="shared" si="123"/>
        <v>2144.3199999999997</v>
      </c>
      <c r="C152" s="7">
        <f t="shared" si="124"/>
        <v>1842.8599999999997</v>
      </c>
      <c r="D152" s="7">
        <f t="shared" si="125"/>
        <v>2751.6833333333334</v>
      </c>
      <c r="E152" s="7">
        <f t="shared" si="126"/>
        <v>2825.75</v>
      </c>
      <c r="F152" s="25">
        <f t="shared" si="127"/>
        <v>2713.7166666666662</v>
      </c>
      <c r="G152" s="63">
        <f t="shared" si="128"/>
        <v>2097.3333333333335</v>
      </c>
      <c r="H152" s="40">
        <f t="shared" si="129"/>
        <v>2444.6000000000004</v>
      </c>
      <c r="I152" s="40">
        <f t="shared" si="129"/>
        <v>2566.0699999999997</v>
      </c>
      <c r="J152" s="6">
        <f t="shared" si="130"/>
        <v>113</v>
      </c>
      <c r="K152" s="7">
        <f t="shared" si="131"/>
        <v>105</v>
      </c>
      <c r="L152" s="7">
        <f t="shared" si="132"/>
        <v>157</v>
      </c>
      <c r="M152" s="7">
        <f t="shared" si="133"/>
        <v>167</v>
      </c>
      <c r="N152" s="25">
        <f t="shared" si="134"/>
        <v>170</v>
      </c>
      <c r="O152" s="7">
        <f t="shared" si="135"/>
        <v>154</v>
      </c>
      <c r="P152" s="29">
        <f t="shared" si="136"/>
        <v>165</v>
      </c>
      <c r="Q152" s="29">
        <f t="shared" si="136"/>
        <v>172</v>
      </c>
      <c r="R152" s="6">
        <f t="shared" si="137"/>
        <v>0</v>
      </c>
      <c r="S152" s="7">
        <f t="shared" si="138"/>
        <v>0</v>
      </c>
      <c r="T152" s="7">
        <f t="shared" si="139"/>
        <v>0</v>
      </c>
      <c r="U152" s="7">
        <f t="shared" si="140"/>
        <v>0</v>
      </c>
      <c r="V152" s="25">
        <f t="shared" si="141"/>
        <v>0</v>
      </c>
      <c r="W152" s="7">
        <f t="shared" si="142"/>
        <v>0</v>
      </c>
      <c r="X152" s="29">
        <f t="shared" si="143"/>
        <v>0</v>
      </c>
      <c r="Y152" s="29">
        <f t="shared" si="143"/>
        <v>0</v>
      </c>
    </row>
    <row r="153" spans="1:25">
      <c r="A153" s="11" t="s">
        <v>10</v>
      </c>
      <c r="B153" s="6">
        <f t="shared" si="123"/>
        <v>2444.6499999999996</v>
      </c>
      <c r="C153" s="7">
        <f t="shared" si="124"/>
        <v>2237.62</v>
      </c>
      <c r="D153" s="7">
        <f t="shared" si="125"/>
        <v>3256.7833333333333</v>
      </c>
      <c r="E153" s="7">
        <f t="shared" si="126"/>
        <v>3422.75</v>
      </c>
      <c r="F153" s="25">
        <f t="shared" si="127"/>
        <v>3325.7999999999993</v>
      </c>
      <c r="G153" s="63">
        <f t="shared" si="128"/>
        <v>2470.7833333333333</v>
      </c>
      <c r="H153" s="40">
        <f t="shared" si="129"/>
        <v>2966.2500000000005</v>
      </c>
      <c r="I153" s="40">
        <f t="shared" si="129"/>
        <v>2865.0699999999997</v>
      </c>
      <c r="J153" s="6">
        <f t="shared" si="130"/>
        <v>129</v>
      </c>
      <c r="K153" s="7">
        <f t="shared" si="131"/>
        <v>127</v>
      </c>
      <c r="L153" s="7">
        <f t="shared" si="132"/>
        <v>186</v>
      </c>
      <c r="M153" s="7">
        <f t="shared" si="133"/>
        <v>202</v>
      </c>
      <c r="N153" s="25">
        <f t="shared" si="134"/>
        <v>204</v>
      </c>
      <c r="O153" s="7">
        <f t="shared" si="135"/>
        <v>180</v>
      </c>
      <c r="P153" s="29">
        <f t="shared" si="136"/>
        <v>200</v>
      </c>
      <c r="Q153" s="29">
        <f t="shared" si="136"/>
        <v>191</v>
      </c>
      <c r="R153" s="6">
        <f t="shared" si="137"/>
        <v>0</v>
      </c>
      <c r="S153" s="7">
        <f t="shared" si="138"/>
        <v>0</v>
      </c>
      <c r="T153" s="7">
        <f t="shared" si="139"/>
        <v>0</v>
      </c>
      <c r="U153" s="7">
        <f t="shared" si="140"/>
        <v>0</v>
      </c>
      <c r="V153" s="25">
        <f t="shared" si="141"/>
        <v>0</v>
      </c>
      <c r="W153" s="7">
        <f t="shared" si="142"/>
        <v>0</v>
      </c>
      <c r="X153" s="29">
        <f t="shared" si="143"/>
        <v>0</v>
      </c>
      <c r="Y153" s="29">
        <f t="shared" si="143"/>
        <v>0</v>
      </c>
    </row>
    <row r="154" spans="1:25">
      <c r="A154" s="11" t="s">
        <v>11</v>
      </c>
      <c r="B154" s="6">
        <f t="shared" si="123"/>
        <v>2827.5599999999995</v>
      </c>
      <c r="C154" s="7">
        <f t="shared" si="124"/>
        <v>2730.39</v>
      </c>
      <c r="D154" s="7">
        <f t="shared" si="125"/>
        <v>3694.95</v>
      </c>
      <c r="E154" s="7">
        <f t="shared" si="126"/>
        <v>3884.2666666666664</v>
      </c>
      <c r="F154" s="25">
        <f t="shared" si="127"/>
        <v>3946.4166666666661</v>
      </c>
      <c r="G154" s="63">
        <f t="shared" si="128"/>
        <v>2912.4833333333331</v>
      </c>
      <c r="H154" s="40">
        <f t="shared" si="129"/>
        <v>3665.3000000000006</v>
      </c>
      <c r="I154" s="40">
        <f t="shared" si="129"/>
        <v>3328.0699999999997</v>
      </c>
      <c r="J154" s="6">
        <f t="shared" si="130"/>
        <v>148</v>
      </c>
      <c r="K154" s="7">
        <f t="shared" si="131"/>
        <v>155</v>
      </c>
      <c r="L154" s="7">
        <f t="shared" si="132"/>
        <v>218</v>
      </c>
      <c r="M154" s="7">
        <f t="shared" si="133"/>
        <v>236</v>
      </c>
      <c r="N154" s="25">
        <f t="shared" si="134"/>
        <v>236</v>
      </c>
      <c r="O154" s="7">
        <f t="shared" si="135"/>
        <v>211</v>
      </c>
      <c r="P154" s="29">
        <f t="shared" si="136"/>
        <v>241</v>
      </c>
      <c r="Q154" s="29">
        <f t="shared" si="136"/>
        <v>217</v>
      </c>
      <c r="R154" s="6">
        <f t="shared" si="137"/>
        <v>0</v>
      </c>
      <c r="S154" s="7">
        <f t="shared" si="138"/>
        <v>0</v>
      </c>
      <c r="T154" s="7">
        <f t="shared" si="139"/>
        <v>0</v>
      </c>
      <c r="U154" s="7">
        <f t="shared" si="140"/>
        <v>0</v>
      </c>
      <c r="V154" s="25">
        <f t="shared" si="141"/>
        <v>0</v>
      </c>
      <c r="W154" s="7">
        <f t="shared" si="142"/>
        <v>0</v>
      </c>
      <c r="X154" s="29">
        <f t="shared" si="143"/>
        <v>0</v>
      </c>
      <c r="Y154" s="29">
        <f t="shared" si="143"/>
        <v>0</v>
      </c>
    </row>
    <row r="155" spans="1:25">
      <c r="A155" s="11" t="s">
        <v>12</v>
      </c>
      <c r="B155" s="6">
        <f t="shared" si="123"/>
        <v>3264.9999999999995</v>
      </c>
      <c r="C155" s="7">
        <f t="shared" si="124"/>
        <v>3265.8999999999996</v>
      </c>
      <c r="D155" s="7">
        <f t="shared" si="125"/>
        <v>4311.1666666666661</v>
      </c>
      <c r="E155" s="7">
        <f t="shared" si="126"/>
        <v>4379.2333333333336</v>
      </c>
      <c r="F155" s="25">
        <f t="shared" si="127"/>
        <v>4619.9999999999991</v>
      </c>
      <c r="G155" s="63">
        <f t="shared" si="128"/>
        <v>3273.333333333333</v>
      </c>
      <c r="H155" s="40">
        <f t="shared" si="129"/>
        <v>4242.2000000000007</v>
      </c>
      <c r="I155" s="40">
        <f t="shared" si="129"/>
        <v>3891.2866666666664</v>
      </c>
      <c r="J155" s="6">
        <f t="shared" si="130"/>
        <v>170</v>
      </c>
      <c r="K155" s="7">
        <f t="shared" si="131"/>
        <v>186</v>
      </c>
      <c r="L155" s="7">
        <f t="shared" si="132"/>
        <v>246</v>
      </c>
      <c r="M155" s="7">
        <f t="shared" si="133"/>
        <v>267</v>
      </c>
      <c r="N155" s="25">
        <f t="shared" si="134"/>
        <v>269</v>
      </c>
      <c r="O155" s="7">
        <f t="shared" si="135"/>
        <v>237</v>
      </c>
      <c r="P155" s="29">
        <f t="shared" si="136"/>
        <v>277</v>
      </c>
      <c r="Q155" s="29">
        <f t="shared" si="136"/>
        <v>248</v>
      </c>
      <c r="R155" s="6">
        <f t="shared" si="137"/>
        <v>0</v>
      </c>
      <c r="S155" s="7">
        <f t="shared" si="138"/>
        <v>0</v>
      </c>
      <c r="T155" s="7">
        <f t="shared" si="139"/>
        <v>0</v>
      </c>
      <c r="U155" s="7">
        <f t="shared" si="140"/>
        <v>0</v>
      </c>
      <c r="V155" s="25">
        <f t="shared" si="141"/>
        <v>0</v>
      </c>
      <c r="W155" s="7">
        <f t="shared" si="142"/>
        <v>0</v>
      </c>
      <c r="X155" s="29">
        <f t="shared" si="143"/>
        <v>0</v>
      </c>
      <c r="Y155" s="29">
        <f t="shared" si="143"/>
        <v>0</v>
      </c>
    </row>
    <row r="156" spans="1:25">
      <c r="A156" s="11" t="s">
        <v>13</v>
      </c>
      <c r="B156" s="6">
        <f t="shared" si="123"/>
        <v>3586.2999999999997</v>
      </c>
      <c r="C156" s="7">
        <f t="shared" si="124"/>
        <v>3910.5099999999998</v>
      </c>
      <c r="D156" s="7">
        <f t="shared" si="125"/>
        <v>4828.4166666666661</v>
      </c>
      <c r="E156" s="7">
        <f t="shared" si="126"/>
        <v>4858.166666666667</v>
      </c>
      <c r="F156" s="25">
        <f t="shared" si="127"/>
        <v>5164.0999999999995</v>
      </c>
      <c r="G156" s="63">
        <f t="shared" si="128"/>
        <v>3712.333333333333</v>
      </c>
      <c r="H156" s="40">
        <f t="shared" si="129"/>
        <v>4810.7400000000007</v>
      </c>
      <c r="I156" s="40">
        <f t="shared" si="129"/>
        <v>4321.4866666666667</v>
      </c>
      <c r="J156" s="6">
        <f t="shared" si="130"/>
        <v>189</v>
      </c>
      <c r="K156" s="7">
        <f t="shared" si="131"/>
        <v>219</v>
      </c>
      <c r="L156" s="7">
        <f t="shared" si="132"/>
        <v>276</v>
      </c>
      <c r="M156" s="7">
        <f t="shared" si="133"/>
        <v>302</v>
      </c>
      <c r="N156" s="25">
        <f t="shared" si="134"/>
        <v>298</v>
      </c>
      <c r="O156" s="7">
        <f t="shared" si="135"/>
        <v>266</v>
      </c>
      <c r="P156" s="29">
        <f t="shared" si="136"/>
        <v>306</v>
      </c>
      <c r="Q156" s="29">
        <f t="shared" si="136"/>
        <v>277</v>
      </c>
      <c r="R156" s="6">
        <f t="shared" si="137"/>
        <v>0</v>
      </c>
      <c r="S156" s="7">
        <f t="shared" si="138"/>
        <v>0</v>
      </c>
      <c r="T156" s="7">
        <f t="shared" si="139"/>
        <v>0</v>
      </c>
      <c r="U156" s="7">
        <f t="shared" si="140"/>
        <v>0</v>
      </c>
      <c r="V156" s="25">
        <f t="shared" si="141"/>
        <v>0</v>
      </c>
      <c r="W156" s="7">
        <f t="shared" si="142"/>
        <v>0</v>
      </c>
      <c r="X156" s="29">
        <f t="shared" si="143"/>
        <v>0</v>
      </c>
      <c r="Y156" s="29">
        <f t="shared" si="143"/>
        <v>0</v>
      </c>
    </row>
    <row r="157" spans="1:25">
      <c r="A157" s="11" t="s">
        <v>14</v>
      </c>
      <c r="B157" s="6">
        <f t="shared" si="123"/>
        <v>3776.04</v>
      </c>
      <c r="C157" s="7">
        <f t="shared" si="124"/>
        <v>4518.78</v>
      </c>
      <c r="D157" s="7">
        <f t="shared" si="125"/>
        <v>5324.0499999999993</v>
      </c>
      <c r="E157" s="7">
        <f t="shared" si="126"/>
        <v>5324.1</v>
      </c>
      <c r="F157" s="25">
        <f t="shared" si="127"/>
        <v>5827.1166666666659</v>
      </c>
      <c r="G157" s="63">
        <f t="shared" si="128"/>
        <v>4171.8999999999996</v>
      </c>
      <c r="H157" s="40">
        <f t="shared" si="129"/>
        <v>5269.7600000000011</v>
      </c>
      <c r="I157" s="40">
        <f t="shared" si="129"/>
        <v>4699.8033333333333</v>
      </c>
      <c r="J157" s="6">
        <f t="shared" si="130"/>
        <v>199</v>
      </c>
      <c r="K157" s="7">
        <f t="shared" si="131"/>
        <v>247</v>
      </c>
      <c r="L157" s="7">
        <f t="shared" si="132"/>
        <v>304</v>
      </c>
      <c r="M157" s="7">
        <f t="shared" si="133"/>
        <v>335</v>
      </c>
      <c r="N157" s="25">
        <f t="shared" si="134"/>
        <v>334</v>
      </c>
      <c r="O157" s="7">
        <f t="shared" si="135"/>
        <v>301</v>
      </c>
      <c r="P157" s="29">
        <f t="shared" si="136"/>
        <v>337</v>
      </c>
      <c r="Q157" s="29">
        <f t="shared" si="136"/>
        <v>306</v>
      </c>
      <c r="R157" s="6">
        <f t="shared" si="137"/>
        <v>0</v>
      </c>
      <c r="S157" s="7">
        <f t="shared" si="138"/>
        <v>0</v>
      </c>
      <c r="T157" s="7">
        <f t="shared" si="139"/>
        <v>0</v>
      </c>
      <c r="U157" s="7">
        <f t="shared" si="140"/>
        <v>0</v>
      </c>
      <c r="V157" s="25">
        <f t="shared" si="141"/>
        <v>0</v>
      </c>
      <c r="W157" s="7">
        <f t="shared" si="142"/>
        <v>0</v>
      </c>
      <c r="X157" s="29">
        <f t="shared" si="143"/>
        <v>0</v>
      </c>
      <c r="Y157" s="29">
        <f t="shared" si="143"/>
        <v>0</v>
      </c>
    </row>
    <row r="158" spans="1:25">
      <c r="A158" s="11" t="s">
        <v>15</v>
      </c>
      <c r="B158" s="6">
        <f t="shared" si="123"/>
        <v>4196.88</v>
      </c>
      <c r="C158" s="7">
        <f t="shared" si="124"/>
        <v>5090.6399999999994</v>
      </c>
      <c r="D158" s="7">
        <f t="shared" si="125"/>
        <v>5767.2999999999993</v>
      </c>
      <c r="E158" s="7">
        <f t="shared" si="126"/>
        <v>5824.166666666667</v>
      </c>
      <c r="F158" s="25">
        <f t="shared" si="127"/>
        <v>6387.9666666666662</v>
      </c>
      <c r="G158" s="63">
        <f t="shared" si="128"/>
        <v>4563.83</v>
      </c>
      <c r="H158" s="40">
        <f t="shared" si="129"/>
        <v>5706.4100000000017</v>
      </c>
      <c r="I158" s="40">
        <f t="shared" si="129"/>
        <v>5107.8833333333332</v>
      </c>
      <c r="J158" s="6">
        <f t="shared" si="130"/>
        <v>222</v>
      </c>
      <c r="K158" s="7">
        <f t="shared" si="131"/>
        <v>281</v>
      </c>
      <c r="L158" s="7">
        <f t="shared" si="132"/>
        <v>334</v>
      </c>
      <c r="M158" s="7">
        <f t="shared" si="133"/>
        <v>364</v>
      </c>
      <c r="N158" s="25">
        <f t="shared" si="134"/>
        <v>366</v>
      </c>
      <c r="O158" s="7">
        <f t="shared" si="135"/>
        <v>328</v>
      </c>
      <c r="P158" s="29">
        <f t="shared" si="136"/>
        <v>370</v>
      </c>
      <c r="Q158" s="29">
        <f t="shared" si="136"/>
        <v>330</v>
      </c>
      <c r="R158" s="6">
        <f t="shared" si="137"/>
        <v>0</v>
      </c>
      <c r="S158" s="7">
        <f t="shared" si="138"/>
        <v>0</v>
      </c>
      <c r="T158" s="7">
        <f t="shared" si="139"/>
        <v>0</v>
      </c>
      <c r="U158" s="7">
        <f t="shared" si="140"/>
        <v>0</v>
      </c>
      <c r="V158" s="25">
        <f t="shared" si="141"/>
        <v>0</v>
      </c>
      <c r="W158" s="7">
        <f t="shared" si="142"/>
        <v>0</v>
      </c>
      <c r="X158" s="29">
        <f t="shared" si="143"/>
        <v>0</v>
      </c>
      <c r="Y158" s="29">
        <f t="shared" si="143"/>
        <v>0</v>
      </c>
    </row>
    <row r="159" spans="1:25" ht="13.5" thickBot="1">
      <c r="A159" s="23" t="s">
        <v>16</v>
      </c>
      <c r="B159" s="21">
        <f t="shared" si="123"/>
        <v>4588.88</v>
      </c>
      <c r="C159" s="22">
        <f t="shared" si="124"/>
        <v>5710.9999999999991</v>
      </c>
      <c r="D159" s="22">
        <f t="shared" si="125"/>
        <v>6339.3499999999995</v>
      </c>
      <c r="E159" s="22">
        <f t="shared" si="126"/>
        <v>6381.916666666667</v>
      </c>
      <c r="F159" s="50">
        <f t="shared" si="127"/>
        <v>6882.4166666666661</v>
      </c>
      <c r="G159" s="64">
        <f t="shared" si="128"/>
        <v>5015.07</v>
      </c>
      <c r="H159" s="47">
        <f t="shared" si="129"/>
        <v>6179.800000000002</v>
      </c>
      <c r="I159" s="47">
        <f t="shared" si="129"/>
        <v>5504.8833333333332</v>
      </c>
      <c r="J159" s="21">
        <f t="shared" si="130"/>
        <v>243</v>
      </c>
      <c r="K159" s="22">
        <f t="shared" si="131"/>
        <v>314</v>
      </c>
      <c r="L159" s="22">
        <f t="shared" si="132"/>
        <v>363</v>
      </c>
      <c r="M159" s="22">
        <f t="shared" si="133"/>
        <v>401</v>
      </c>
      <c r="N159" s="50">
        <f t="shared" si="134"/>
        <v>399</v>
      </c>
      <c r="O159" s="22">
        <f t="shared" si="135"/>
        <v>362</v>
      </c>
      <c r="P159" s="30">
        <f t="shared" si="136"/>
        <v>405</v>
      </c>
      <c r="Q159" s="30">
        <f t="shared" si="136"/>
        <v>357</v>
      </c>
      <c r="R159" s="21">
        <f t="shared" si="137"/>
        <v>0</v>
      </c>
      <c r="S159" s="22">
        <f t="shared" si="138"/>
        <v>0</v>
      </c>
      <c r="T159" s="22">
        <f t="shared" si="139"/>
        <v>0</v>
      </c>
      <c r="U159" s="22">
        <f t="shared" si="140"/>
        <v>0</v>
      </c>
      <c r="V159" s="50">
        <f t="shared" si="141"/>
        <v>0</v>
      </c>
      <c r="W159" s="22">
        <f t="shared" si="142"/>
        <v>0</v>
      </c>
      <c r="X159" s="30">
        <f t="shared" si="143"/>
        <v>0</v>
      </c>
      <c r="Y159" s="30">
        <f t="shared" si="143"/>
        <v>0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99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02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0"/>
      <c r="J165" s="152" t="s">
        <v>3</v>
      </c>
      <c r="K165" s="153"/>
      <c r="L165" s="153"/>
      <c r="M165" s="153"/>
      <c r="N165" s="153"/>
      <c r="O165" s="153"/>
      <c r="P165" s="153"/>
      <c r="Q165" s="100"/>
      <c r="R165" s="152" t="s">
        <v>4</v>
      </c>
      <c r="S165" s="153"/>
      <c r="T165" s="153"/>
      <c r="U165" s="153"/>
      <c r="V165" s="153"/>
      <c r="W165" s="153"/>
      <c r="X165" s="153"/>
      <c r="Y165" s="100"/>
      <c r="Z165" s="152" t="s">
        <v>17</v>
      </c>
      <c r="AA165" s="153"/>
      <c r="AB165" s="153"/>
      <c r="AC165" s="153"/>
      <c r="AD165" s="153"/>
      <c r="AE165" s="153"/>
      <c r="AF165" s="153"/>
      <c r="AG165" s="100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48">
        <v>2008</v>
      </c>
      <c r="G166" s="66">
        <v>2009</v>
      </c>
      <c r="H166" s="66">
        <v>2010</v>
      </c>
      <c r="I166" s="42">
        <v>2011</v>
      </c>
      <c r="J166" s="2">
        <v>2004</v>
      </c>
      <c r="K166" s="3">
        <v>2005</v>
      </c>
      <c r="L166" s="3">
        <v>2006</v>
      </c>
      <c r="M166" s="3">
        <v>2007</v>
      </c>
      <c r="N166" s="48">
        <v>2008</v>
      </c>
      <c r="O166" s="66">
        <v>2009</v>
      </c>
      <c r="P166" s="66">
        <v>2010</v>
      </c>
      <c r="Q166" s="42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55">
        <v>2011</v>
      </c>
    </row>
    <row r="167" spans="1:33">
      <c r="A167" s="5" t="s">
        <v>6</v>
      </c>
      <c r="B167" s="6">
        <f t="shared" ref="B167:X167" si="144">+B7+B27</f>
        <v>34500</v>
      </c>
      <c r="C167" s="7">
        <f t="shared" si="144"/>
        <v>21212</v>
      </c>
      <c r="D167" s="7">
        <f t="shared" si="144"/>
        <v>47167</v>
      </c>
      <c r="E167" s="7">
        <f t="shared" si="144"/>
        <v>37903</v>
      </c>
      <c r="F167" s="25">
        <f t="shared" si="144"/>
        <v>36058</v>
      </c>
      <c r="G167" s="67">
        <f t="shared" si="144"/>
        <v>35397</v>
      </c>
      <c r="H167" s="40">
        <f t="shared" si="144"/>
        <v>35366.130000000005</v>
      </c>
      <c r="I167" s="40">
        <f t="shared" ref="I167" si="145">+I7+I27</f>
        <v>63293</v>
      </c>
      <c r="J167" s="6">
        <f t="shared" si="144"/>
        <v>108834</v>
      </c>
      <c r="K167" s="7">
        <f t="shared" si="144"/>
        <v>99399</v>
      </c>
      <c r="L167" s="7">
        <f t="shared" si="144"/>
        <v>110507</v>
      </c>
      <c r="M167" s="7">
        <f t="shared" si="144"/>
        <v>141197</v>
      </c>
      <c r="N167" s="25">
        <f t="shared" si="144"/>
        <v>162148</v>
      </c>
      <c r="O167" s="67">
        <f t="shared" si="144"/>
        <v>127520</v>
      </c>
      <c r="P167" s="40">
        <f t="shared" si="144"/>
        <v>141029.9</v>
      </c>
      <c r="Q167" s="40">
        <f t="shared" ref="Q167" si="146">+Q7+Q27</f>
        <v>131281</v>
      </c>
      <c r="R167" s="6">
        <f t="shared" si="144"/>
        <v>10509</v>
      </c>
      <c r="S167" s="7">
        <f t="shared" si="144"/>
        <v>18878</v>
      </c>
      <c r="T167" s="7">
        <f t="shared" si="144"/>
        <v>15440</v>
      </c>
      <c r="U167" s="7">
        <f t="shared" si="144"/>
        <v>63713</v>
      </c>
      <c r="V167" s="25">
        <f t="shared" si="144"/>
        <v>10762</v>
      </c>
      <c r="W167" s="67">
        <f t="shared" si="144"/>
        <v>2800</v>
      </c>
      <c r="X167" s="40">
        <f t="shared" si="144"/>
        <v>21032.850000000002</v>
      </c>
      <c r="Y167" s="40">
        <f t="shared" ref="Y167" si="147">+Y7+Y27</f>
        <v>14127</v>
      </c>
      <c r="Z167" s="6">
        <f t="shared" ref="Z167:Z178" si="148">+R167+J167+B167</f>
        <v>153843</v>
      </c>
      <c r="AA167" s="7">
        <f t="shared" ref="AA167:AA178" si="149">+S167+K167+C167</f>
        <v>139489</v>
      </c>
      <c r="AB167" s="7">
        <f t="shared" ref="AB167:AB178" si="150">+T167+L167+D167</f>
        <v>173114</v>
      </c>
      <c r="AC167" s="7">
        <f t="shared" ref="AC167:AC178" si="151">+U167+M167+E167</f>
        <v>242813</v>
      </c>
      <c r="AD167" s="25">
        <f t="shared" ref="AD167:AD178" si="152">+V167+N167+F167</f>
        <v>208968</v>
      </c>
      <c r="AE167" s="67">
        <f t="shared" ref="AE167:AE178" si="153">+W167+O167+G167</f>
        <v>165717</v>
      </c>
      <c r="AF167" s="40">
        <f t="shared" ref="AF167:AG178" si="154">+X167+P167+H167</f>
        <v>197428.88</v>
      </c>
      <c r="AG167" s="40">
        <f t="shared" si="154"/>
        <v>208701</v>
      </c>
    </row>
    <row r="168" spans="1:33">
      <c r="A168" s="5" t="s">
        <v>24</v>
      </c>
      <c r="B168" s="6">
        <f t="shared" ref="B168:X168" si="155">+B8+B28</f>
        <v>33694</v>
      </c>
      <c r="C168" s="7">
        <f t="shared" si="155"/>
        <v>25995</v>
      </c>
      <c r="D168" s="7">
        <f t="shared" si="155"/>
        <v>29846</v>
      </c>
      <c r="E168" s="7">
        <f t="shared" si="155"/>
        <v>35759</v>
      </c>
      <c r="F168" s="25">
        <f t="shared" si="155"/>
        <v>34109</v>
      </c>
      <c r="G168" s="63">
        <f t="shared" si="155"/>
        <v>33751</v>
      </c>
      <c r="H168" s="40">
        <f t="shared" si="155"/>
        <v>24939.81</v>
      </c>
      <c r="I168" s="40">
        <f t="shared" ref="I168" si="156">+I8+I28</f>
        <v>36196</v>
      </c>
      <c r="J168" s="6">
        <f t="shared" si="155"/>
        <v>94268</v>
      </c>
      <c r="K168" s="7">
        <f t="shared" si="155"/>
        <v>117616</v>
      </c>
      <c r="L168" s="7">
        <f t="shared" si="155"/>
        <v>101573</v>
      </c>
      <c r="M168" s="7">
        <f t="shared" si="155"/>
        <v>129345</v>
      </c>
      <c r="N168" s="25">
        <f t="shared" si="155"/>
        <v>136523</v>
      </c>
      <c r="O168" s="63">
        <f t="shared" si="155"/>
        <v>113970</v>
      </c>
      <c r="P168" s="40">
        <f t="shared" si="155"/>
        <v>134236.9</v>
      </c>
      <c r="Q168" s="40">
        <f t="shared" ref="Q168" si="157">+Q8+Q28</f>
        <v>154320</v>
      </c>
      <c r="R168" s="6">
        <f t="shared" si="155"/>
        <v>22532</v>
      </c>
      <c r="S168" s="7">
        <f t="shared" si="155"/>
        <v>16823</v>
      </c>
      <c r="T168" s="7">
        <f t="shared" si="155"/>
        <v>7054</v>
      </c>
      <c r="U168" s="7">
        <f t="shared" si="155"/>
        <v>10323</v>
      </c>
      <c r="V168" s="25">
        <f t="shared" si="155"/>
        <v>5552</v>
      </c>
      <c r="W168" s="63">
        <f t="shared" si="155"/>
        <v>14184</v>
      </c>
      <c r="X168" s="40">
        <f t="shared" si="155"/>
        <v>3366</v>
      </c>
      <c r="Y168" s="40">
        <f t="shared" ref="Y168" si="158">+Y8+Y28</f>
        <v>0</v>
      </c>
      <c r="Z168" s="6">
        <f t="shared" si="148"/>
        <v>150494</v>
      </c>
      <c r="AA168" s="7">
        <f t="shared" si="149"/>
        <v>160434</v>
      </c>
      <c r="AB168" s="7">
        <f t="shared" si="150"/>
        <v>138473</v>
      </c>
      <c r="AC168" s="7">
        <f t="shared" si="151"/>
        <v>175427</v>
      </c>
      <c r="AD168" s="25">
        <f t="shared" si="152"/>
        <v>176184</v>
      </c>
      <c r="AE168" s="63">
        <f t="shared" si="153"/>
        <v>161905</v>
      </c>
      <c r="AF168" s="40">
        <f t="shared" si="154"/>
        <v>162542.71</v>
      </c>
      <c r="AG168" s="40">
        <f t="shared" si="154"/>
        <v>190516</v>
      </c>
    </row>
    <row r="169" spans="1:33">
      <c r="A169" s="5" t="s">
        <v>7</v>
      </c>
      <c r="B169" s="6">
        <f t="shared" ref="B169:X169" si="159">+B9+B29</f>
        <v>28175</v>
      </c>
      <c r="C169" s="7">
        <f t="shared" si="159"/>
        <v>32691</v>
      </c>
      <c r="D169" s="7">
        <f t="shared" si="159"/>
        <v>38915</v>
      </c>
      <c r="E169" s="7">
        <f t="shared" si="159"/>
        <v>35653</v>
      </c>
      <c r="F169" s="25">
        <f t="shared" si="159"/>
        <v>52277</v>
      </c>
      <c r="G169" s="63">
        <f t="shared" si="159"/>
        <v>40888</v>
      </c>
      <c r="H169" s="40">
        <f t="shared" si="159"/>
        <v>31850.04</v>
      </c>
      <c r="I169" s="40">
        <f t="shared" ref="I169" si="160">+I9+I29</f>
        <v>37536</v>
      </c>
      <c r="J169" s="6">
        <f t="shared" si="159"/>
        <v>67162</v>
      </c>
      <c r="K169" s="7">
        <f t="shared" si="159"/>
        <v>142721</v>
      </c>
      <c r="L169" s="7">
        <f t="shared" si="159"/>
        <v>134483</v>
      </c>
      <c r="M169" s="7">
        <f t="shared" si="159"/>
        <v>149120</v>
      </c>
      <c r="N169" s="25">
        <f t="shared" si="159"/>
        <v>180947</v>
      </c>
      <c r="O169" s="63">
        <f t="shared" si="159"/>
        <v>130541</v>
      </c>
      <c r="P169" s="40">
        <f t="shared" si="159"/>
        <v>164507.63000000003</v>
      </c>
      <c r="Q169" s="40">
        <f t="shared" ref="Q169" si="161">+Q9+Q29</f>
        <v>154619</v>
      </c>
      <c r="R169" s="6">
        <f t="shared" si="159"/>
        <v>49620</v>
      </c>
      <c r="S169" s="7">
        <f t="shared" si="159"/>
        <v>36253</v>
      </c>
      <c r="T169" s="7">
        <f t="shared" si="159"/>
        <v>3570</v>
      </c>
      <c r="U169" s="7">
        <f t="shared" si="159"/>
        <v>5532</v>
      </c>
      <c r="V169" s="25">
        <f t="shared" si="159"/>
        <v>20425</v>
      </c>
      <c r="W169" s="63">
        <f t="shared" si="159"/>
        <v>15536</v>
      </c>
      <c r="X169" s="40">
        <f t="shared" si="159"/>
        <v>1500</v>
      </c>
      <c r="Y169" s="40">
        <f t="shared" ref="Y169" si="162">+Y9+Y29</f>
        <v>63198</v>
      </c>
      <c r="Z169" s="6">
        <f t="shared" si="148"/>
        <v>144957</v>
      </c>
      <c r="AA169" s="7">
        <f t="shared" si="149"/>
        <v>211665</v>
      </c>
      <c r="AB169" s="7">
        <f t="shared" si="150"/>
        <v>176968</v>
      </c>
      <c r="AC169" s="7">
        <f t="shared" si="151"/>
        <v>190305</v>
      </c>
      <c r="AD169" s="25">
        <f t="shared" si="152"/>
        <v>253649</v>
      </c>
      <c r="AE169" s="63">
        <f t="shared" si="153"/>
        <v>186965</v>
      </c>
      <c r="AF169" s="40">
        <f t="shared" si="154"/>
        <v>197857.67000000004</v>
      </c>
      <c r="AG169" s="40">
        <f t="shared" si="154"/>
        <v>255353</v>
      </c>
    </row>
    <row r="170" spans="1:33">
      <c r="A170" s="5" t="s">
        <v>8</v>
      </c>
      <c r="B170" s="6">
        <f t="shared" ref="B170:X170" si="163">+B10+B30</f>
        <v>26061</v>
      </c>
      <c r="C170" s="7">
        <f t="shared" si="163"/>
        <v>23949</v>
      </c>
      <c r="D170" s="7">
        <f t="shared" si="163"/>
        <v>38952</v>
      </c>
      <c r="E170" s="7">
        <f t="shared" si="163"/>
        <v>37117</v>
      </c>
      <c r="F170" s="25">
        <f t="shared" si="163"/>
        <v>40410</v>
      </c>
      <c r="G170" s="63">
        <f t="shared" si="163"/>
        <v>50205</v>
      </c>
      <c r="H170" s="40">
        <f t="shared" si="163"/>
        <v>37725.199999999997</v>
      </c>
      <c r="I170" s="40">
        <f t="shared" ref="I170" si="164">+I10+I30</f>
        <v>47684.099999999991</v>
      </c>
      <c r="J170" s="6">
        <f t="shared" si="163"/>
        <v>117447</v>
      </c>
      <c r="K170" s="7">
        <f t="shared" si="163"/>
        <v>140813</v>
      </c>
      <c r="L170" s="7">
        <f t="shared" si="163"/>
        <v>147942</v>
      </c>
      <c r="M170" s="7">
        <f t="shared" si="163"/>
        <v>143422</v>
      </c>
      <c r="N170" s="25">
        <f t="shared" si="163"/>
        <v>168656</v>
      </c>
      <c r="O170" s="63">
        <f t="shared" si="163"/>
        <v>144093</v>
      </c>
      <c r="P170" s="40">
        <f t="shared" si="163"/>
        <v>154706.61000000002</v>
      </c>
      <c r="Q170" s="40">
        <f t="shared" ref="Q170" si="165">+Q10+Q30</f>
        <v>187965.29999999993</v>
      </c>
      <c r="R170" s="6">
        <f t="shared" si="163"/>
        <v>21956</v>
      </c>
      <c r="S170" s="7">
        <f t="shared" si="163"/>
        <v>13529</v>
      </c>
      <c r="T170" s="7">
        <f t="shared" si="163"/>
        <v>30948</v>
      </c>
      <c r="U170" s="7">
        <f t="shared" si="163"/>
        <v>8330</v>
      </c>
      <c r="V170" s="25">
        <f t="shared" si="163"/>
        <v>30740</v>
      </c>
      <c r="W170" s="63">
        <f t="shared" si="163"/>
        <v>6720</v>
      </c>
      <c r="X170" s="40">
        <f t="shared" si="163"/>
        <v>4999.8599999999997</v>
      </c>
      <c r="Y170" s="40">
        <f t="shared" ref="Y170" si="166">+Y10+Y30</f>
        <v>90188.58</v>
      </c>
      <c r="Z170" s="6">
        <f t="shared" si="148"/>
        <v>165464</v>
      </c>
      <c r="AA170" s="7">
        <f t="shared" si="149"/>
        <v>178291</v>
      </c>
      <c r="AB170" s="7">
        <f t="shared" si="150"/>
        <v>217842</v>
      </c>
      <c r="AC170" s="7">
        <f t="shared" si="151"/>
        <v>188869</v>
      </c>
      <c r="AD170" s="25">
        <f t="shared" si="152"/>
        <v>239806</v>
      </c>
      <c r="AE170" s="63">
        <f t="shared" si="153"/>
        <v>201018</v>
      </c>
      <c r="AF170" s="40">
        <f t="shared" si="154"/>
        <v>197431.66999999998</v>
      </c>
      <c r="AG170" s="40">
        <f t="shared" si="154"/>
        <v>325837.97999999992</v>
      </c>
    </row>
    <row r="171" spans="1:33">
      <c r="A171" s="5" t="s">
        <v>9</v>
      </c>
      <c r="B171" s="6">
        <f t="shared" ref="B171:X171" si="167">+B11+B31</f>
        <v>38322</v>
      </c>
      <c r="C171" s="7">
        <f t="shared" si="167"/>
        <v>34981</v>
      </c>
      <c r="D171" s="7">
        <f t="shared" si="167"/>
        <v>36452</v>
      </c>
      <c r="E171" s="7">
        <f t="shared" si="167"/>
        <v>45605</v>
      </c>
      <c r="F171" s="25">
        <f t="shared" si="167"/>
        <v>56231</v>
      </c>
      <c r="G171" s="63">
        <f t="shared" si="167"/>
        <v>34107</v>
      </c>
      <c r="H171" s="40">
        <f t="shared" si="167"/>
        <v>49299.240000000005</v>
      </c>
      <c r="I171" s="40">
        <f t="shared" ref="I171" si="168">+I11+I31</f>
        <v>21726</v>
      </c>
      <c r="J171" s="6">
        <f t="shared" si="167"/>
        <v>119267</v>
      </c>
      <c r="K171" s="7">
        <f t="shared" si="167"/>
        <v>152193</v>
      </c>
      <c r="L171" s="7">
        <f t="shared" si="167"/>
        <v>167104</v>
      </c>
      <c r="M171" s="7">
        <f t="shared" si="167"/>
        <v>147929</v>
      </c>
      <c r="N171" s="25">
        <f t="shared" si="167"/>
        <v>197605</v>
      </c>
      <c r="O171" s="63">
        <f t="shared" si="167"/>
        <v>162032</v>
      </c>
      <c r="P171" s="40">
        <f t="shared" si="167"/>
        <v>217795.11000000002</v>
      </c>
      <c r="Q171" s="40">
        <f t="shared" ref="Q171" si="169">+Q11+Q31</f>
        <v>95999</v>
      </c>
      <c r="R171" s="6">
        <f t="shared" si="167"/>
        <v>3582</v>
      </c>
      <c r="S171" s="7">
        <f t="shared" si="167"/>
        <v>13976</v>
      </c>
      <c r="T171" s="7">
        <f t="shared" si="167"/>
        <v>1878</v>
      </c>
      <c r="U171" s="7">
        <f t="shared" si="167"/>
        <v>18908</v>
      </c>
      <c r="V171" s="25">
        <f t="shared" si="167"/>
        <v>27446</v>
      </c>
      <c r="W171" s="63">
        <f t="shared" si="167"/>
        <v>5490</v>
      </c>
      <c r="X171" s="40">
        <f t="shared" si="167"/>
        <v>27093.360000000001</v>
      </c>
      <c r="Y171" s="40">
        <f t="shared" ref="Y171" si="170">+Y11+Y31</f>
        <v>16915</v>
      </c>
      <c r="Z171" s="6">
        <f t="shared" si="148"/>
        <v>161171</v>
      </c>
      <c r="AA171" s="7">
        <f t="shared" si="149"/>
        <v>201150</v>
      </c>
      <c r="AB171" s="7">
        <f t="shared" si="150"/>
        <v>205434</v>
      </c>
      <c r="AC171" s="7">
        <f t="shared" si="151"/>
        <v>212442</v>
      </c>
      <c r="AD171" s="25">
        <f t="shared" si="152"/>
        <v>281282</v>
      </c>
      <c r="AE171" s="63">
        <f t="shared" si="153"/>
        <v>201629</v>
      </c>
      <c r="AF171" s="40">
        <f t="shared" si="154"/>
        <v>294187.71000000002</v>
      </c>
      <c r="AG171" s="40">
        <f t="shared" si="154"/>
        <v>134640</v>
      </c>
    </row>
    <row r="172" spans="1:33">
      <c r="A172" s="5" t="s">
        <v>10</v>
      </c>
      <c r="B172" s="6">
        <f t="shared" ref="B172:X172" si="171">+B12+B32</f>
        <v>21894</v>
      </c>
      <c r="C172" s="7">
        <f t="shared" si="171"/>
        <v>24570</v>
      </c>
      <c r="D172" s="7">
        <f t="shared" si="171"/>
        <v>39778</v>
      </c>
      <c r="E172" s="7">
        <f t="shared" si="171"/>
        <v>45888</v>
      </c>
      <c r="F172" s="25">
        <f t="shared" si="171"/>
        <v>50607</v>
      </c>
      <c r="G172" s="63">
        <f t="shared" si="171"/>
        <v>42377</v>
      </c>
      <c r="H172" s="40">
        <f t="shared" si="171"/>
        <v>43379.430000000008</v>
      </c>
      <c r="I172" s="40">
        <f t="shared" ref="I172" si="172">+I12+I32</f>
        <v>37135</v>
      </c>
      <c r="J172" s="6">
        <f t="shared" si="171"/>
        <v>104452</v>
      </c>
      <c r="K172" s="7">
        <f t="shared" si="171"/>
        <v>157675</v>
      </c>
      <c r="L172" s="7">
        <f t="shared" si="171"/>
        <v>146339</v>
      </c>
      <c r="M172" s="7">
        <f t="shared" si="171"/>
        <v>185012</v>
      </c>
      <c r="N172" s="25">
        <f t="shared" si="171"/>
        <v>219246</v>
      </c>
      <c r="O172" s="63">
        <f t="shared" si="171"/>
        <v>146580</v>
      </c>
      <c r="P172" s="40">
        <f t="shared" si="171"/>
        <v>210712.83000000002</v>
      </c>
      <c r="Q172" s="40">
        <f t="shared" ref="Q172" si="173">+Q12+Q32</f>
        <v>109954</v>
      </c>
      <c r="R172" s="6">
        <f t="shared" si="171"/>
        <v>5507</v>
      </c>
      <c r="S172" s="7">
        <f t="shared" si="171"/>
        <v>3500</v>
      </c>
      <c r="T172" s="7">
        <f t="shared" si="171"/>
        <v>8653</v>
      </c>
      <c r="U172" s="7">
        <f t="shared" si="171"/>
        <v>5989</v>
      </c>
      <c r="V172" s="25">
        <f t="shared" si="171"/>
        <v>10835</v>
      </c>
      <c r="W172" s="63">
        <f t="shared" si="171"/>
        <v>14677</v>
      </c>
      <c r="X172" s="40">
        <f t="shared" si="171"/>
        <v>25772</v>
      </c>
      <c r="Y172" s="40">
        <f t="shared" ref="Y172" si="174">+Y12+Y32</f>
        <v>3450</v>
      </c>
      <c r="Z172" s="6">
        <f t="shared" si="148"/>
        <v>131853</v>
      </c>
      <c r="AA172" s="7">
        <f t="shared" si="149"/>
        <v>185745</v>
      </c>
      <c r="AB172" s="7">
        <f t="shared" si="150"/>
        <v>194770</v>
      </c>
      <c r="AC172" s="7">
        <f t="shared" si="151"/>
        <v>236889</v>
      </c>
      <c r="AD172" s="25">
        <f t="shared" si="152"/>
        <v>280688</v>
      </c>
      <c r="AE172" s="63">
        <f t="shared" si="153"/>
        <v>203634</v>
      </c>
      <c r="AF172" s="40">
        <f t="shared" si="154"/>
        <v>279864.26</v>
      </c>
      <c r="AG172" s="40">
        <f t="shared" si="154"/>
        <v>150539</v>
      </c>
    </row>
    <row r="173" spans="1:33">
      <c r="A173" s="5" t="s">
        <v>11</v>
      </c>
      <c r="B173" s="6">
        <f t="shared" ref="B173:X173" si="175">+B13+B33</f>
        <v>26499</v>
      </c>
      <c r="C173" s="7">
        <f t="shared" si="175"/>
        <v>27702</v>
      </c>
      <c r="D173" s="7">
        <f t="shared" si="175"/>
        <v>32900</v>
      </c>
      <c r="E173" s="7">
        <f t="shared" si="175"/>
        <v>41442</v>
      </c>
      <c r="F173" s="25">
        <f t="shared" si="175"/>
        <v>51327</v>
      </c>
      <c r="G173" s="63">
        <f t="shared" si="175"/>
        <v>40693</v>
      </c>
      <c r="H173" s="40">
        <f t="shared" si="175"/>
        <v>41326.939999999995</v>
      </c>
      <c r="I173" s="40">
        <f t="shared" ref="I173" si="176">+I13+I33</f>
        <v>39832</v>
      </c>
      <c r="J173" s="6">
        <f t="shared" si="175"/>
        <v>122089</v>
      </c>
      <c r="K173" s="7">
        <f t="shared" si="175"/>
        <v>146636</v>
      </c>
      <c r="L173" s="7">
        <f t="shared" si="175"/>
        <v>148675</v>
      </c>
      <c r="M173" s="7">
        <f t="shared" si="175"/>
        <v>158594</v>
      </c>
      <c r="N173" s="25">
        <f t="shared" si="175"/>
        <v>228388</v>
      </c>
      <c r="O173" s="63">
        <f t="shared" si="175"/>
        <v>136592</v>
      </c>
      <c r="P173" s="40">
        <f t="shared" si="175"/>
        <v>189843.56000000006</v>
      </c>
      <c r="Q173" s="40">
        <f t="shared" ref="Q173" si="177">+Q13+Q33</f>
        <v>168186</v>
      </c>
      <c r="R173" s="6">
        <f t="shared" si="175"/>
        <v>56934</v>
      </c>
      <c r="S173" s="7">
        <f t="shared" si="175"/>
        <v>4097</v>
      </c>
      <c r="T173" s="7">
        <f t="shared" si="175"/>
        <v>5500</v>
      </c>
      <c r="U173" s="7">
        <f t="shared" si="175"/>
        <v>6503</v>
      </c>
      <c r="V173" s="25">
        <f t="shared" si="175"/>
        <v>5670</v>
      </c>
      <c r="W173" s="63">
        <f t="shared" si="175"/>
        <v>6494</v>
      </c>
      <c r="X173" s="40">
        <f t="shared" si="175"/>
        <v>19986.059999999998</v>
      </c>
      <c r="Y173" s="40">
        <f t="shared" ref="Y173" si="178">+Y13+Y33</f>
        <v>26419</v>
      </c>
      <c r="Z173" s="6">
        <f t="shared" si="148"/>
        <v>205522</v>
      </c>
      <c r="AA173" s="7">
        <f t="shared" si="149"/>
        <v>178435</v>
      </c>
      <c r="AB173" s="7">
        <f t="shared" si="150"/>
        <v>187075</v>
      </c>
      <c r="AC173" s="7">
        <f t="shared" si="151"/>
        <v>206539</v>
      </c>
      <c r="AD173" s="25">
        <f t="shared" si="152"/>
        <v>285385</v>
      </c>
      <c r="AE173" s="63">
        <f t="shared" si="153"/>
        <v>183779</v>
      </c>
      <c r="AF173" s="40">
        <f t="shared" si="154"/>
        <v>251156.56000000006</v>
      </c>
      <c r="AG173" s="40">
        <f t="shared" si="154"/>
        <v>234437</v>
      </c>
    </row>
    <row r="174" spans="1:33">
      <c r="A174" s="5" t="s">
        <v>12</v>
      </c>
      <c r="B174" s="6">
        <f t="shared" ref="B174:X174" si="179">+B14+B34</f>
        <v>38704</v>
      </c>
      <c r="C174" s="7">
        <f t="shared" si="179"/>
        <v>26824</v>
      </c>
      <c r="D174" s="7">
        <f t="shared" si="179"/>
        <v>45432</v>
      </c>
      <c r="E174" s="7">
        <f t="shared" si="179"/>
        <v>32526</v>
      </c>
      <c r="F174" s="25">
        <f t="shared" si="179"/>
        <v>47414</v>
      </c>
      <c r="G174" s="63">
        <f t="shared" si="179"/>
        <v>33340</v>
      </c>
      <c r="H174" s="40">
        <f t="shared" si="179"/>
        <v>43886.19</v>
      </c>
      <c r="I174" s="40">
        <f t="shared" ref="I174" si="180">+I14+I34</f>
        <v>49802.27</v>
      </c>
      <c r="J174" s="6">
        <f t="shared" si="179"/>
        <v>106542</v>
      </c>
      <c r="K174" s="7">
        <f t="shared" si="179"/>
        <v>149216</v>
      </c>
      <c r="L174" s="7">
        <f t="shared" si="179"/>
        <v>133591</v>
      </c>
      <c r="M174" s="7">
        <f t="shared" si="179"/>
        <v>178683</v>
      </c>
      <c r="N174" s="25">
        <f t="shared" si="179"/>
        <v>197229</v>
      </c>
      <c r="O174" s="63">
        <f t="shared" si="179"/>
        <v>140953</v>
      </c>
      <c r="P174" s="40">
        <f t="shared" si="179"/>
        <v>178843.23999999996</v>
      </c>
      <c r="Q174" s="40">
        <f t="shared" ref="Q174" si="181">+Q14+Q34</f>
        <v>232514.6</v>
      </c>
      <c r="R174" s="6">
        <f t="shared" si="179"/>
        <v>15363</v>
      </c>
      <c r="S174" s="7">
        <f t="shared" si="179"/>
        <v>20652</v>
      </c>
      <c r="T174" s="7">
        <f t="shared" si="179"/>
        <v>73513</v>
      </c>
      <c r="U174" s="7">
        <f t="shared" si="179"/>
        <v>7943</v>
      </c>
      <c r="V174" s="25">
        <f t="shared" si="179"/>
        <v>45030</v>
      </c>
      <c r="W174" s="63">
        <f t="shared" si="179"/>
        <v>9825</v>
      </c>
      <c r="X174" s="40">
        <f t="shared" si="179"/>
        <v>17333.669999999998</v>
      </c>
      <c r="Y174" s="40">
        <f t="shared" ref="Y174" si="182">+Y14+Y34</f>
        <v>17199</v>
      </c>
      <c r="Z174" s="6">
        <f t="shared" si="148"/>
        <v>160609</v>
      </c>
      <c r="AA174" s="7">
        <f t="shared" si="149"/>
        <v>196692</v>
      </c>
      <c r="AB174" s="7">
        <f t="shared" si="150"/>
        <v>252536</v>
      </c>
      <c r="AC174" s="7">
        <f t="shared" si="151"/>
        <v>219152</v>
      </c>
      <c r="AD174" s="25">
        <f t="shared" si="152"/>
        <v>289673</v>
      </c>
      <c r="AE174" s="63">
        <f t="shared" si="153"/>
        <v>184118</v>
      </c>
      <c r="AF174" s="40">
        <f t="shared" si="154"/>
        <v>240063.09999999998</v>
      </c>
      <c r="AG174" s="40">
        <f t="shared" si="154"/>
        <v>299515.87</v>
      </c>
    </row>
    <row r="175" spans="1:33">
      <c r="A175" s="5" t="s">
        <v>13</v>
      </c>
      <c r="B175" s="6">
        <f t="shared" ref="B175:X175" si="183">+B15+B35</f>
        <v>34246</v>
      </c>
      <c r="C175" s="7">
        <f t="shared" si="183"/>
        <v>38209</v>
      </c>
      <c r="D175" s="7">
        <f t="shared" si="183"/>
        <v>47593</v>
      </c>
      <c r="E175" s="7">
        <f t="shared" si="183"/>
        <v>40800</v>
      </c>
      <c r="F175" s="25">
        <f t="shared" si="183"/>
        <v>38664</v>
      </c>
      <c r="G175" s="63">
        <f t="shared" si="183"/>
        <v>36252</v>
      </c>
      <c r="H175" s="40">
        <f t="shared" si="183"/>
        <v>40054.06</v>
      </c>
      <c r="I175" s="40">
        <f t="shared" ref="I175" si="184">+I15+I35</f>
        <v>33006</v>
      </c>
      <c r="J175" s="6">
        <f t="shared" si="183"/>
        <v>116616</v>
      </c>
      <c r="K175" s="7">
        <f t="shared" si="183"/>
        <v>133204</v>
      </c>
      <c r="L175" s="7">
        <f t="shared" si="183"/>
        <v>131749</v>
      </c>
      <c r="M175" s="7">
        <f t="shared" si="183"/>
        <v>154327</v>
      </c>
      <c r="N175" s="25">
        <f t="shared" si="183"/>
        <v>178807</v>
      </c>
      <c r="O175" s="63">
        <f t="shared" si="183"/>
        <v>138903</v>
      </c>
      <c r="P175" s="40">
        <f t="shared" si="183"/>
        <v>174456.8</v>
      </c>
      <c r="Q175" s="40">
        <f t="shared" ref="Q175" si="185">+Q15+Q35</f>
        <v>183004.60000000003</v>
      </c>
      <c r="R175" s="6">
        <f t="shared" si="183"/>
        <v>18046</v>
      </c>
      <c r="S175" s="7">
        <f t="shared" si="183"/>
        <v>11222</v>
      </c>
      <c r="T175" s="7">
        <f t="shared" si="183"/>
        <v>12382</v>
      </c>
      <c r="U175" s="7">
        <f t="shared" si="183"/>
        <v>19913</v>
      </c>
      <c r="V175" s="25">
        <f t="shared" si="183"/>
        <v>22646</v>
      </c>
      <c r="W175" s="63">
        <f t="shared" si="183"/>
        <v>15457</v>
      </c>
      <c r="X175" s="40">
        <f t="shared" si="183"/>
        <v>14500.85</v>
      </c>
      <c r="Y175" s="40">
        <f t="shared" ref="Y175" si="186">+Y15+Y35</f>
        <v>32406</v>
      </c>
      <c r="Z175" s="6">
        <f t="shared" si="148"/>
        <v>168908</v>
      </c>
      <c r="AA175" s="7">
        <f t="shared" si="149"/>
        <v>182635</v>
      </c>
      <c r="AB175" s="7">
        <f t="shared" si="150"/>
        <v>191724</v>
      </c>
      <c r="AC175" s="7">
        <f t="shared" si="151"/>
        <v>215040</v>
      </c>
      <c r="AD175" s="25">
        <f t="shared" si="152"/>
        <v>240117</v>
      </c>
      <c r="AE175" s="63">
        <f t="shared" si="153"/>
        <v>190612</v>
      </c>
      <c r="AF175" s="40">
        <f t="shared" si="154"/>
        <v>229011.71</v>
      </c>
      <c r="AG175" s="40">
        <f t="shared" si="154"/>
        <v>248416.60000000003</v>
      </c>
    </row>
    <row r="176" spans="1:33">
      <c r="A176" s="5" t="s">
        <v>14</v>
      </c>
      <c r="B176" s="6">
        <f t="shared" ref="B176:X176" si="187">+B16+B36</f>
        <v>18558</v>
      </c>
      <c r="C176" s="7">
        <f t="shared" si="187"/>
        <v>37292</v>
      </c>
      <c r="D176" s="7">
        <f t="shared" si="187"/>
        <v>39004</v>
      </c>
      <c r="E176" s="7">
        <f t="shared" si="187"/>
        <v>33626</v>
      </c>
      <c r="F176" s="25">
        <f t="shared" si="187"/>
        <v>49798</v>
      </c>
      <c r="G176" s="63">
        <f t="shared" si="187"/>
        <v>45021</v>
      </c>
      <c r="H176" s="40">
        <f t="shared" si="187"/>
        <v>37973.54</v>
      </c>
      <c r="I176" s="40">
        <f t="shared" ref="I176" si="188">+I16+I36</f>
        <v>67661</v>
      </c>
      <c r="J176" s="6">
        <f t="shared" si="187"/>
        <v>65267</v>
      </c>
      <c r="K176" s="7">
        <f t="shared" si="187"/>
        <v>134613</v>
      </c>
      <c r="L176" s="7">
        <f t="shared" si="187"/>
        <v>108005</v>
      </c>
      <c r="M176" s="7">
        <f t="shared" si="187"/>
        <v>166201</v>
      </c>
      <c r="N176" s="25">
        <f t="shared" si="187"/>
        <v>203268</v>
      </c>
      <c r="O176" s="63">
        <f t="shared" si="187"/>
        <v>164825</v>
      </c>
      <c r="P176" s="40">
        <f t="shared" si="187"/>
        <v>173759.50000000003</v>
      </c>
      <c r="Q176" s="40">
        <f t="shared" ref="Q176" si="189">+Q16+Q36</f>
        <v>160468.45000000001</v>
      </c>
      <c r="R176" s="6">
        <f t="shared" si="187"/>
        <v>5350</v>
      </c>
      <c r="S176" s="7">
        <f t="shared" si="187"/>
        <v>25594</v>
      </c>
      <c r="T176" s="7">
        <f t="shared" si="187"/>
        <v>11348</v>
      </c>
      <c r="U176" s="7">
        <f t="shared" si="187"/>
        <v>6982</v>
      </c>
      <c r="V176" s="25">
        <f t="shared" si="187"/>
        <v>19682</v>
      </c>
      <c r="W176" s="63">
        <f t="shared" si="187"/>
        <v>3856</v>
      </c>
      <c r="X176" s="40">
        <f t="shared" si="187"/>
        <v>16076.72</v>
      </c>
      <c r="Y176" s="40">
        <f t="shared" ref="Y176" si="190">+Y16+Y36</f>
        <v>0</v>
      </c>
      <c r="Z176" s="6">
        <f t="shared" si="148"/>
        <v>89175</v>
      </c>
      <c r="AA176" s="7">
        <f t="shared" si="149"/>
        <v>197499</v>
      </c>
      <c r="AB176" s="7">
        <f t="shared" si="150"/>
        <v>158357</v>
      </c>
      <c r="AC176" s="7">
        <f t="shared" si="151"/>
        <v>206809</v>
      </c>
      <c r="AD176" s="25">
        <f t="shared" si="152"/>
        <v>272748</v>
      </c>
      <c r="AE176" s="63">
        <f t="shared" si="153"/>
        <v>213702</v>
      </c>
      <c r="AF176" s="40">
        <f t="shared" si="154"/>
        <v>227809.76000000004</v>
      </c>
      <c r="AG176" s="40">
        <f t="shared" si="154"/>
        <v>228129.45</v>
      </c>
    </row>
    <row r="177" spans="1:33">
      <c r="A177" s="5" t="s">
        <v>15</v>
      </c>
      <c r="B177" s="6">
        <f t="shared" ref="B177:X177" si="191">+B17+B37</f>
        <v>24777</v>
      </c>
      <c r="C177" s="7">
        <f t="shared" si="191"/>
        <v>41652</v>
      </c>
      <c r="D177" s="7">
        <f t="shared" si="191"/>
        <v>39640</v>
      </c>
      <c r="E177" s="7">
        <f t="shared" si="191"/>
        <v>41202</v>
      </c>
      <c r="F177" s="25">
        <f t="shared" si="191"/>
        <v>38158</v>
      </c>
      <c r="G177" s="63">
        <f t="shared" si="191"/>
        <v>36564.75</v>
      </c>
      <c r="H177" s="40">
        <f t="shared" si="191"/>
        <v>48008.45</v>
      </c>
      <c r="I177" s="40">
        <f t="shared" ref="I177" si="192">+I17+I37</f>
        <v>46561</v>
      </c>
      <c r="J177" s="6">
        <f t="shared" si="191"/>
        <v>125825</v>
      </c>
      <c r="K177" s="7">
        <f t="shared" si="191"/>
        <v>121794</v>
      </c>
      <c r="L177" s="7">
        <f t="shared" si="191"/>
        <v>154012</v>
      </c>
      <c r="M177" s="7">
        <f t="shared" si="191"/>
        <v>166666</v>
      </c>
      <c r="N177" s="25">
        <f t="shared" si="191"/>
        <v>178594</v>
      </c>
      <c r="O177" s="63">
        <f t="shared" si="191"/>
        <v>165098.74</v>
      </c>
      <c r="P177" s="40">
        <f t="shared" si="191"/>
        <v>163093.10999999999</v>
      </c>
      <c r="Q177" s="40">
        <f t="shared" ref="Q177" si="193">+Q17+Q37</f>
        <v>169771</v>
      </c>
      <c r="R177" s="6">
        <f t="shared" si="191"/>
        <v>19693</v>
      </c>
      <c r="S177" s="7">
        <f t="shared" si="191"/>
        <v>24063</v>
      </c>
      <c r="T177" s="7">
        <f t="shared" si="191"/>
        <v>0</v>
      </c>
      <c r="U177" s="7">
        <f t="shared" si="191"/>
        <v>35126</v>
      </c>
      <c r="V177" s="25">
        <f t="shared" si="191"/>
        <v>13503</v>
      </c>
      <c r="W177" s="63">
        <f t="shared" si="191"/>
        <v>4796</v>
      </c>
      <c r="X177" s="40">
        <f t="shared" si="191"/>
        <v>4495</v>
      </c>
      <c r="Y177" s="40">
        <f t="shared" ref="Y177" si="194">+Y17+Y37</f>
        <v>11860</v>
      </c>
      <c r="Z177" s="6">
        <f t="shared" si="148"/>
        <v>170295</v>
      </c>
      <c r="AA177" s="7">
        <f t="shared" si="149"/>
        <v>187509</v>
      </c>
      <c r="AB177" s="7">
        <f t="shared" si="150"/>
        <v>193652</v>
      </c>
      <c r="AC177" s="7">
        <f t="shared" si="151"/>
        <v>242994</v>
      </c>
      <c r="AD177" s="25">
        <f t="shared" si="152"/>
        <v>230255</v>
      </c>
      <c r="AE177" s="63">
        <f t="shared" si="153"/>
        <v>206459.49</v>
      </c>
      <c r="AF177" s="40">
        <f t="shared" si="154"/>
        <v>215596.56</v>
      </c>
      <c r="AG177" s="40">
        <f t="shared" si="154"/>
        <v>228192</v>
      </c>
    </row>
    <row r="178" spans="1:33">
      <c r="A178" s="5" t="s">
        <v>16</v>
      </c>
      <c r="B178" s="6">
        <f t="shared" ref="B178:X178" si="195">+B18+B38</f>
        <v>28659</v>
      </c>
      <c r="C178" s="7">
        <f t="shared" si="195"/>
        <v>33059</v>
      </c>
      <c r="D178" s="7">
        <f t="shared" si="195"/>
        <v>42752</v>
      </c>
      <c r="E178" s="7">
        <f t="shared" si="195"/>
        <v>56540</v>
      </c>
      <c r="F178" s="25">
        <f t="shared" si="195"/>
        <v>42726</v>
      </c>
      <c r="G178" s="63">
        <f t="shared" si="195"/>
        <v>39043.214999999997</v>
      </c>
      <c r="H178" s="40">
        <f t="shared" si="195"/>
        <v>44569.520000000004</v>
      </c>
      <c r="I178" s="40">
        <f t="shared" ref="I178" si="196">+I18+I38</f>
        <v>47338</v>
      </c>
      <c r="J178" s="6">
        <f t="shared" si="195"/>
        <v>147521</v>
      </c>
      <c r="K178" s="7">
        <f t="shared" si="195"/>
        <v>131298</v>
      </c>
      <c r="L178" s="7">
        <f t="shared" si="195"/>
        <v>145003</v>
      </c>
      <c r="M178" s="7">
        <f t="shared" si="195"/>
        <v>193285</v>
      </c>
      <c r="N178" s="25">
        <f t="shared" si="195"/>
        <v>198699</v>
      </c>
      <c r="O178" s="63">
        <f t="shared" si="195"/>
        <v>147741.41499999998</v>
      </c>
      <c r="P178" s="40">
        <f t="shared" si="195"/>
        <v>187648.32000000004</v>
      </c>
      <c r="Q178" s="40">
        <f t="shared" ref="Q178" si="197">+Q18+Q38</f>
        <v>152830</v>
      </c>
      <c r="R178" s="6">
        <f t="shared" si="195"/>
        <v>5602</v>
      </c>
      <c r="S178" s="7">
        <f t="shared" si="195"/>
        <v>42550</v>
      </c>
      <c r="T178" s="7">
        <f t="shared" si="195"/>
        <v>10533</v>
      </c>
      <c r="U178" s="7">
        <f t="shared" si="195"/>
        <v>6389</v>
      </c>
      <c r="V178" s="25">
        <f t="shared" si="195"/>
        <v>18181</v>
      </c>
      <c r="W178" s="63">
        <f t="shared" si="195"/>
        <v>3523</v>
      </c>
      <c r="X178" s="40">
        <f t="shared" si="195"/>
        <v>4101.28</v>
      </c>
      <c r="Y178" s="40">
        <f t="shared" ref="Y178" si="198">+Y18+Y38</f>
        <v>2080</v>
      </c>
      <c r="Z178" s="6">
        <f t="shared" si="148"/>
        <v>181782</v>
      </c>
      <c r="AA178" s="7">
        <f t="shared" si="149"/>
        <v>206907</v>
      </c>
      <c r="AB178" s="7">
        <f t="shared" si="150"/>
        <v>198288</v>
      </c>
      <c r="AC178" s="7">
        <f t="shared" si="151"/>
        <v>256214</v>
      </c>
      <c r="AD178" s="25">
        <f t="shared" si="152"/>
        <v>259606</v>
      </c>
      <c r="AE178" s="63">
        <f t="shared" si="153"/>
        <v>190307.62999999998</v>
      </c>
      <c r="AF178" s="40">
        <f t="shared" si="154"/>
        <v>236319.12000000005</v>
      </c>
      <c r="AG178" s="40">
        <f t="shared" si="154"/>
        <v>202248</v>
      </c>
    </row>
    <row r="179" spans="1:33" ht="13.5" thickBot="1">
      <c r="A179" s="8" t="s">
        <v>17</v>
      </c>
      <c r="B179" s="9">
        <f t="shared" ref="B179:AF179" si="199">SUM(B167:B178)</f>
        <v>354089</v>
      </c>
      <c r="C179" s="10">
        <f t="shared" si="199"/>
        <v>368136</v>
      </c>
      <c r="D179" s="10">
        <f t="shared" si="199"/>
        <v>478431</v>
      </c>
      <c r="E179" s="10">
        <f t="shared" si="199"/>
        <v>484061</v>
      </c>
      <c r="F179" s="49">
        <f t="shared" si="199"/>
        <v>537779</v>
      </c>
      <c r="G179" s="68">
        <f t="shared" si="199"/>
        <v>467638.96499999997</v>
      </c>
      <c r="H179" s="52">
        <f t="shared" si="199"/>
        <v>478378.55000000005</v>
      </c>
      <c r="I179" s="52">
        <f t="shared" ref="I179" si="200">SUM(I167:I178)</f>
        <v>527770.37</v>
      </c>
      <c r="J179" s="9">
        <f t="shared" si="199"/>
        <v>1295290</v>
      </c>
      <c r="K179" s="10">
        <f t="shared" si="199"/>
        <v>1627178</v>
      </c>
      <c r="L179" s="10">
        <f t="shared" si="199"/>
        <v>1628983</v>
      </c>
      <c r="M179" s="10">
        <f t="shared" si="199"/>
        <v>1913781</v>
      </c>
      <c r="N179" s="49">
        <f t="shared" si="199"/>
        <v>2250110</v>
      </c>
      <c r="O179" s="68">
        <f t="shared" si="199"/>
        <v>1718849.155</v>
      </c>
      <c r="P179" s="52">
        <f t="shared" si="199"/>
        <v>2090633.51</v>
      </c>
      <c r="Q179" s="52">
        <f t="shared" ref="Q179" si="201">SUM(Q167:Q178)</f>
        <v>1900912.95</v>
      </c>
      <c r="R179" s="9">
        <f t="shared" si="199"/>
        <v>234694</v>
      </c>
      <c r="S179" s="10">
        <f t="shared" si="199"/>
        <v>231137</v>
      </c>
      <c r="T179" s="10">
        <f t="shared" si="199"/>
        <v>180819</v>
      </c>
      <c r="U179" s="10">
        <f t="shared" si="199"/>
        <v>195651</v>
      </c>
      <c r="V179" s="49">
        <f t="shared" si="199"/>
        <v>230472</v>
      </c>
      <c r="W179" s="68">
        <f t="shared" si="199"/>
        <v>103358</v>
      </c>
      <c r="X179" s="52">
        <f t="shared" si="199"/>
        <v>160257.65</v>
      </c>
      <c r="Y179" s="52">
        <f t="shared" ref="Y179" si="202">SUM(Y167:Y178)</f>
        <v>277842.58</v>
      </c>
      <c r="Z179" s="9">
        <f t="shared" si="199"/>
        <v>1884073</v>
      </c>
      <c r="AA179" s="10">
        <f t="shared" si="199"/>
        <v>2226451</v>
      </c>
      <c r="AB179" s="10">
        <f t="shared" si="199"/>
        <v>2288233</v>
      </c>
      <c r="AC179" s="10">
        <f t="shared" si="199"/>
        <v>2593493</v>
      </c>
      <c r="AD179" s="49">
        <f t="shared" si="199"/>
        <v>3018361</v>
      </c>
      <c r="AE179" s="68">
        <f t="shared" si="199"/>
        <v>2289846.12</v>
      </c>
      <c r="AF179" s="52">
        <f t="shared" si="199"/>
        <v>2729269.7100000004</v>
      </c>
      <c r="AG179" s="52">
        <f t="shared" ref="AG179" si="203">SUM(AG167:AG178)</f>
        <v>2706525.9000000004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99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02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0"/>
      <c r="J185" s="152" t="s">
        <v>20</v>
      </c>
      <c r="K185" s="153"/>
      <c r="L185" s="153"/>
      <c r="M185" s="153"/>
      <c r="N185" s="153"/>
      <c r="O185" s="153"/>
      <c r="P185" s="153"/>
      <c r="Q185" s="100"/>
      <c r="R185" s="152" t="s">
        <v>21</v>
      </c>
      <c r="S185" s="153"/>
      <c r="T185" s="153"/>
      <c r="U185" s="153"/>
      <c r="V185" s="153"/>
      <c r="W185" s="153"/>
      <c r="X185" s="153"/>
      <c r="Y185" s="100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/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2">
        <v>2011</v>
      </c>
    </row>
    <row r="187" spans="1:33">
      <c r="A187" s="11" t="s">
        <v>6</v>
      </c>
      <c r="B187" s="6">
        <f t="shared" ref="B187:X187" si="204">+B47+B67</f>
        <v>885.3</v>
      </c>
      <c r="C187" s="7">
        <f t="shared" si="204"/>
        <v>667.81</v>
      </c>
      <c r="D187" s="7">
        <f t="shared" si="204"/>
        <v>986.98333333333335</v>
      </c>
      <c r="E187" s="7">
        <f t="shared" si="204"/>
        <v>953.38333333333321</v>
      </c>
      <c r="F187" s="25">
        <f t="shared" si="204"/>
        <v>887.65</v>
      </c>
      <c r="G187" s="67">
        <f t="shared" si="204"/>
        <v>799.81666666666661</v>
      </c>
      <c r="H187" s="51">
        <f t="shared" si="204"/>
        <v>842.8599999999999</v>
      </c>
      <c r="I187" s="51">
        <f t="shared" ref="I187" si="205">+I47+I67</f>
        <v>1064</v>
      </c>
      <c r="J187" s="6">
        <f t="shared" si="204"/>
        <v>48</v>
      </c>
      <c r="K187" s="7">
        <f t="shared" si="204"/>
        <v>39</v>
      </c>
      <c r="L187" s="7">
        <f t="shared" si="204"/>
        <v>59</v>
      </c>
      <c r="M187" s="7">
        <f t="shared" si="204"/>
        <v>52</v>
      </c>
      <c r="N187" s="25">
        <f t="shared" si="204"/>
        <v>59</v>
      </c>
      <c r="O187" s="7">
        <f t="shared" si="204"/>
        <v>61</v>
      </c>
      <c r="P187" s="69">
        <f t="shared" si="204"/>
        <v>59</v>
      </c>
      <c r="Q187" s="69">
        <f t="shared" ref="Q187" si="206">+Q47+Q67</f>
        <v>55</v>
      </c>
      <c r="R187" s="6">
        <f t="shared" si="204"/>
        <v>0</v>
      </c>
      <c r="S187" s="7">
        <f t="shared" si="204"/>
        <v>0</v>
      </c>
      <c r="T187" s="7">
        <f t="shared" si="204"/>
        <v>0</v>
      </c>
      <c r="U187" s="7">
        <f t="shared" si="204"/>
        <v>0</v>
      </c>
      <c r="V187" s="25">
        <f t="shared" si="204"/>
        <v>0</v>
      </c>
      <c r="W187" s="7">
        <f t="shared" si="204"/>
        <v>0</v>
      </c>
      <c r="X187" s="69">
        <f t="shared" si="204"/>
        <v>0</v>
      </c>
      <c r="Y187" s="69">
        <f t="shared" ref="Y187" si="207">+Y47+Y67</f>
        <v>11</v>
      </c>
    </row>
    <row r="188" spans="1:33">
      <c r="A188" s="5" t="s">
        <v>24</v>
      </c>
      <c r="B188" s="6">
        <f t="shared" ref="B188:X188" si="208">+B48+B68</f>
        <v>783.67000000000007</v>
      </c>
      <c r="C188" s="7">
        <f t="shared" si="208"/>
        <v>678.53</v>
      </c>
      <c r="D188" s="7">
        <f t="shared" si="208"/>
        <v>718.16666666666674</v>
      </c>
      <c r="E188" s="7">
        <f t="shared" si="208"/>
        <v>769.76666666666665</v>
      </c>
      <c r="F188" s="25">
        <f t="shared" si="208"/>
        <v>706</v>
      </c>
      <c r="G188" s="63">
        <f t="shared" si="208"/>
        <v>747.2</v>
      </c>
      <c r="H188" s="40">
        <f t="shared" si="208"/>
        <v>554.46333333333337</v>
      </c>
      <c r="I188" s="40">
        <f t="shared" ref="I188" si="209">+I48+I68</f>
        <v>611</v>
      </c>
      <c r="J188" s="6">
        <f t="shared" si="208"/>
        <v>43</v>
      </c>
      <c r="K188" s="7">
        <f t="shared" si="208"/>
        <v>42</v>
      </c>
      <c r="L188" s="7">
        <f t="shared" si="208"/>
        <v>47</v>
      </c>
      <c r="M188" s="7">
        <f t="shared" si="208"/>
        <v>51</v>
      </c>
      <c r="N188" s="25">
        <f t="shared" si="208"/>
        <v>54</v>
      </c>
      <c r="O188" s="7">
        <f t="shared" si="208"/>
        <v>54</v>
      </c>
      <c r="P188" s="29">
        <f t="shared" si="208"/>
        <v>44</v>
      </c>
      <c r="Q188" s="29">
        <f t="shared" ref="Q188" si="210">+Q48+Q68</f>
        <v>43</v>
      </c>
      <c r="R188" s="6">
        <f t="shared" si="208"/>
        <v>0</v>
      </c>
      <c r="S188" s="7">
        <f t="shared" si="208"/>
        <v>0</v>
      </c>
      <c r="T188" s="7">
        <f t="shared" si="208"/>
        <v>0</v>
      </c>
      <c r="U188" s="7">
        <f t="shared" si="208"/>
        <v>0</v>
      </c>
      <c r="V188" s="25">
        <f t="shared" si="208"/>
        <v>0</v>
      </c>
      <c r="W188" s="7">
        <f t="shared" si="208"/>
        <v>0</v>
      </c>
      <c r="X188" s="29">
        <f t="shared" si="208"/>
        <v>0</v>
      </c>
      <c r="Y188" s="29">
        <f t="shared" ref="Y188" si="211">+Y48+Y68</f>
        <v>0</v>
      </c>
    </row>
    <row r="189" spans="1:33">
      <c r="A189" s="11" t="s">
        <v>7</v>
      </c>
      <c r="B189" s="6">
        <f t="shared" ref="B189:X189" si="212">+B49+B69</f>
        <v>722.25</v>
      </c>
      <c r="C189" s="7">
        <f t="shared" si="212"/>
        <v>867.57999999999993</v>
      </c>
      <c r="D189" s="7">
        <f t="shared" si="212"/>
        <v>788.76666666666665</v>
      </c>
      <c r="E189" s="7">
        <f t="shared" si="212"/>
        <v>807.73333333333323</v>
      </c>
      <c r="F189" s="25">
        <f t="shared" si="212"/>
        <v>1158.8666666666668</v>
      </c>
      <c r="G189" s="63">
        <f t="shared" si="212"/>
        <v>713.59999999999991</v>
      </c>
      <c r="H189" s="40">
        <f t="shared" si="212"/>
        <v>688.51</v>
      </c>
      <c r="I189" s="40">
        <f t="shared" ref="I189" si="213">+I49+I69</f>
        <v>1021</v>
      </c>
      <c r="J189" s="6">
        <f t="shared" si="212"/>
        <v>40</v>
      </c>
      <c r="K189" s="7">
        <f t="shared" si="212"/>
        <v>47</v>
      </c>
      <c r="L189" s="7">
        <f t="shared" si="212"/>
        <v>51</v>
      </c>
      <c r="M189" s="7">
        <f t="shared" si="212"/>
        <v>50</v>
      </c>
      <c r="N189" s="25">
        <f t="shared" si="212"/>
        <v>72</v>
      </c>
      <c r="O189" s="7">
        <f t="shared" si="212"/>
        <v>54</v>
      </c>
      <c r="P189" s="29">
        <f t="shared" si="212"/>
        <v>51</v>
      </c>
      <c r="Q189" s="29">
        <f t="shared" ref="Q189" si="214">+Q49+Q69</f>
        <v>57</v>
      </c>
      <c r="R189" s="6">
        <f t="shared" si="212"/>
        <v>6.58</v>
      </c>
      <c r="S189" s="7">
        <f t="shared" si="212"/>
        <v>31</v>
      </c>
      <c r="T189" s="7">
        <f t="shared" si="212"/>
        <v>13</v>
      </c>
      <c r="U189" s="7">
        <f t="shared" si="212"/>
        <v>0</v>
      </c>
      <c r="V189" s="25">
        <f t="shared" si="212"/>
        <v>84.9</v>
      </c>
      <c r="W189" s="7">
        <f t="shared" si="212"/>
        <v>0</v>
      </c>
      <c r="X189" s="29">
        <f t="shared" si="212"/>
        <v>19.29</v>
      </c>
      <c r="Y189" s="29">
        <f t="shared" ref="Y189" si="215">+Y49+Y69</f>
        <v>0</v>
      </c>
    </row>
    <row r="190" spans="1:33">
      <c r="A190" s="11" t="s">
        <v>8</v>
      </c>
      <c r="B190" s="6">
        <f t="shared" ref="B190:X190" si="216">+B50+B70</f>
        <v>811.82999999999993</v>
      </c>
      <c r="C190" s="7">
        <f t="shared" si="216"/>
        <v>828.56999999999994</v>
      </c>
      <c r="D190" s="7">
        <f t="shared" si="216"/>
        <v>912.43333333333339</v>
      </c>
      <c r="E190" s="7">
        <f t="shared" si="216"/>
        <v>703.5</v>
      </c>
      <c r="F190" s="25">
        <f t="shared" si="216"/>
        <v>931.16666666666663</v>
      </c>
      <c r="G190" s="63">
        <f t="shared" si="216"/>
        <v>717.9</v>
      </c>
      <c r="H190" s="40">
        <f t="shared" si="216"/>
        <v>862</v>
      </c>
      <c r="I190" s="40">
        <f t="shared" ref="I190" si="217">+I50+I70</f>
        <v>1293.7866666666666</v>
      </c>
      <c r="J190" s="6">
        <f t="shared" si="216"/>
        <v>40</v>
      </c>
      <c r="K190" s="7">
        <f t="shared" si="216"/>
        <v>44</v>
      </c>
      <c r="L190" s="7">
        <f t="shared" si="216"/>
        <v>49</v>
      </c>
      <c r="M190" s="7">
        <f t="shared" si="216"/>
        <v>50</v>
      </c>
      <c r="N190" s="25">
        <f t="shared" si="216"/>
        <v>60</v>
      </c>
      <c r="O190" s="7">
        <f t="shared" si="216"/>
        <v>51</v>
      </c>
      <c r="P190" s="29">
        <f t="shared" si="216"/>
        <v>50</v>
      </c>
      <c r="Q190" s="29">
        <f t="shared" ref="Q190" si="218">+Q50+Q70</f>
        <v>62</v>
      </c>
      <c r="R190" s="6">
        <f t="shared" si="216"/>
        <v>0</v>
      </c>
      <c r="S190" s="7">
        <f t="shared" si="216"/>
        <v>0</v>
      </c>
      <c r="T190" s="7">
        <f t="shared" si="216"/>
        <v>0</v>
      </c>
      <c r="U190" s="7">
        <f t="shared" si="216"/>
        <v>0</v>
      </c>
      <c r="V190" s="25">
        <f t="shared" si="216"/>
        <v>1.283333333333335</v>
      </c>
      <c r="W190" s="7">
        <f t="shared" si="216"/>
        <v>0</v>
      </c>
      <c r="X190" s="29">
        <f t="shared" si="216"/>
        <v>0</v>
      </c>
      <c r="Y190" s="29">
        <f t="shared" ref="Y190" si="219">+Y50+Y70</f>
        <v>0</v>
      </c>
    </row>
    <row r="191" spans="1:33">
      <c r="A191" s="11" t="s">
        <v>9</v>
      </c>
      <c r="B191" s="6">
        <f t="shared" ref="B191:X191" si="220">+B51+B71</f>
        <v>738.89</v>
      </c>
      <c r="C191" s="7">
        <f t="shared" si="220"/>
        <v>1014.37</v>
      </c>
      <c r="D191" s="7">
        <f t="shared" si="220"/>
        <v>773.05</v>
      </c>
      <c r="E191" s="7">
        <f t="shared" si="220"/>
        <v>932.85</v>
      </c>
      <c r="F191" s="25">
        <f t="shared" si="220"/>
        <v>1047.75</v>
      </c>
      <c r="G191" s="63">
        <f t="shared" si="220"/>
        <v>683.48333333333335</v>
      </c>
      <c r="H191" s="40">
        <f t="shared" si="220"/>
        <v>1027.0333333333335</v>
      </c>
      <c r="I191" s="40">
        <f t="shared" ref="I191" si="221">+I51+I71</f>
        <v>538</v>
      </c>
      <c r="J191" s="6">
        <f t="shared" si="220"/>
        <v>40</v>
      </c>
      <c r="K191" s="7">
        <f t="shared" si="220"/>
        <v>51</v>
      </c>
      <c r="L191" s="7">
        <f t="shared" si="220"/>
        <v>49</v>
      </c>
      <c r="M191" s="7">
        <f t="shared" si="220"/>
        <v>56</v>
      </c>
      <c r="N191" s="25">
        <f t="shared" si="220"/>
        <v>61</v>
      </c>
      <c r="O191" s="7">
        <f t="shared" si="220"/>
        <v>49</v>
      </c>
      <c r="P191" s="29">
        <f t="shared" si="220"/>
        <v>65</v>
      </c>
      <c r="Q191" s="29">
        <f t="shared" ref="Q191" si="222">+Q51+Q71</f>
        <v>26</v>
      </c>
      <c r="R191" s="6">
        <f t="shared" si="220"/>
        <v>0</v>
      </c>
      <c r="S191" s="7">
        <f t="shared" si="220"/>
        <v>0</v>
      </c>
      <c r="T191" s="7">
        <f t="shared" si="220"/>
        <v>0</v>
      </c>
      <c r="U191" s="7">
        <f t="shared" si="220"/>
        <v>0</v>
      </c>
      <c r="V191" s="25">
        <f t="shared" si="220"/>
        <v>0</v>
      </c>
      <c r="W191" s="7">
        <f t="shared" si="220"/>
        <v>0</v>
      </c>
      <c r="X191" s="29">
        <f t="shared" si="220"/>
        <v>0</v>
      </c>
      <c r="Y191" s="29">
        <f t="shared" ref="Y191" si="223">+Y51+Y71</f>
        <v>0</v>
      </c>
    </row>
    <row r="192" spans="1:33">
      <c r="A192" s="11" t="s">
        <v>10</v>
      </c>
      <c r="B192" s="6">
        <f t="shared" ref="B192:X192" si="224">+B52+B72</f>
        <v>554.32999999999993</v>
      </c>
      <c r="C192" s="7">
        <f t="shared" si="224"/>
        <v>851.76</v>
      </c>
      <c r="D192" s="7">
        <f t="shared" si="224"/>
        <v>895.93333333333339</v>
      </c>
      <c r="E192" s="7">
        <f t="shared" si="224"/>
        <v>920</v>
      </c>
      <c r="F192" s="25">
        <f t="shared" si="224"/>
        <v>1077.05</v>
      </c>
      <c r="G192" s="63">
        <f t="shared" si="224"/>
        <v>601.15</v>
      </c>
      <c r="H192" s="40">
        <f t="shared" si="224"/>
        <v>973.08333333333348</v>
      </c>
      <c r="I192" s="40">
        <f t="shared" ref="I192" si="225">+I52+I72</f>
        <v>546</v>
      </c>
      <c r="J192" s="6">
        <f t="shared" si="224"/>
        <v>30</v>
      </c>
      <c r="K192" s="7">
        <f t="shared" si="224"/>
        <v>47</v>
      </c>
      <c r="L192" s="7">
        <f t="shared" si="224"/>
        <v>55</v>
      </c>
      <c r="M192" s="7">
        <f t="shared" si="224"/>
        <v>54</v>
      </c>
      <c r="N192" s="25">
        <f t="shared" si="224"/>
        <v>64</v>
      </c>
      <c r="O192" s="7">
        <f t="shared" si="224"/>
        <v>45</v>
      </c>
      <c r="P192" s="29">
        <f t="shared" si="224"/>
        <v>56</v>
      </c>
      <c r="Q192" s="29">
        <f t="shared" ref="Q192" si="226">+Q52+Q72</f>
        <v>26</v>
      </c>
      <c r="R192" s="6">
        <f t="shared" si="224"/>
        <v>7.5</v>
      </c>
      <c r="S192" s="7">
        <f t="shared" si="224"/>
        <v>0</v>
      </c>
      <c r="T192" s="7">
        <f t="shared" si="224"/>
        <v>0</v>
      </c>
      <c r="U192" s="7">
        <f t="shared" si="224"/>
        <v>0</v>
      </c>
      <c r="V192" s="25">
        <f t="shared" si="224"/>
        <v>0</v>
      </c>
      <c r="W192" s="7">
        <f t="shared" si="224"/>
        <v>0</v>
      </c>
      <c r="X192" s="29">
        <f t="shared" si="224"/>
        <v>0</v>
      </c>
      <c r="Y192" s="29">
        <f t="shared" ref="Y192" si="227">+Y52+Y72</f>
        <v>0</v>
      </c>
    </row>
    <row r="193" spans="1:34">
      <c r="A193" s="11" t="s">
        <v>11</v>
      </c>
      <c r="B193" s="6">
        <f t="shared" ref="B193:X193" si="228">+B53+B73</f>
        <v>943.91000000000008</v>
      </c>
      <c r="C193" s="7">
        <f t="shared" si="228"/>
        <v>835.77</v>
      </c>
      <c r="D193" s="7">
        <f t="shared" si="228"/>
        <v>774.51666666666677</v>
      </c>
      <c r="E193" s="7">
        <f t="shared" si="228"/>
        <v>852.9666666666667</v>
      </c>
      <c r="F193" s="25">
        <f t="shared" si="228"/>
        <v>1112.4333333333334</v>
      </c>
      <c r="G193" s="63">
        <f t="shared" si="228"/>
        <v>732.2</v>
      </c>
      <c r="H193" s="40">
        <f t="shared" si="228"/>
        <v>1039.2833333333335</v>
      </c>
      <c r="I193" s="40">
        <f t="shared" ref="I193" si="229">+I53+I73</f>
        <v>859</v>
      </c>
      <c r="J193" s="6">
        <f t="shared" si="228"/>
        <v>41</v>
      </c>
      <c r="K193" s="7">
        <f t="shared" si="228"/>
        <v>48</v>
      </c>
      <c r="L193" s="7">
        <f t="shared" si="228"/>
        <v>59</v>
      </c>
      <c r="M193" s="7">
        <f t="shared" si="228"/>
        <v>61</v>
      </c>
      <c r="N193" s="25">
        <f t="shared" si="228"/>
        <v>67</v>
      </c>
      <c r="O193" s="7">
        <f t="shared" si="228"/>
        <v>50</v>
      </c>
      <c r="P193" s="29">
        <f t="shared" si="228"/>
        <v>63</v>
      </c>
      <c r="Q193" s="29">
        <f t="shared" ref="Q193" si="230">+Q53+Q73</f>
        <v>42</v>
      </c>
      <c r="R193" s="6">
        <f t="shared" si="228"/>
        <v>0</v>
      </c>
      <c r="S193" s="7">
        <f t="shared" si="228"/>
        <v>0</v>
      </c>
      <c r="T193" s="7">
        <f t="shared" si="228"/>
        <v>0</v>
      </c>
      <c r="U193" s="7">
        <f t="shared" si="228"/>
        <v>0</v>
      </c>
      <c r="V193" s="25">
        <f t="shared" si="228"/>
        <v>0</v>
      </c>
      <c r="W193" s="7">
        <f t="shared" si="228"/>
        <v>0</v>
      </c>
      <c r="X193" s="29">
        <f t="shared" si="228"/>
        <v>0</v>
      </c>
      <c r="Y193" s="29">
        <f t="shared" ref="Y193" si="231">+Y53+Y73</f>
        <v>30</v>
      </c>
    </row>
    <row r="194" spans="1:34">
      <c r="A194" s="11" t="s">
        <v>12</v>
      </c>
      <c r="B194" s="6">
        <f t="shared" ref="B194:X194" si="232">+B54+B74</f>
        <v>785.44</v>
      </c>
      <c r="C194" s="7">
        <f t="shared" si="232"/>
        <v>836.51</v>
      </c>
      <c r="D194" s="7">
        <f t="shared" si="232"/>
        <v>1114.9000000000001</v>
      </c>
      <c r="E194" s="7">
        <f t="shared" si="232"/>
        <v>867.18333333333339</v>
      </c>
      <c r="F194" s="25">
        <f t="shared" si="232"/>
        <v>1353.5833333333333</v>
      </c>
      <c r="G194" s="63">
        <f t="shared" si="232"/>
        <v>657.11666666666679</v>
      </c>
      <c r="H194" s="40">
        <f t="shared" si="232"/>
        <v>901.93333333333317</v>
      </c>
      <c r="I194" s="40">
        <f t="shared" ref="I194" si="233">+I54+I74</f>
        <v>1013.55</v>
      </c>
      <c r="J194" s="6">
        <f t="shared" si="232"/>
        <v>44</v>
      </c>
      <c r="K194" s="7">
        <f t="shared" si="232"/>
        <v>50</v>
      </c>
      <c r="L194" s="7">
        <f t="shared" si="232"/>
        <v>57</v>
      </c>
      <c r="M194" s="7">
        <f t="shared" si="232"/>
        <v>56</v>
      </c>
      <c r="N194" s="25">
        <f t="shared" si="232"/>
        <v>66</v>
      </c>
      <c r="O194" s="7">
        <f t="shared" si="232"/>
        <v>45</v>
      </c>
      <c r="P194" s="29">
        <f t="shared" si="232"/>
        <v>56</v>
      </c>
      <c r="Q194" s="29">
        <f t="shared" ref="Q194" si="234">+Q54+Q74</f>
        <v>55</v>
      </c>
      <c r="R194" s="6">
        <f t="shared" si="232"/>
        <v>0</v>
      </c>
      <c r="S194" s="7">
        <f t="shared" si="232"/>
        <v>0</v>
      </c>
      <c r="T194" s="7">
        <f t="shared" si="232"/>
        <v>0</v>
      </c>
      <c r="U194" s="7">
        <f t="shared" si="232"/>
        <v>0</v>
      </c>
      <c r="V194" s="25">
        <f t="shared" si="232"/>
        <v>0</v>
      </c>
      <c r="W194" s="7">
        <f t="shared" si="232"/>
        <v>18.43</v>
      </c>
      <c r="X194" s="29">
        <f t="shared" si="232"/>
        <v>0</v>
      </c>
      <c r="Y194" s="29">
        <f t="shared" ref="Y194" si="235">+Y54+Y74</f>
        <v>0</v>
      </c>
    </row>
    <row r="195" spans="1:34">
      <c r="A195" s="11" t="s">
        <v>13</v>
      </c>
      <c r="B195" s="6">
        <f t="shared" ref="B195:X195" si="236">+B55+B75</f>
        <v>813.3</v>
      </c>
      <c r="C195" s="7">
        <f t="shared" si="236"/>
        <v>977.61</v>
      </c>
      <c r="D195" s="7">
        <f t="shared" si="236"/>
        <v>923.56666666666672</v>
      </c>
      <c r="E195" s="7">
        <f t="shared" si="236"/>
        <v>856.91666666666663</v>
      </c>
      <c r="F195" s="25">
        <f t="shared" si="236"/>
        <v>967.3</v>
      </c>
      <c r="G195" s="63">
        <f t="shared" si="236"/>
        <v>704.76666666666665</v>
      </c>
      <c r="H195" s="40">
        <f t="shared" si="236"/>
        <v>853.37333333333333</v>
      </c>
      <c r="I195" s="40">
        <f t="shared" ref="I195" si="237">+I55+I75</f>
        <v>886.48333333333335</v>
      </c>
      <c r="J195" s="6">
        <f t="shared" si="236"/>
        <v>43</v>
      </c>
      <c r="K195" s="7">
        <f t="shared" si="236"/>
        <v>55</v>
      </c>
      <c r="L195" s="7">
        <f t="shared" si="236"/>
        <v>54</v>
      </c>
      <c r="M195" s="7">
        <f t="shared" si="236"/>
        <v>59</v>
      </c>
      <c r="N195" s="25">
        <f t="shared" si="236"/>
        <v>58</v>
      </c>
      <c r="O195" s="7">
        <f t="shared" si="236"/>
        <v>48</v>
      </c>
      <c r="P195" s="29">
        <f t="shared" si="236"/>
        <v>48</v>
      </c>
      <c r="Q195" s="29">
        <f t="shared" ref="Q195" si="238">+Q55+Q75</f>
        <v>47</v>
      </c>
      <c r="R195" s="6">
        <f t="shared" si="236"/>
        <v>0</v>
      </c>
      <c r="S195" s="7">
        <f t="shared" si="236"/>
        <v>0</v>
      </c>
      <c r="T195" s="7">
        <f t="shared" si="236"/>
        <v>0</v>
      </c>
      <c r="U195" s="7">
        <f t="shared" si="236"/>
        <v>0</v>
      </c>
      <c r="V195" s="25">
        <f t="shared" si="236"/>
        <v>0</v>
      </c>
      <c r="W195" s="7">
        <f t="shared" si="236"/>
        <v>4.0999999999999996</v>
      </c>
      <c r="X195" s="29">
        <f t="shared" si="236"/>
        <v>0</v>
      </c>
      <c r="Y195" s="29">
        <f t="shared" ref="Y195" si="239">+Y55+Y75</f>
        <v>0</v>
      </c>
    </row>
    <row r="196" spans="1:34">
      <c r="A196" s="11" t="s">
        <v>14</v>
      </c>
      <c r="B196" s="6">
        <f t="shared" ref="B196:X196" si="240">+B56+B76</f>
        <v>364.74</v>
      </c>
      <c r="C196" s="7">
        <f t="shared" si="240"/>
        <v>1037.27</v>
      </c>
      <c r="D196" s="7">
        <f t="shared" si="240"/>
        <v>762.58333333333348</v>
      </c>
      <c r="E196" s="7">
        <f t="shared" si="240"/>
        <v>789.85</v>
      </c>
      <c r="F196" s="25">
        <f t="shared" si="240"/>
        <v>1093.4666666666665</v>
      </c>
      <c r="G196" s="63">
        <f t="shared" si="240"/>
        <v>739.7</v>
      </c>
      <c r="H196" s="40">
        <f t="shared" si="240"/>
        <v>786.8033333333334</v>
      </c>
      <c r="I196" s="40">
        <f t="shared" ref="I196" si="241">+I56+I76</f>
        <v>766.40000000000009</v>
      </c>
      <c r="J196" s="6">
        <f t="shared" si="240"/>
        <v>18</v>
      </c>
      <c r="K196" s="7">
        <f t="shared" si="240"/>
        <v>52</v>
      </c>
      <c r="L196" s="7">
        <f t="shared" si="240"/>
        <v>49</v>
      </c>
      <c r="M196" s="7">
        <f t="shared" si="240"/>
        <v>55</v>
      </c>
      <c r="N196" s="25">
        <f t="shared" si="240"/>
        <v>63</v>
      </c>
      <c r="O196" s="7">
        <f t="shared" si="240"/>
        <v>57</v>
      </c>
      <c r="P196" s="29">
        <f t="shared" si="240"/>
        <v>53</v>
      </c>
      <c r="Q196" s="29">
        <f t="shared" ref="Q196" si="242">+Q56+Q76</f>
        <v>53</v>
      </c>
      <c r="R196" s="6">
        <f t="shared" si="240"/>
        <v>0</v>
      </c>
      <c r="S196" s="7">
        <f t="shared" si="240"/>
        <v>0</v>
      </c>
      <c r="T196" s="7">
        <f t="shared" si="240"/>
        <v>0</v>
      </c>
      <c r="U196" s="7">
        <f t="shared" si="240"/>
        <v>0</v>
      </c>
      <c r="V196" s="25">
        <f t="shared" si="240"/>
        <v>0</v>
      </c>
      <c r="W196" s="7">
        <f t="shared" si="240"/>
        <v>0</v>
      </c>
      <c r="X196" s="29">
        <f t="shared" si="240"/>
        <v>0</v>
      </c>
      <c r="Y196" s="29">
        <f t="shared" ref="Y196" si="243">+Y56+Y76</f>
        <v>0</v>
      </c>
    </row>
    <row r="197" spans="1:34">
      <c r="A197" s="11" t="s">
        <v>15</v>
      </c>
      <c r="B197" s="6">
        <f t="shared" ref="B197:X197" si="244">+B57+B77</f>
        <v>835.83999999999992</v>
      </c>
      <c r="C197" s="7">
        <f t="shared" si="244"/>
        <v>982.86</v>
      </c>
      <c r="D197" s="7">
        <f t="shared" si="244"/>
        <v>694.86666666666667</v>
      </c>
      <c r="E197" s="7">
        <f t="shared" si="244"/>
        <v>826.19999999999982</v>
      </c>
      <c r="F197" s="25">
        <f t="shared" si="244"/>
        <v>937.01666666666665</v>
      </c>
      <c r="G197" s="63">
        <f t="shared" si="244"/>
        <v>745.29666666666662</v>
      </c>
      <c r="H197" s="40">
        <f t="shared" si="244"/>
        <v>844.78333333333353</v>
      </c>
      <c r="I197" s="40">
        <f t="shared" ref="I197" si="245">+I57+I77</f>
        <v>755.66</v>
      </c>
      <c r="J197" s="6">
        <f t="shared" si="244"/>
        <v>46</v>
      </c>
      <c r="K197" s="7">
        <f t="shared" si="244"/>
        <v>56</v>
      </c>
      <c r="L197" s="7">
        <f t="shared" si="244"/>
        <v>49</v>
      </c>
      <c r="M197" s="7">
        <f t="shared" si="244"/>
        <v>53</v>
      </c>
      <c r="N197" s="25">
        <f t="shared" si="244"/>
        <v>60</v>
      </c>
      <c r="O197" s="7">
        <f t="shared" si="244"/>
        <v>53</v>
      </c>
      <c r="P197" s="29">
        <f t="shared" si="244"/>
        <v>57</v>
      </c>
      <c r="Q197" s="29">
        <f t="shared" ref="Q197" si="246">+Q57+Q77</f>
        <v>44</v>
      </c>
      <c r="R197" s="6">
        <f t="shared" si="244"/>
        <v>0</v>
      </c>
      <c r="S197" s="7">
        <f t="shared" si="244"/>
        <v>0</v>
      </c>
      <c r="T197" s="7">
        <f t="shared" si="244"/>
        <v>0</v>
      </c>
      <c r="U197" s="7">
        <f t="shared" si="244"/>
        <v>0</v>
      </c>
      <c r="V197" s="25">
        <f t="shared" si="244"/>
        <v>0</v>
      </c>
      <c r="W197" s="7">
        <f t="shared" si="244"/>
        <v>0</v>
      </c>
      <c r="X197" s="29">
        <f t="shared" si="244"/>
        <v>30.82</v>
      </c>
      <c r="Y197" s="29">
        <f t="shared" ref="Y197" si="247">+Y57+Y77</f>
        <v>0</v>
      </c>
    </row>
    <row r="198" spans="1:34">
      <c r="A198" s="11" t="s">
        <v>16</v>
      </c>
      <c r="B198" s="6">
        <f t="shared" ref="B198:X198" si="248">+B58+B78</f>
        <v>760</v>
      </c>
      <c r="C198" s="7">
        <f t="shared" si="248"/>
        <v>1002.36</v>
      </c>
      <c r="D198" s="7">
        <f t="shared" si="248"/>
        <v>828.06999999999994</v>
      </c>
      <c r="E198" s="7">
        <f t="shared" si="248"/>
        <v>1029.8499999999999</v>
      </c>
      <c r="F198" s="25">
        <f t="shared" si="248"/>
        <v>1021.6666666666667</v>
      </c>
      <c r="G198" s="63">
        <f t="shared" si="248"/>
        <v>800.62333333333333</v>
      </c>
      <c r="H198" s="40">
        <f t="shared" si="248"/>
        <v>816.99</v>
      </c>
      <c r="I198" s="40">
        <f t="shared" ref="I198" si="249">+I58+I78</f>
        <v>723</v>
      </c>
      <c r="J198" s="6">
        <f t="shared" si="248"/>
        <v>43</v>
      </c>
      <c r="K198" s="7">
        <f t="shared" si="248"/>
        <v>58</v>
      </c>
      <c r="L198" s="7">
        <f t="shared" si="248"/>
        <v>47</v>
      </c>
      <c r="M198" s="7">
        <f t="shared" si="248"/>
        <v>68</v>
      </c>
      <c r="N198" s="25">
        <f t="shared" si="248"/>
        <v>70</v>
      </c>
      <c r="O198" s="7">
        <f t="shared" si="248"/>
        <v>58</v>
      </c>
      <c r="P198" s="29">
        <f t="shared" si="248"/>
        <v>60</v>
      </c>
      <c r="Q198" s="29">
        <f t="shared" ref="Q198" si="250">+Q58+Q78</f>
        <v>49</v>
      </c>
      <c r="R198" s="6">
        <f t="shared" si="248"/>
        <v>0</v>
      </c>
      <c r="S198" s="7">
        <f t="shared" si="248"/>
        <v>0</v>
      </c>
      <c r="T198" s="7">
        <f t="shared" si="248"/>
        <v>0</v>
      </c>
      <c r="U198" s="7">
        <f t="shared" si="248"/>
        <v>0</v>
      </c>
      <c r="V198" s="25">
        <f t="shared" si="248"/>
        <v>1.9</v>
      </c>
      <c r="W198" s="7">
        <f t="shared" si="248"/>
        <v>0</v>
      </c>
      <c r="X198" s="29">
        <f t="shared" si="248"/>
        <v>3.38</v>
      </c>
      <c r="Y198" s="29">
        <f t="shared" ref="Y198" si="251">+Y58+Y78</f>
        <v>0</v>
      </c>
    </row>
    <row r="199" spans="1:34" ht="13.5" thickBot="1">
      <c r="A199" s="12" t="s">
        <v>17</v>
      </c>
      <c r="B199" s="9">
        <f t="shared" ref="B199:X199" si="252">SUM(B187:B198)</f>
        <v>8999.5</v>
      </c>
      <c r="C199" s="10">
        <f t="shared" si="252"/>
        <v>10581</v>
      </c>
      <c r="D199" s="10">
        <f t="shared" si="252"/>
        <v>10173.836666666666</v>
      </c>
      <c r="E199" s="10">
        <f t="shared" si="252"/>
        <v>10310.200000000003</v>
      </c>
      <c r="F199" s="49">
        <f t="shared" si="252"/>
        <v>12293.949999999999</v>
      </c>
      <c r="G199" s="68">
        <f t="shared" si="252"/>
        <v>8642.8533333333326</v>
      </c>
      <c r="H199" s="52">
        <f t="shared" si="252"/>
        <v>10191.116666666667</v>
      </c>
      <c r="I199" s="52">
        <f t="shared" ref="I199" si="253">SUM(I187:I198)</f>
        <v>10077.880000000001</v>
      </c>
      <c r="J199" s="9">
        <f t="shared" si="252"/>
        <v>476</v>
      </c>
      <c r="K199" s="10">
        <f t="shared" si="252"/>
        <v>589</v>
      </c>
      <c r="L199" s="10">
        <f t="shared" si="252"/>
        <v>625</v>
      </c>
      <c r="M199" s="10">
        <f t="shared" si="252"/>
        <v>665</v>
      </c>
      <c r="N199" s="49">
        <f t="shared" si="252"/>
        <v>754</v>
      </c>
      <c r="O199" s="10">
        <f t="shared" si="252"/>
        <v>625</v>
      </c>
      <c r="P199" s="70">
        <f t="shared" si="252"/>
        <v>662</v>
      </c>
      <c r="Q199" s="70">
        <f t="shared" ref="Q199" si="254">SUM(Q187:Q198)</f>
        <v>559</v>
      </c>
      <c r="R199" s="9">
        <f t="shared" si="252"/>
        <v>14.08</v>
      </c>
      <c r="S199" s="10">
        <f t="shared" si="252"/>
        <v>31</v>
      </c>
      <c r="T199" s="10">
        <f t="shared" si="252"/>
        <v>13</v>
      </c>
      <c r="U199" s="10">
        <f t="shared" si="252"/>
        <v>0</v>
      </c>
      <c r="V199" s="49">
        <f t="shared" si="252"/>
        <v>88.083333333333343</v>
      </c>
      <c r="W199" s="10">
        <f t="shared" si="252"/>
        <v>22.53</v>
      </c>
      <c r="X199" s="70">
        <f t="shared" si="252"/>
        <v>53.49</v>
      </c>
      <c r="Y199" s="70">
        <f t="shared" ref="Y199" si="255">SUM(Y187:Y198)</f>
        <v>41</v>
      </c>
    </row>
    <row r="200" spans="1:34">
      <c r="P200" s="73">
        <f>AVERAGE(P187:P196)</f>
        <v>54.5</v>
      </c>
      <c r="Q200" s="73"/>
    </row>
    <row r="201" spans="1:34" ht="13.5" thickBot="1"/>
    <row r="202" spans="1:34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99"/>
    </row>
    <row r="203" spans="1:34" ht="13.5" thickBot="1">
      <c r="A203" s="150" t="s">
        <v>38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02"/>
    </row>
    <row r="204" spans="1:34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0"/>
      <c r="J204" s="152" t="s">
        <v>3</v>
      </c>
      <c r="K204" s="153"/>
      <c r="L204" s="153"/>
      <c r="M204" s="153"/>
      <c r="N204" s="153"/>
      <c r="O204" s="153"/>
      <c r="P204" s="153"/>
      <c r="Q204" s="100"/>
      <c r="R204" s="152" t="s">
        <v>4</v>
      </c>
      <c r="S204" s="153"/>
      <c r="T204" s="153"/>
      <c r="U204" s="153"/>
      <c r="V204" s="153"/>
      <c r="W204" s="153"/>
      <c r="X204" s="153"/>
      <c r="Y204" s="100"/>
      <c r="Z204" s="152" t="s">
        <v>17</v>
      </c>
      <c r="AA204" s="153"/>
      <c r="AB204" s="153"/>
      <c r="AC204" s="153"/>
      <c r="AD204" s="153"/>
      <c r="AE204" s="153"/>
      <c r="AF204" s="153"/>
      <c r="AG204" s="100"/>
    </row>
    <row r="205" spans="1:34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4">
      <c r="A206" s="5" t="s">
        <v>6</v>
      </c>
      <c r="B206" s="6">
        <f t="shared" ref="B206:X206" si="256">+B167</f>
        <v>34500</v>
      </c>
      <c r="C206" s="7">
        <f t="shared" si="256"/>
        <v>21212</v>
      </c>
      <c r="D206" s="7">
        <f t="shared" si="256"/>
        <v>47167</v>
      </c>
      <c r="E206" s="7">
        <f t="shared" si="256"/>
        <v>37903</v>
      </c>
      <c r="F206" s="25">
        <f t="shared" si="256"/>
        <v>36058</v>
      </c>
      <c r="G206" s="63">
        <f t="shared" si="256"/>
        <v>35397</v>
      </c>
      <c r="H206" s="40">
        <f t="shared" si="256"/>
        <v>35366.130000000005</v>
      </c>
      <c r="I206" s="40">
        <f t="shared" ref="I206" si="257">+I167</f>
        <v>63293</v>
      </c>
      <c r="J206" s="6">
        <f t="shared" si="256"/>
        <v>108834</v>
      </c>
      <c r="K206" s="7">
        <f t="shared" si="256"/>
        <v>99399</v>
      </c>
      <c r="L206" s="7">
        <f t="shared" si="256"/>
        <v>110507</v>
      </c>
      <c r="M206" s="7">
        <f t="shared" si="256"/>
        <v>141197</v>
      </c>
      <c r="N206" s="7">
        <f t="shared" si="256"/>
        <v>162148</v>
      </c>
      <c r="O206" s="7">
        <f t="shared" si="256"/>
        <v>127520</v>
      </c>
      <c r="P206" s="63">
        <f t="shared" si="256"/>
        <v>141029.9</v>
      </c>
      <c r="Q206" s="63">
        <f t="shared" ref="Q206" si="258">+Q167</f>
        <v>131281</v>
      </c>
      <c r="R206" s="6">
        <f t="shared" si="256"/>
        <v>10509</v>
      </c>
      <c r="S206" s="7">
        <f t="shared" si="256"/>
        <v>18878</v>
      </c>
      <c r="T206" s="7">
        <f t="shared" si="256"/>
        <v>15440</v>
      </c>
      <c r="U206" s="7">
        <f t="shared" si="256"/>
        <v>63713</v>
      </c>
      <c r="V206" s="7">
        <f t="shared" si="256"/>
        <v>10762</v>
      </c>
      <c r="W206" s="7">
        <f t="shared" si="256"/>
        <v>2800</v>
      </c>
      <c r="X206" s="40">
        <f t="shared" si="256"/>
        <v>21032.850000000002</v>
      </c>
      <c r="Y206" s="40">
        <f t="shared" ref="Y206" si="259">+Y167</f>
        <v>14127</v>
      </c>
      <c r="Z206" s="6">
        <f t="shared" ref="Z206:Z217" si="260">+R206+J206+B206</f>
        <v>153843</v>
      </c>
      <c r="AA206" s="7">
        <f t="shared" ref="AA206:AA217" si="261">+S206+K206+C206</f>
        <v>139489</v>
      </c>
      <c r="AB206" s="7">
        <f t="shared" ref="AB206:AB217" si="262">+T206+L206+D206</f>
        <v>173114</v>
      </c>
      <c r="AC206" s="7">
        <f t="shared" ref="AC206:AC217" si="263">+U206+M206+E206</f>
        <v>242813</v>
      </c>
      <c r="AD206" s="7">
        <f t="shared" ref="AD206:AD217" si="264">+V206+N206+F206</f>
        <v>208968</v>
      </c>
      <c r="AE206" s="63">
        <f t="shared" ref="AE206:AE217" si="265">+W206+O206+G206</f>
        <v>165717</v>
      </c>
      <c r="AF206" s="40">
        <f t="shared" ref="AF206:AG217" si="266">+X206+P206+H206</f>
        <v>197428.88</v>
      </c>
      <c r="AG206" s="40">
        <f t="shared" si="266"/>
        <v>208701</v>
      </c>
      <c r="AH206" s="92"/>
    </row>
    <row r="207" spans="1:34">
      <c r="A207" s="5" t="s">
        <v>24</v>
      </c>
      <c r="B207" s="6">
        <f t="shared" ref="B207:B217" si="267">+B206+B168</f>
        <v>68194</v>
      </c>
      <c r="C207" s="7">
        <f t="shared" ref="C207:C217" si="268">+C206+C168</f>
        <v>47207</v>
      </c>
      <c r="D207" s="7">
        <f t="shared" ref="D207:D217" si="269">+D206+D168</f>
        <v>77013</v>
      </c>
      <c r="E207" s="7">
        <f t="shared" ref="E207:E217" si="270">+E206+E168</f>
        <v>73662</v>
      </c>
      <c r="F207" s="25">
        <f t="shared" ref="F207:F217" si="271">+F206+F168</f>
        <v>70167</v>
      </c>
      <c r="G207" s="63">
        <f t="shared" ref="G207:G217" si="272">+G206+G168</f>
        <v>69148</v>
      </c>
      <c r="H207" s="40">
        <f t="shared" ref="H207:I217" si="273">+H206+H168</f>
        <v>60305.94</v>
      </c>
      <c r="I207" s="40">
        <f t="shared" si="273"/>
        <v>99489</v>
      </c>
      <c r="J207" s="6">
        <f t="shared" ref="J207:J217" si="274">+J206+J168</f>
        <v>203102</v>
      </c>
      <c r="K207" s="7">
        <f t="shared" ref="K207:K217" si="275">+K206+K168</f>
        <v>217015</v>
      </c>
      <c r="L207" s="7">
        <f t="shared" ref="L207:L217" si="276">+L206+L168</f>
        <v>212080</v>
      </c>
      <c r="M207" s="7">
        <f t="shared" ref="M207:M217" si="277">+M206+M168</f>
        <v>270542</v>
      </c>
      <c r="N207" s="7">
        <f t="shared" ref="N207:N217" si="278">+N206+N168</f>
        <v>298671</v>
      </c>
      <c r="O207" s="7">
        <f t="shared" ref="O207:O217" si="279">+O206+O168</f>
        <v>241490</v>
      </c>
      <c r="P207" s="63">
        <f t="shared" ref="P207:Q217" si="280">+P206+P168</f>
        <v>275266.8</v>
      </c>
      <c r="Q207" s="63">
        <f t="shared" si="280"/>
        <v>285601</v>
      </c>
      <c r="R207" s="6">
        <f t="shared" ref="R207:R217" si="281">+R206+R168</f>
        <v>33041</v>
      </c>
      <c r="S207" s="7">
        <f t="shared" ref="S207:S217" si="282">+S206+S168</f>
        <v>35701</v>
      </c>
      <c r="T207" s="7">
        <f t="shared" ref="T207:T217" si="283">+T206+T168</f>
        <v>22494</v>
      </c>
      <c r="U207" s="7">
        <f t="shared" ref="U207:U217" si="284">+U206+U168</f>
        <v>74036</v>
      </c>
      <c r="V207" s="7">
        <f t="shared" ref="V207:V217" si="285">+V206+V168</f>
        <v>16314</v>
      </c>
      <c r="W207" s="7">
        <f t="shared" ref="W207:W217" si="286">+W206+W168</f>
        <v>16984</v>
      </c>
      <c r="X207" s="40">
        <f t="shared" ref="X207:Y217" si="287">+X206+X168</f>
        <v>24398.850000000002</v>
      </c>
      <c r="Y207" s="40">
        <f t="shared" si="287"/>
        <v>14127</v>
      </c>
      <c r="Z207" s="6">
        <f t="shared" si="260"/>
        <v>304337</v>
      </c>
      <c r="AA207" s="7">
        <f t="shared" si="261"/>
        <v>299923</v>
      </c>
      <c r="AB207" s="7">
        <f t="shared" si="262"/>
        <v>311587</v>
      </c>
      <c r="AC207" s="7">
        <f t="shared" si="263"/>
        <v>418240</v>
      </c>
      <c r="AD207" s="7">
        <f t="shared" si="264"/>
        <v>385152</v>
      </c>
      <c r="AE207" s="63">
        <f t="shared" si="265"/>
        <v>327622</v>
      </c>
      <c r="AF207" s="40">
        <f t="shared" si="266"/>
        <v>359971.58999999997</v>
      </c>
      <c r="AG207" s="40">
        <f t="shared" si="266"/>
        <v>399217</v>
      </c>
      <c r="AH207" s="92"/>
    </row>
    <row r="208" spans="1:34">
      <c r="A208" s="5" t="s">
        <v>7</v>
      </c>
      <c r="B208" s="6">
        <f t="shared" si="267"/>
        <v>96369</v>
      </c>
      <c r="C208" s="7">
        <f t="shared" si="268"/>
        <v>79898</v>
      </c>
      <c r="D208" s="7">
        <f t="shared" si="269"/>
        <v>115928</v>
      </c>
      <c r="E208" s="7">
        <f t="shared" si="270"/>
        <v>109315</v>
      </c>
      <c r="F208" s="25">
        <f t="shared" si="271"/>
        <v>122444</v>
      </c>
      <c r="G208" s="63">
        <f t="shared" si="272"/>
        <v>110036</v>
      </c>
      <c r="H208" s="40">
        <f t="shared" si="273"/>
        <v>92155.98000000001</v>
      </c>
      <c r="I208" s="40">
        <f t="shared" si="273"/>
        <v>137025</v>
      </c>
      <c r="J208" s="6">
        <f t="shared" si="274"/>
        <v>270264</v>
      </c>
      <c r="K208" s="7">
        <f t="shared" si="275"/>
        <v>359736</v>
      </c>
      <c r="L208" s="7">
        <f t="shared" si="276"/>
        <v>346563</v>
      </c>
      <c r="M208" s="7">
        <f t="shared" si="277"/>
        <v>419662</v>
      </c>
      <c r="N208" s="7">
        <f t="shared" si="278"/>
        <v>479618</v>
      </c>
      <c r="O208" s="7">
        <f t="shared" si="279"/>
        <v>372031</v>
      </c>
      <c r="P208" s="63">
        <f t="shared" si="280"/>
        <v>439774.43000000005</v>
      </c>
      <c r="Q208" s="63">
        <f t="shared" si="280"/>
        <v>440220</v>
      </c>
      <c r="R208" s="6">
        <f t="shared" si="281"/>
        <v>82661</v>
      </c>
      <c r="S208" s="7">
        <f t="shared" si="282"/>
        <v>71954</v>
      </c>
      <c r="T208" s="7">
        <f t="shared" si="283"/>
        <v>26064</v>
      </c>
      <c r="U208" s="7">
        <f t="shared" si="284"/>
        <v>79568</v>
      </c>
      <c r="V208" s="7">
        <f t="shared" si="285"/>
        <v>36739</v>
      </c>
      <c r="W208" s="7">
        <f t="shared" si="286"/>
        <v>32520</v>
      </c>
      <c r="X208" s="40">
        <f t="shared" si="287"/>
        <v>25898.850000000002</v>
      </c>
      <c r="Y208" s="40">
        <f t="shared" si="287"/>
        <v>77325</v>
      </c>
      <c r="Z208" s="6">
        <f t="shared" si="260"/>
        <v>449294</v>
      </c>
      <c r="AA208" s="7">
        <f t="shared" si="261"/>
        <v>511588</v>
      </c>
      <c r="AB208" s="7">
        <f t="shared" si="262"/>
        <v>488555</v>
      </c>
      <c r="AC208" s="7">
        <f t="shared" si="263"/>
        <v>608545</v>
      </c>
      <c r="AD208" s="7">
        <f t="shared" si="264"/>
        <v>638801</v>
      </c>
      <c r="AE208" s="63">
        <f t="shared" si="265"/>
        <v>514587</v>
      </c>
      <c r="AF208" s="40">
        <f t="shared" si="266"/>
        <v>557829.26</v>
      </c>
      <c r="AG208" s="40">
        <f t="shared" si="266"/>
        <v>654570</v>
      </c>
      <c r="AH208" s="92"/>
    </row>
    <row r="209" spans="1:34">
      <c r="A209" s="5" t="s">
        <v>8</v>
      </c>
      <c r="B209" s="6">
        <f t="shared" si="267"/>
        <v>122430</v>
      </c>
      <c r="C209" s="7">
        <f t="shared" si="268"/>
        <v>103847</v>
      </c>
      <c r="D209" s="7">
        <f t="shared" si="269"/>
        <v>154880</v>
      </c>
      <c r="E209" s="7">
        <f t="shared" si="270"/>
        <v>146432</v>
      </c>
      <c r="F209" s="25">
        <f t="shared" si="271"/>
        <v>162854</v>
      </c>
      <c r="G209" s="63">
        <f t="shared" si="272"/>
        <v>160241</v>
      </c>
      <c r="H209" s="40">
        <f t="shared" si="273"/>
        <v>129881.18000000001</v>
      </c>
      <c r="I209" s="40">
        <f t="shared" si="273"/>
        <v>184709.09999999998</v>
      </c>
      <c r="J209" s="6">
        <f t="shared" si="274"/>
        <v>387711</v>
      </c>
      <c r="K209" s="7">
        <f t="shared" si="275"/>
        <v>500549</v>
      </c>
      <c r="L209" s="7">
        <f t="shared" si="276"/>
        <v>494505</v>
      </c>
      <c r="M209" s="7">
        <f t="shared" si="277"/>
        <v>563084</v>
      </c>
      <c r="N209" s="7">
        <f t="shared" si="278"/>
        <v>648274</v>
      </c>
      <c r="O209" s="7">
        <f t="shared" si="279"/>
        <v>516124</v>
      </c>
      <c r="P209" s="63">
        <f t="shared" si="280"/>
        <v>594481.04</v>
      </c>
      <c r="Q209" s="63">
        <f t="shared" si="280"/>
        <v>628185.29999999993</v>
      </c>
      <c r="R209" s="6">
        <f t="shared" si="281"/>
        <v>104617</v>
      </c>
      <c r="S209" s="7">
        <f t="shared" si="282"/>
        <v>85483</v>
      </c>
      <c r="T209" s="7">
        <f t="shared" si="283"/>
        <v>57012</v>
      </c>
      <c r="U209" s="7">
        <f t="shared" si="284"/>
        <v>87898</v>
      </c>
      <c r="V209" s="7">
        <f t="shared" si="285"/>
        <v>67479</v>
      </c>
      <c r="W209" s="7">
        <f t="shared" si="286"/>
        <v>39240</v>
      </c>
      <c r="X209" s="40">
        <f t="shared" si="287"/>
        <v>30898.710000000003</v>
      </c>
      <c r="Y209" s="40">
        <f t="shared" si="287"/>
        <v>167513.58000000002</v>
      </c>
      <c r="Z209" s="6">
        <f t="shared" si="260"/>
        <v>614758</v>
      </c>
      <c r="AA209" s="7">
        <f t="shared" si="261"/>
        <v>689879</v>
      </c>
      <c r="AB209" s="7">
        <f t="shared" si="262"/>
        <v>706397</v>
      </c>
      <c r="AC209" s="7">
        <f t="shared" si="263"/>
        <v>797414</v>
      </c>
      <c r="AD209" s="7">
        <f t="shared" si="264"/>
        <v>878607</v>
      </c>
      <c r="AE209" s="63">
        <f t="shared" si="265"/>
        <v>715605</v>
      </c>
      <c r="AF209" s="40">
        <f t="shared" si="266"/>
        <v>755260.93</v>
      </c>
      <c r="AG209" s="40">
        <f t="shared" si="266"/>
        <v>980407.97999999986</v>
      </c>
      <c r="AH209" s="92"/>
    </row>
    <row r="210" spans="1:34">
      <c r="A210" s="5" t="s">
        <v>9</v>
      </c>
      <c r="B210" s="6">
        <f t="shared" si="267"/>
        <v>160752</v>
      </c>
      <c r="C210" s="7">
        <f t="shared" si="268"/>
        <v>138828</v>
      </c>
      <c r="D210" s="7">
        <f t="shared" si="269"/>
        <v>191332</v>
      </c>
      <c r="E210" s="7">
        <f t="shared" si="270"/>
        <v>192037</v>
      </c>
      <c r="F210" s="25">
        <f t="shared" si="271"/>
        <v>219085</v>
      </c>
      <c r="G210" s="63">
        <f t="shared" si="272"/>
        <v>194348</v>
      </c>
      <c r="H210" s="40">
        <f t="shared" si="273"/>
        <v>179180.42</v>
      </c>
      <c r="I210" s="40">
        <f t="shared" si="273"/>
        <v>206435.09999999998</v>
      </c>
      <c r="J210" s="6">
        <f t="shared" si="274"/>
        <v>506978</v>
      </c>
      <c r="K210" s="7">
        <f t="shared" si="275"/>
        <v>652742</v>
      </c>
      <c r="L210" s="7">
        <f t="shared" si="276"/>
        <v>661609</v>
      </c>
      <c r="M210" s="7">
        <f t="shared" si="277"/>
        <v>711013</v>
      </c>
      <c r="N210" s="7">
        <f t="shared" si="278"/>
        <v>845879</v>
      </c>
      <c r="O210" s="7">
        <f t="shared" si="279"/>
        <v>678156</v>
      </c>
      <c r="P210" s="63">
        <f t="shared" si="280"/>
        <v>812276.15</v>
      </c>
      <c r="Q210" s="63">
        <f t="shared" si="280"/>
        <v>724184.29999999993</v>
      </c>
      <c r="R210" s="6">
        <f t="shared" si="281"/>
        <v>108199</v>
      </c>
      <c r="S210" s="7">
        <f t="shared" si="282"/>
        <v>99459</v>
      </c>
      <c r="T210" s="7">
        <f t="shared" si="283"/>
        <v>58890</v>
      </c>
      <c r="U210" s="7">
        <f t="shared" si="284"/>
        <v>106806</v>
      </c>
      <c r="V210" s="7">
        <f t="shared" si="285"/>
        <v>94925</v>
      </c>
      <c r="W210" s="7">
        <f t="shared" si="286"/>
        <v>44730</v>
      </c>
      <c r="X210" s="40">
        <f t="shared" si="287"/>
        <v>57992.070000000007</v>
      </c>
      <c r="Y210" s="40">
        <f t="shared" si="287"/>
        <v>184428.58000000002</v>
      </c>
      <c r="Z210" s="6">
        <f t="shared" si="260"/>
        <v>775929</v>
      </c>
      <c r="AA210" s="7">
        <f t="shared" si="261"/>
        <v>891029</v>
      </c>
      <c r="AB210" s="7">
        <f t="shared" si="262"/>
        <v>911831</v>
      </c>
      <c r="AC210" s="7">
        <f t="shared" si="263"/>
        <v>1009856</v>
      </c>
      <c r="AD210" s="7">
        <f t="shared" si="264"/>
        <v>1159889</v>
      </c>
      <c r="AE210" s="63">
        <f t="shared" si="265"/>
        <v>917234</v>
      </c>
      <c r="AF210" s="40">
        <f t="shared" si="266"/>
        <v>1049448.6399999999</v>
      </c>
      <c r="AG210" s="40">
        <f t="shared" si="266"/>
        <v>1115047.98</v>
      </c>
      <c r="AH210" s="92"/>
    </row>
    <row r="211" spans="1:34">
      <c r="A211" s="5" t="s">
        <v>10</v>
      </c>
      <c r="B211" s="6">
        <f t="shared" si="267"/>
        <v>182646</v>
      </c>
      <c r="C211" s="7">
        <f t="shared" si="268"/>
        <v>163398</v>
      </c>
      <c r="D211" s="7">
        <f t="shared" si="269"/>
        <v>231110</v>
      </c>
      <c r="E211" s="7">
        <f t="shared" si="270"/>
        <v>237925</v>
      </c>
      <c r="F211" s="25">
        <f t="shared" si="271"/>
        <v>269692</v>
      </c>
      <c r="G211" s="63">
        <f t="shared" si="272"/>
        <v>236725</v>
      </c>
      <c r="H211" s="40">
        <f t="shared" si="273"/>
        <v>222559.85000000003</v>
      </c>
      <c r="I211" s="40">
        <f t="shared" si="273"/>
        <v>243570.09999999998</v>
      </c>
      <c r="J211" s="6">
        <f t="shared" si="274"/>
        <v>611430</v>
      </c>
      <c r="K211" s="7">
        <f t="shared" si="275"/>
        <v>810417</v>
      </c>
      <c r="L211" s="7">
        <f t="shared" si="276"/>
        <v>807948</v>
      </c>
      <c r="M211" s="7">
        <f t="shared" si="277"/>
        <v>896025</v>
      </c>
      <c r="N211" s="7">
        <f t="shared" si="278"/>
        <v>1065125</v>
      </c>
      <c r="O211" s="7">
        <f t="shared" si="279"/>
        <v>824736</v>
      </c>
      <c r="P211" s="63">
        <f t="shared" si="280"/>
        <v>1022988.98</v>
      </c>
      <c r="Q211" s="63">
        <f t="shared" si="280"/>
        <v>834138.29999999993</v>
      </c>
      <c r="R211" s="6">
        <f t="shared" si="281"/>
        <v>113706</v>
      </c>
      <c r="S211" s="7">
        <f t="shared" si="282"/>
        <v>102959</v>
      </c>
      <c r="T211" s="7">
        <f t="shared" si="283"/>
        <v>67543</v>
      </c>
      <c r="U211" s="7">
        <f t="shared" si="284"/>
        <v>112795</v>
      </c>
      <c r="V211" s="7">
        <f t="shared" si="285"/>
        <v>105760</v>
      </c>
      <c r="W211" s="7">
        <f t="shared" si="286"/>
        <v>59407</v>
      </c>
      <c r="X211" s="40">
        <f t="shared" si="287"/>
        <v>83764.070000000007</v>
      </c>
      <c r="Y211" s="40">
        <f t="shared" si="287"/>
        <v>187878.58000000002</v>
      </c>
      <c r="Z211" s="6">
        <f t="shared" si="260"/>
        <v>907782</v>
      </c>
      <c r="AA211" s="7">
        <f t="shared" si="261"/>
        <v>1076774</v>
      </c>
      <c r="AB211" s="7">
        <f t="shared" si="262"/>
        <v>1106601</v>
      </c>
      <c r="AC211" s="7">
        <f t="shared" si="263"/>
        <v>1246745</v>
      </c>
      <c r="AD211" s="7">
        <f t="shared" si="264"/>
        <v>1440577</v>
      </c>
      <c r="AE211" s="63">
        <f t="shared" si="265"/>
        <v>1120868</v>
      </c>
      <c r="AF211" s="40">
        <f t="shared" si="266"/>
        <v>1329312.9000000001</v>
      </c>
      <c r="AG211" s="40">
        <f t="shared" si="266"/>
        <v>1265586.98</v>
      </c>
      <c r="AH211" s="92"/>
    </row>
    <row r="212" spans="1:34">
      <c r="A212" s="5" t="s">
        <v>11</v>
      </c>
      <c r="B212" s="6">
        <f t="shared" si="267"/>
        <v>209145</v>
      </c>
      <c r="C212" s="7">
        <f t="shared" si="268"/>
        <v>191100</v>
      </c>
      <c r="D212" s="7">
        <f t="shared" si="269"/>
        <v>264010</v>
      </c>
      <c r="E212" s="7">
        <f t="shared" si="270"/>
        <v>279367</v>
      </c>
      <c r="F212" s="25">
        <f t="shared" si="271"/>
        <v>321019</v>
      </c>
      <c r="G212" s="63">
        <f t="shared" si="272"/>
        <v>277418</v>
      </c>
      <c r="H212" s="40">
        <f t="shared" si="273"/>
        <v>263886.79000000004</v>
      </c>
      <c r="I212" s="40">
        <f t="shared" si="273"/>
        <v>283402.09999999998</v>
      </c>
      <c r="J212" s="6">
        <f t="shared" si="274"/>
        <v>733519</v>
      </c>
      <c r="K212" s="7">
        <f t="shared" si="275"/>
        <v>957053</v>
      </c>
      <c r="L212" s="7">
        <f t="shared" si="276"/>
        <v>956623</v>
      </c>
      <c r="M212" s="7">
        <f t="shared" si="277"/>
        <v>1054619</v>
      </c>
      <c r="N212" s="7">
        <f t="shared" si="278"/>
        <v>1293513</v>
      </c>
      <c r="O212" s="7">
        <f t="shared" si="279"/>
        <v>961328</v>
      </c>
      <c r="P212" s="63">
        <f t="shared" si="280"/>
        <v>1212832.54</v>
      </c>
      <c r="Q212" s="63">
        <f t="shared" si="280"/>
        <v>1002324.2999999999</v>
      </c>
      <c r="R212" s="6">
        <f t="shared" si="281"/>
        <v>170640</v>
      </c>
      <c r="S212" s="7">
        <f t="shared" si="282"/>
        <v>107056</v>
      </c>
      <c r="T212" s="7">
        <f t="shared" si="283"/>
        <v>73043</v>
      </c>
      <c r="U212" s="7">
        <f t="shared" si="284"/>
        <v>119298</v>
      </c>
      <c r="V212" s="7">
        <f t="shared" si="285"/>
        <v>111430</v>
      </c>
      <c r="W212" s="7">
        <f t="shared" si="286"/>
        <v>65901</v>
      </c>
      <c r="X212" s="40">
        <f t="shared" si="287"/>
        <v>103750.13</v>
      </c>
      <c r="Y212" s="40">
        <f t="shared" si="287"/>
        <v>214297.58000000002</v>
      </c>
      <c r="Z212" s="6">
        <f t="shared" si="260"/>
        <v>1113304</v>
      </c>
      <c r="AA212" s="7">
        <f t="shared" si="261"/>
        <v>1255209</v>
      </c>
      <c r="AB212" s="7">
        <f t="shared" si="262"/>
        <v>1293676</v>
      </c>
      <c r="AC212" s="7">
        <f t="shared" si="263"/>
        <v>1453284</v>
      </c>
      <c r="AD212" s="7">
        <f t="shared" si="264"/>
        <v>1725962</v>
      </c>
      <c r="AE212" s="63">
        <f t="shared" si="265"/>
        <v>1304647</v>
      </c>
      <c r="AF212" s="40">
        <f t="shared" si="266"/>
        <v>1580469.46</v>
      </c>
      <c r="AG212" s="40">
        <f t="shared" si="266"/>
        <v>1500023.98</v>
      </c>
      <c r="AH212" s="92"/>
    </row>
    <row r="213" spans="1:34">
      <c r="A213" s="5" t="s">
        <v>12</v>
      </c>
      <c r="B213" s="6">
        <f t="shared" si="267"/>
        <v>247849</v>
      </c>
      <c r="C213" s="7">
        <f t="shared" si="268"/>
        <v>217924</v>
      </c>
      <c r="D213" s="7">
        <f t="shared" si="269"/>
        <v>309442</v>
      </c>
      <c r="E213" s="7">
        <f t="shared" si="270"/>
        <v>311893</v>
      </c>
      <c r="F213" s="25">
        <f t="shared" si="271"/>
        <v>368433</v>
      </c>
      <c r="G213" s="63">
        <f t="shared" si="272"/>
        <v>310758</v>
      </c>
      <c r="H213" s="40">
        <f t="shared" si="273"/>
        <v>307772.98000000004</v>
      </c>
      <c r="I213" s="40">
        <f t="shared" si="273"/>
        <v>333204.37</v>
      </c>
      <c r="J213" s="6">
        <f t="shared" si="274"/>
        <v>840061</v>
      </c>
      <c r="K213" s="7">
        <f t="shared" si="275"/>
        <v>1106269</v>
      </c>
      <c r="L213" s="7">
        <f t="shared" si="276"/>
        <v>1090214</v>
      </c>
      <c r="M213" s="7">
        <f t="shared" si="277"/>
        <v>1233302</v>
      </c>
      <c r="N213" s="7">
        <f t="shared" si="278"/>
        <v>1490742</v>
      </c>
      <c r="O213" s="7">
        <f t="shared" si="279"/>
        <v>1102281</v>
      </c>
      <c r="P213" s="63">
        <f t="shared" si="280"/>
        <v>1391675.78</v>
      </c>
      <c r="Q213" s="63">
        <f t="shared" si="280"/>
        <v>1234838.8999999999</v>
      </c>
      <c r="R213" s="6">
        <f t="shared" si="281"/>
        <v>186003</v>
      </c>
      <c r="S213" s="7">
        <f t="shared" si="282"/>
        <v>127708</v>
      </c>
      <c r="T213" s="7">
        <f t="shared" si="283"/>
        <v>146556</v>
      </c>
      <c r="U213" s="7">
        <f t="shared" si="284"/>
        <v>127241</v>
      </c>
      <c r="V213" s="7">
        <f t="shared" si="285"/>
        <v>156460</v>
      </c>
      <c r="W213" s="7">
        <f t="shared" si="286"/>
        <v>75726</v>
      </c>
      <c r="X213" s="40">
        <f t="shared" si="287"/>
        <v>121083.8</v>
      </c>
      <c r="Y213" s="40">
        <f t="shared" si="287"/>
        <v>231496.58000000002</v>
      </c>
      <c r="Z213" s="6">
        <f t="shared" si="260"/>
        <v>1273913</v>
      </c>
      <c r="AA213" s="7">
        <f t="shared" si="261"/>
        <v>1451901</v>
      </c>
      <c r="AB213" s="7">
        <f t="shared" si="262"/>
        <v>1546212</v>
      </c>
      <c r="AC213" s="7">
        <f t="shared" si="263"/>
        <v>1672436</v>
      </c>
      <c r="AD213" s="7">
        <f t="shared" si="264"/>
        <v>2015635</v>
      </c>
      <c r="AE213" s="63">
        <f t="shared" si="265"/>
        <v>1488765</v>
      </c>
      <c r="AF213" s="40">
        <f t="shared" si="266"/>
        <v>1820532.56</v>
      </c>
      <c r="AG213" s="40">
        <f t="shared" si="266"/>
        <v>1799539.85</v>
      </c>
      <c r="AH213" s="92"/>
    </row>
    <row r="214" spans="1:34">
      <c r="A214" s="5" t="s">
        <v>13</v>
      </c>
      <c r="B214" s="6">
        <f t="shared" si="267"/>
        <v>282095</v>
      </c>
      <c r="C214" s="7">
        <f t="shared" si="268"/>
        <v>256133</v>
      </c>
      <c r="D214" s="7">
        <f t="shared" si="269"/>
        <v>357035</v>
      </c>
      <c r="E214" s="7">
        <f t="shared" si="270"/>
        <v>352693</v>
      </c>
      <c r="F214" s="25">
        <f t="shared" si="271"/>
        <v>407097</v>
      </c>
      <c r="G214" s="63">
        <f t="shared" si="272"/>
        <v>347010</v>
      </c>
      <c r="H214" s="40">
        <f t="shared" si="273"/>
        <v>347827.04000000004</v>
      </c>
      <c r="I214" s="40">
        <f t="shared" si="273"/>
        <v>366210.37</v>
      </c>
      <c r="J214" s="6">
        <f t="shared" si="274"/>
        <v>956677</v>
      </c>
      <c r="K214" s="7">
        <f t="shared" si="275"/>
        <v>1239473</v>
      </c>
      <c r="L214" s="7">
        <f t="shared" si="276"/>
        <v>1221963</v>
      </c>
      <c r="M214" s="7">
        <f t="shared" si="277"/>
        <v>1387629</v>
      </c>
      <c r="N214" s="7">
        <f t="shared" si="278"/>
        <v>1669549</v>
      </c>
      <c r="O214" s="7">
        <f t="shared" si="279"/>
        <v>1241184</v>
      </c>
      <c r="P214" s="63">
        <f t="shared" si="280"/>
        <v>1566132.58</v>
      </c>
      <c r="Q214" s="63">
        <f t="shared" si="280"/>
        <v>1417843.5</v>
      </c>
      <c r="R214" s="6">
        <f t="shared" si="281"/>
        <v>204049</v>
      </c>
      <c r="S214" s="7">
        <f t="shared" si="282"/>
        <v>138930</v>
      </c>
      <c r="T214" s="7">
        <f t="shared" si="283"/>
        <v>158938</v>
      </c>
      <c r="U214" s="7">
        <f t="shared" si="284"/>
        <v>147154</v>
      </c>
      <c r="V214" s="7">
        <f t="shared" si="285"/>
        <v>179106</v>
      </c>
      <c r="W214" s="7">
        <f t="shared" si="286"/>
        <v>91183</v>
      </c>
      <c r="X214" s="40">
        <f t="shared" si="287"/>
        <v>135584.65</v>
      </c>
      <c r="Y214" s="40">
        <f t="shared" si="287"/>
        <v>263902.58</v>
      </c>
      <c r="Z214" s="6">
        <f t="shared" si="260"/>
        <v>1442821</v>
      </c>
      <c r="AA214" s="7">
        <f t="shared" si="261"/>
        <v>1634536</v>
      </c>
      <c r="AB214" s="7">
        <f t="shared" si="262"/>
        <v>1737936</v>
      </c>
      <c r="AC214" s="7">
        <f t="shared" si="263"/>
        <v>1887476</v>
      </c>
      <c r="AD214" s="7">
        <f t="shared" si="264"/>
        <v>2255752</v>
      </c>
      <c r="AE214" s="63">
        <f t="shared" si="265"/>
        <v>1679377</v>
      </c>
      <c r="AF214" s="40">
        <f t="shared" si="266"/>
        <v>2049544.27</v>
      </c>
      <c r="AG214" s="40">
        <f t="shared" si="266"/>
        <v>2047956.4500000002</v>
      </c>
      <c r="AH214" s="92"/>
    </row>
    <row r="215" spans="1:34">
      <c r="A215" s="5" t="s">
        <v>14</v>
      </c>
      <c r="B215" s="6">
        <f t="shared" si="267"/>
        <v>300653</v>
      </c>
      <c r="C215" s="7">
        <f t="shared" si="268"/>
        <v>293425</v>
      </c>
      <c r="D215" s="7">
        <f t="shared" si="269"/>
        <v>396039</v>
      </c>
      <c r="E215" s="7">
        <f t="shared" si="270"/>
        <v>386319</v>
      </c>
      <c r="F215" s="25">
        <f t="shared" si="271"/>
        <v>456895</v>
      </c>
      <c r="G215" s="63">
        <f t="shared" si="272"/>
        <v>392031</v>
      </c>
      <c r="H215" s="40">
        <f t="shared" si="273"/>
        <v>385800.58</v>
      </c>
      <c r="I215" s="40">
        <f t="shared" si="273"/>
        <v>433871.37</v>
      </c>
      <c r="J215" s="6">
        <f t="shared" si="274"/>
        <v>1021944</v>
      </c>
      <c r="K215" s="7">
        <f t="shared" si="275"/>
        <v>1374086</v>
      </c>
      <c r="L215" s="7">
        <f t="shared" si="276"/>
        <v>1329968</v>
      </c>
      <c r="M215" s="7">
        <f t="shared" si="277"/>
        <v>1553830</v>
      </c>
      <c r="N215" s="7">
        <f t="shared" si="278"/>
        <v>1872817</v>
      </c>
      <c r="O215" s="7">
        <f t="shared" si="279"/>
        <v>1406009</v>
      </c>
      <c r="P215" s="63">
        <f t="shared" si="280"/>
        <v>1739892.08</v>
      </c>
      <c r="Q215" s="63">
        <f t="shared" si="280"/>
        <v>1578311.95</v>
      </c>
      <c r="R215" s="6">
        <f t="shared" si="281"/>
        <v>209399</v>
      </c>
      <c r="S215" s="7">
        <f t="shared" si="282"/>
        <v>164524</v>
      </c>
      <c r="T215" s="7">
        <f t="shared" si="283"/>
        <v>170286</v>
      </c>
      <c r="U215" s="7">
        <f t="shared" si="284"/>
        <v>154136</v>
      </c>
      <c r="V215" s="7">
        <f t="shared" si="285"/>
        <v>198788</v>
      </c>
      <c r="W215" s="7">
        <f t="shared" si="286"/>
        <v>95039</v>
      </c>
      <c r="X215" s="40">
        <f t="shared" si="287"/>
        <v>151661.37</v>
      </c>
      <c r="Y215" s="40">
        <f t="shared" si="287"/>
        <v>263902.58</v>
      </c>
      <c r="Z215" s="6">
        <f t="shared" si="260"/>
        <v>1531996</v>
      </c>
      <c r="AA215" s="7">
        <f t="shared" si="261"/>
        <v>1832035</v>
      </c>
      <c r="AB215" s="7">
        <f t="shared" si="262"/>
        <v>1896293</v>
      </c>
      <c r="AC215" s="7">
        <f t="shared" si="263"/>
        <v>2094285</v>
      </c>
      <c r="AD215" s="7">
        <f t="shared" si="264"/>
        <v>2528500</v>
      </c>
      <c r="AE215" s="63">
        <f t="shared" si="265"/>
        <v>1893079</v>
      </c>
      <c r="AF215" s="40">
        <f t="shared" si="266"/>
        <v>2277354.0300000003</v>
      </c>
      <c r="AG215" s="40">
        <f t="shared" si="266"/>
        <v>2276085.9</v>
      </c>
      <c r="AH215" s="92"/>
    </row>
    <row r="216" spans="1:34">
      <c r="A216" s="5" t="s">
        <v>15</v>
      </c>
      <c r="B216" s="6">
        <f t="shared" si="267"/>
        <v>325430</v>
      </c>
      <c r="C216" s="7">
        <f t="shared" si="268"/>
        <v>335077</v>
      </c>
      <c r="D216" s="7">
        <f t="shared" si="269"/>
        <v>435679</v>
      </c>
      <c r="E216" s="7">
        <f t="shared" si="270"/>
        <v>427521</v>
      </c>
      <c r="F216" s="25">
        <f t="shared" si="271"/>
        <v>495053</v>
      </c>
      <c r="G216" s="63">
        <f t="shared" si="272"/>
        <v>428595.75</v>
      </c>
      <c r="H216" s="40">
        <f t="shared" si="273"/>
        <v>433809.03</v>
      </c>
      <c r="I216" s="40">
        <f t="shared" si="273"/>
        <v>480432.37</v>
      </c>
      <c r="J216" s="6">
        <f t="shared" si="274"/>
        <v>1147769</v>
      </c>
      <c r="K216" s="7">
        <f t="shared" si="275"/>
        <v>1495880</v>
      </c>
      <c r="L216" s="7">
        <f t="shared" si="276"/>
        <v>1483980</v>
      </c>
      <c r="M216" s="7">
        <f t="shared" si="277"/>
        <v>1720496</v>
      </c>
      <c r="N216" s="7">
        <f t="shared" si="278"/>
        <v>2051411</v>
      </c>
      <c r="O216" s="7">
        <f t="shared" si="279"/>
        <v>1571107.74</v>
      </c>
      <c r="P216" s="63">
        <f t="shared" si="280"/>
        <v>1902985.19</v>
      </c>
      <c r="Q216" s="63">
        <f t="shared" si="280"/>
        <v>1748082.95</v>
      </c>
      <c r="R216" s="6">
        <f t="shared" si="281"/>
        <v>229092</v>
      </c>
      <c r="S216" s="7">
        <f t="shared" si="282"/>
        <v>188587</v>
      </c>
      <c r="T216" s="7">
        <f t="shared" si="283"/>
        <v>170286</v>
      </c>
      <c r="U216" s="7">
        <f t="shared" si="284"/>
        <v>189262</v>
      </c>
      <c r="V216" s="7">
        <f t="shared" si="285"/>
        <v>212291</v>
      </c>
      <c r="W216" s="7">
        <f t="shared" si="286"/>
        <v>99835</v>
      </c>
      <c r="X216" s="40">
        <f t="shared" si="287"/>
        <v>156156.37</v>
      </c>
      <c r="Y216" s="40">
        <f t="shared" si="287"/>
        <v>275762.58</v>
      </c>
      <c r="Z216" s="6">
        <f t="shared" si="260"/>
        <v>1702291</v>
      </c>
      <c r="AA216" s="7">
        <f t="shared" si="261"/>
        <v>2019544</v>
      </c>
      <c r="AB216" s="7">
        <f t="shared" si="262"/>
        <v>2089945</v>
      </c>
      <c r="AC216" s="7">
        <f t="shared" si="263"/>
        <v>2337279</v>
      </c>
      <c r="AD216" s="7">
        <f t="shared" si="264"/>
        <v>2758755</v>
      </c>
      <c r="AE216" s="63">
        <f t="shared" si="265"/>
        <v>2099538.4900000002</v>
      </c>
      <c r="AF216" s="40">
        <f t="shared" si="266"/>
        <v>2492950.59</v>
      </c>
      <c r="AG216" s="40">
        <f t="shared" si="266"/>
        <v>2504277.9</v>
      </c>
    </row>
    <row r="217" spans="1:34" ht="13.5" thickBot="1">
      <c r="A217" s="20" t="s">
        <v>16</v>
      </c>
      <c r="B217" s="21">
        <f t="shared" si="267"/>
        <v>354089</v>
      </c>
      <c r="C217" s="22">
        <f t="shared" si="268"/>
        <v>368136</v>
      </c>
      <c r="D217" s="22">
        <f t="shared" si="269"/>
        <v>478431</v>
      </c>
      <c r="E217" s="22">
        <f t="shared" si="270"/>
        <v>484061</v>
      </c>
      <c r="F217" s="50">
        <f t="shared" si="271"/>
        <v>537779</v>
      </c>
      <c r="G217" s="64">
        <f t="shared" si="272"/>
        <v>467638.96499999997</v>
      </c>
      <c r="H217" s="47">
        <f t="shared" si="273"/>
        <v>478378.55000000005</v>
      </c>
      <c r="I217" s="47">
        <f t="shared" si="273"/>
        <v>527770.37</v>
      </c>
      <c r="J217" s="21">
        <f t="shared" si="274"/>
        <v>1295290</v>
      </c>
      <c r="K217" s="22">
        <f t="shared" si="275"/>
        <v>1627178</v>
      </c>
      <c r="L217" s="22">
        <f t="shared" si="276"/>
        <v>1628983</v>
      </c>
      <c r="M217" s="22">
        <f t="shared" si="277"/>
        <v>1913781</v>
      </c>
      <c r="N217" s="22">
        <f t="shared" si="278"/>
        <v>2250110</v>
      </c>
      <c r="O217" s="22">
        <f t="shared" si="279"/>
        <v>1718849.155</v>
      </c>
      <c r="P217" s="64">
        <f t="shared" si="280"/>
        <v>2090633.51</v>
      </c>
      <c r="Q217" s="64">
        <f t="shared" si="280"/>
        <v>1900912.95</v>
      </c>
      <c r="R217" s="21">
        <f t="shared" si="281"/>
        <v>234694</v>
      </c>
      <c r="S217" s="22">
        <f t="shared" si="282"/>
        <v>231137</v>
      </c>
      <c r="T217" s="22">
        <f t="shared" si="283"/>
        <v>180819</v>
      </c>
      <c r="U217" s="22">
        <f t="shared" si="284"/>
        <v>195651</v>
      </c>
      <c r="V217" s="22">
        <f t="shared" si="285"/>
        <v>230472</v>
      </c>
      <c r="W217" s="22">
        <f t="shared" si="286"/>
        <v>103358</v>
      </c>
      <c r="X217" s="47">
        <f t="shared" si="287"/>
        <v>160257.65</v>
      </c>
      <c r="Y217" s="47">
        <f t="shared" si="287"/>
        <v>277842.58</v>
      </c>
      <c r="Z217" s="21">
        <f t="shared" si="260"/>
        <v>1884073</v>
      </c>
      <c r="AA217" s="22">
        <f t="shared" si="261"/>
        <v>2226451</v>
      </c>
      <c r="AB217" s="22">
        <f t="shared" si="262"/>
        <v>2288233</v>
      </c>
      <c r="AC217" s="22">
        <f t="shared" si="263"/>
        <v>2593493</v>
      </c>
      <c r="AD217" s="22">
        <f t="shared" si="264"/>
        <v>3018361</v>
      </c>
      <c r="AE217" s="64">
        <f t="shared" si="265"/>
        <v>2289846.12</v>
      </c>
      <c r="AF217" s="47">
        <f t="shared" si="266"/>
        <v>2729269.71</v>
      </c>
      <c r="AG217" s="47">
        <f t="shared" si="266"/>
        <v>2706525.9</v>
      </c>
    </row>
    <row r="219" spans="1:34">
      <c r="P219" s="79"/>
      <c r="Q219" s="79"/>
    </row>
    <row r="220" spans="1:34" ht="13.5" thickBot="1"/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99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02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0"/>
      <c r="J223" s="152" t="s">
        <v>20</v>
      </c>
      <c r="K223" s="153"/>
      <c r="L223" s="153"/>
      <c r="M223" s="153"/>
      <c r="N223" s="153"/>
      <c r="O223" s="153"/>
      <c r="P223" s="153"/>
      <c r="Q223" s="100"/>
      <c r="R223" s="152" t="s">
        <v>21</v>
      </c>
      <c r="S223" s="153"/>
      <c r="T223" s="153"/>
      <c r="U223" s="153"/>
      <c r="V223" s="153"/>
      <c r="W223" s="153"/>
      <c r="X223" s="153"/>
      <c r="Y223" s="100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55">
        <v>2011</v>
      </c>
    </row>
    <row r="225" spans="1:25">
      <c r="A225" s="11" t="s">
        <v>6</v>
      </c>
      <c r="B225" s="6">
        <f t="shared" ref="B225:X225" si="288">+B187</f>
        <v>885.3</v>
      </c>
      <c r="C225" s="7">
        <f t="shared" si="288"/>
        <v>667.81</v>
      </c>
      <c r="D225" s="7">
        <f t="shared" si="288"/>
        <v>986.98333333333335</v>
      </c>
      <c r="E225" s="7">
        <f t="shared" si="288"/>
        <v>953.38333333333321</v>
      </c>
      <c r="F225" s="25">
        <f t="shared" si="288"/>
        <v>887.65</v>
      </c>
      <c r="G225" s="67">
        <f t="shared" si="288"/>
        <v>799.81666666666661</v>
      </c>
      <c r="H225" s="51">
        <f t="shared" si="288"/>
        <v>842.8599999999999</v>
      </c>
      <c r="I225" s="51">
        <f t="shared" ref="I225" si="289">+I187</f>
        <v>1064</v>
      </c>
      <c r="J225" s="6">
        <f t="shared" si="288"/>
        <v>48</v>
      </c>
      <c r="K225" s="7">
        <f t="shared" si="288"/>
        <v>39</v>
      </c>
      <c r="L225" s="7">
        <f t="shared" si="288"/>
        <v>59</v>
      </c>
      <c r="M225" s="7">
        <f t="shared" si="288"/>
        <v>52</v>
      </c>
      <c r="N225" s="25">
        <f t="shared" si="288"/>
        <v>59</v>
      </c>
      <c r="O225" s="7">
        <f t="shared" si="288"/>
        <v>61</v>
      </c>
      <c r="P225" s="69">
        <f t="shared" si="288"/>
        <v>59</v>
      </c>
      <c r="Q225" s="69">
        <f t="shared" ref="Q225" si="290">+Q187</f>
        <v>55</v>
      </c>
      <c r="R225" s="6">
        <f t="shared" si="288"/>
        <v>0</v>
      </c>
      <c r="S225" s="7">
        <f t="shared" si="288"/>
        <v>0</v>
      </c>
      <c r="T225" s="7">
        <f t="shared" si="288"/>
        <v>0</v>
      </c>
      <c r="U225" s="7">
        <f t="shared" si="288"/>
        <v>0</v>
      </c>
      <c r="V225" s="25">
        <f t="shared" si="288"/>
        <v>0</v>
      </c>
      <c r="W225" s="7">
        <f t="shared" si="288"/>
        <v>0</v>
      </c>
      <c r="X225" s="69">
        <f t="shared" si="288"/>
        <v>0</v>
      </c>
      <c r="Y225" s="69">
        <f t="shared" ref="Y225" si="291">+Y187</f>
        <v>11</v>
      </c>
    </row>
    <row r="226" spans="1:25">
      <c r="A226" s="5" t="s">
        <v>24</v>
      </c>
      <c r="B226" s="6">
        <f t="shared" ref="B226:B236" si="292">+B225+B188</f>
        <v>1668.97</v>
      </c>
      <c r="C226" s="7">
        <f t="shared" ref="C226:C236" si="293">+C225+C188</f>
        <v>1346.34</v>
      </c>
      <c r="D226" s="7">
        <f t="shared" ref="D226:D236" si="294">+D225+D188</f>
        <v>1705.15</v>
      </c>
      <c r="E226" s="7">
        <f t="shared" ref="E226:E236" si="295">+E225+E188</f>
        <v>1723.1499999999999</v>
      </c>
      <c r="F226" s="25">
        <f t="shared" ref="F226:F236" si="296">+F225+F188</f>
        <v>1593.65</v>
      </c>
      <c r="G226" s="63">
        <f t="shared" ref="G226:G236" si="297">+G225+G188</f>
        <v>1547.0166666666667</v>
      </c>
      <c r="H226" s="40">
        <f t="shared" ref="H226:I236" si="298">+H225+H188</f>
        <v>1397.3233333333333</v>
      </c>
      <c r="I226" s="40">
        <f t="shared" si="298"/>
        <v>1675</v>
      </c>
      <c r="J226" s="6">
        <f t="shared" ref="J226:J236" si="299">+J225+J188</f>
        <v>91</v>
      </c>
      <c r="K226" s="7">
        <f t="shared" ref="K226:K236" si="300">+K225+K188</f>
        <v>81</v>
      </c>
      <c r="L226" s="7">
        <f t="shared" ref="L226:L236" si="301">+L225+L188</f>
        <v>106</v>
      </c>
      <c r="M226" s="7">
        <f t="shared" ref="M226:M236" si="302">+M225+M188</f>
        <v>103</v>
      </c>
      <c r="N226" s="25">
        <f t="shared" ref="N226:N236" si="303">+N225+N188</f>
        <v>113</v>
      </c>
      <c r="O226" s="7">
        <f t="shared" ref="O226:O236" si="304">+O225+O188</f>
        <v>115</v>
      </c>
      <c r="P226" s="29">
        <f t="shared" ref="P226:Q236" si="305">+P225+P188</f>
        <v>103</v>
      </c>
      <c r="Q226" s="29">
        <f t="shared" si="305"/>
        <v>98</v>
      </c>
      <c r="R226" s="6">
        <f t="shared" ref="R226:R236" si="306">+R225+R188</f>
        <v>0</v>
      </c>
      <c r="S226" s="7">
        <f t="shared" ref="S226:S236" si="307">+S225+S188</f>
        <v>0</v>
      </c>
      <c r="T226" s="7">
        <f t="shared" ref="T226:T236" si="308">+T225+T188</f>
        <v>0</v>
      </c>
      <c r="U226" s="7">
        <f t="shared" ref="U226:U236" si="309">+U225+U188</f>
        <v>0</v>
      </c>
      <c r="V226" s="25">
        <f t="shared" ref="V226:V236" si="310">+V225+V188</f>
        <v>0</v>
      </c>
      <c r="W226" s="7">
        <f t="shared" ref="W226:W236" si="311">+W225+W188</f>
        <v>0</v>
      </c>
      <c r="X226" s="29">
        <f t="shared" ref="X226:Y236" si="312">+X225+X188</f>
        <v>0</v>
      </c>
      <c r="Y226" s="29">
        <f t="shared" si="312"/>
        <v>11</v>
      </c>
    </row>
    <row r="227" spans="1:25">
      <c r="A227" s="11" t="s">
        <v>7</v>
      </c>
      <c r="B227" s="6">
        <f t="shared" si="292"/>
        <v>2391.2200000000003</v>
      </c>
      <c r="C227" s="7">
        <f t="shared" si="293"/>
        <v>2213.92</v>
      </c>
      <c r="D227" s="7">
        <f t="shared" si="294"/>
        <v>2493.916666666667</v>
      </c>
      <c r="E227" s="7">
        <f t="shared" si="295"/>
        <v>2530.8833333333332</v>
      </c>
      <c r="F227" s="25">
        <f t="shared" si="296"/>
        <v>2752.5166666666669</v>
      </c>
      <c r="G227" s="63">
        <f t="shared" si="297"/>
        <v>2260.6166666666668</v>
      </c>
      <c r="H227" s="40">
        <f t="shared" si="298"/>
        <v>2085.833333333333</v>
      </c>
      <c r="I227" s="40">
        <f t="shared" si="298"/>
        <v>2696</v>
      </c>
      <c r="J227" s="6">
        <f t="shared" si="299"/>
        <v>131</v>
      </c>
      <c r="K227" s="7">
        <f t="shared" si="300"/>
        <v>128</v>
      </c>
      <c r="L227" s="7">
        <f t="shared" si="301"/>
        <v>157</v>
      </c>
      <c r="M227" s="7">
        <f t="shared" si="302"/>
        <v>153</v>
      </c>
      <c r="N227" s="25">
        <f t="shared" si="303"/>
        <v>185</v>
      </c>
      <c r="O227" s="7">
        <f t="shared" si="304"/>
        <v>169</v>
      </c>
      <c r="P227" s="29">
        <f t="shared" si="305"/>
        <v>154</v>
      </c>
      <c r="Q227" s="29">
        <f t="shared" si="305"/>
        <v>155</v>
      </c>
      <c r="R227" s="6">
        <f t="shared" si="306"/>
        <v>6.58</v>
      </c>
      <c r="S227" s="7">
        <f t="shared" si="307"/>
        <v>31</v>
      </c>
      <c r="T227" s="7">
        <f t="shared" si="308"/>
        <v>13</v>
      </c>
      <c r="U227" s="7">
        <f t="shared" si="309"/>
        <v>0</v>
      </c>
      <c r="V227" s="25">
        <f t="shared" si="310"/>
        <v>84.9</v>
      </c>
      <c r="W227" s="7">
        <f t="shared" si="311"/>
        <v>0</v>
      </c>
      <c r="X227" s="29">
        <f t="shared" si="312"/>
        <v>19.29</v>
      </c>
      <c r="Y227" s="29">
        <f t="shared" si="312"/>
        <v>11</v>
      </c>
    </row>
    <row r="228" spans="1:25">
      <c r="A228" s="11" t="s">
        <v>8</v>
      </c>
      <c r="B228" s="6">
        <f t="shared" si="292"/>
        <v>3203.05</v>
      </c>
      <c r="C228" s="7">
        <f t="shared" si="293"/>
        <v>3042.49</v>
      </c>
      <c r="D228" s="7">
        <f t="shared" si="294"/>
        <v>3406.3500000000004</v>
      </c>
      <c r="E228" s="7">
        <f t="shared" si="295"/>
        <v>3234.3833333333332</v>
      </c>
      <c r="F228" s="25">
        <f t="shared" si="296"/>
        <v>3683.6833333333334</v>
      </c>
      <c r="G228" s="63">
        <f t="shared" si="297"/>
        <v>2978.5166666666669</v>
      </c>
      <c r="H228" s="40">
        <f t="shared" si="298"/>
        <v>2947.833333333333</v>
      </c>
      <c r="I228" s="40">
        <f t="shared" si="298"/>
        <v>3989.7866666666669</v>
      </c>
      <c r="J228" s="6">
        <f t="shared" si="299"/>
        <v>171</v>
      </c>
      <c r="K228" s="7">
        <f t="shared" si="300"/>
        <v>172</v>
      </c>
      <c r="L228" s="7">
        <f t="shared" si="301"/>
        <v>206</v>
      </c>
      <c r="M228" s="7">
        <f t="shared" si="302"/>
        <v>203</v>
      </c>
      <c r="N228" s="25">
        <f t="shared" si="303"/>
        <v>245</v>
      </c>
      <c r="O228" s="7">
        <f t="shared" si="304"/>
        <v>220</v>
      </c>
      <c r="P228" s="29">
        <f t="shared" si="305"/>
        <v>204</v>
      </c>
      <c r="Q228" s="29">
        <f t="shared" si="305"/>
        <v>217</v>
      </c>
      <c r="R228" s="6">
        <f t="shared" si="306"/>
        <v>6.58</v>
      </c>
      <c r="S228" s="7">
        <f t="shared" si="307"/>
        <v>31</v>
      </c>
      <c r="T228" s="7">
        <f t="shared" si="308"/>
        <v>13</v>
      </c>
      <c r="U228" s="7">
        <f t="shared" si="309"/>
        <v>0</v>
      </c>
      <c r="V228" s="25">
        <f t="shared" si="310"/>
        <v>86.183333333333337</v>
      </c>
      <c r="W228" s="7">
        <f t="shared" si="311"/>
        <v>0</v>
      </c>
      <c r="X228" s="29">
        <f t="shared" si="312"/>
        <v>19.29</v>
      </c>
      <c r="Y228" s="29">
        <f t="shared" si="312"/>
        <v>11</v>
      </c>
    </row>
    <row r="229" spans="1:25">
      <c r="A229" s="11" t="s">
        <v>9</v>
      </c>
      <c r="B229" s="6">
        <f t="shared" si="292"/>
        <v>3941.94</v>
      </c>
      <c r="C229" s="7">
        <f t="shared" si="293"/>
        <v>4056.8599999999997</v>
      </c>
      <c r="D229" s="7">
        <f t="shared" si="294"/>
        <v>4179.4000000000005</v>
      </c>
      <c r="E229" s="7">
        <f t="shared" si="295"/>
        <v>4167.2333333333336</v>
      </c>
      <c r="F229" s="25">
        <f t="shared" si="296"/>
        <v>4731.4333333333334</v>
      </c>
      <c r="G229" s="63">
        <f t="shared" si="297"/>
        <v>3662</v>
      </c>
      <c r="H229" s="40">
        <f t="shared" si="298"/>
        <v>3974.8666666666668</v>
      </c>
      <c r="I229" s="40">
        <f t="shared" si="298"/>
        <v>4527.7866666666669</v>
      </c>
      <c r="J229" s="6">
        <f t="shared" si="299"/>
        <v>211</v>
      </c>
      <c r="K229" s="7">
        <f t="shared" si="300"/>
        <v>223</v>
      </c>
      <c r="L229" s="7">
        <f t="shared" si="301"/>
        <v>255</v>
      </c>
      <c r="M229" s="7">
        <f t="shared" si="302"/>
        <v>259</v>
      </c>
      <c r="N229" s="25">
        <f t="shared" si="303"/>
        <v>306</v>
      </c>
      <c r="O229" s="7">
        <f t="shared" si="304"/>
        <v>269</v>
      </c>
      <c r="P229" s="29">
        <f t="shared" si="305"/>
        <v>269</v>
      </c>
      <c r="Q229" s="29">
        <f t="shared" si="305"/>
        <v>243</v>
      </c>
      <c r="R229" s="6">
        <f t="shared" si="306"/>
        <v>6.58</v>
      </c>
      <c r="S229" s="7">
        <f t="shared" si="307"/>
        <v>31</v>
      </c>
      <c r="T229" s="7">
        <f t="shared" si="308"/>
        <v>13</v>
      </c>
      <c r="U229" s="7">
        <f t="shared" si="309"/>
        <v>0</v>
      </c>
      <c r="V229" s="25">
        <f t="shared" si="310"/>
        <v>86.183333333333337</v>
      </c>
      <c r="W229" s="7">
        <f t="shared" si="311"/>
        <v>0</v>
      </c>
      <c r="X229" s="29">
        <f t="shared" si="312"/>
        <v>19.29</v>
      </c>
      <c r="Y229" s="29">
        <f t="shared" si="312"/>
        <v>11</v>
      </c>
    </row>
    <row r="230" spans="1:25">
      <c r="A230" s="11" t="s">
        <v>10</v>
      </c>
      <c r="B230" s="6">
        <f t="shared" si="292"/>
        <v>4496.2700000000004</v>
      </c>
      <c r="C230" s="7">
        <f t="shared" si="293"/>
        <v>4908.62</v>
      </c>
      <c r="D230" s="7">
        <f t="shared" si="294"/>
        <v>5075.3333333333339</v>
      </c>
      <c r="E230" s="7">
        <f t="shared" si="295"/>
        <v>5087.2333333333336</v>
      </c>
      <c r="F230" s="25">
        <f t="shared" si="296"/>
        <v>5808.4833333333336</v>
      </c>
      <c r="G230" s="63">
        <f t="shared" si="297"/>
        <v>4263.1499999999996</v>
      </c>
      <c r="H230" s="40">
        <f t="shared" si="298"/>
        <v>4947.9500000000007</v>
      </c>
      <c r="I230" s="40">
        <f t="shared" si="298"/>
        <v>5073.7866666666669</v>
      </c>
      <c r="J230" s="6">
        <f t="shared" si="299"/>
        <v>241</v>
      </c>
      <c r="K230" s="7">
        <f t="shared" si="300"/>
        <v>270</v>
      </c>
      <c r="L230" s="7">
        <f t="shared" si="301"/>
        <v>310</v>
      </c>
      <c r="M230" s="7">
        <f t="shared" si="302"/>
        <v>313</v>
      </c>
      <c r="N230" s="25">
        <f t="shared" si="303"/>
        <v>370</v>
      </c>
      <c r="O230" s="7">
        <f t="shared" si="304"/>
        <v>314</v>
      </c>
      <c r="P230" s="29">
        <f t="shared" si="305"/>
        <v>325</v>
      </c>
      <c r="Q230" s="29">
        <f t="shared" si="305"/>
        <v>269</v>
      </c>
      <c r="R230" s="6">
        <f t="shared" si="306"/>
        <v>14.08</v>
      </c>
      <c r="S230" s="7">
        <f t="shared" si="307"/>
        <v>31</v>
      </c>
      <c r="T230" s="7">
        <f t="shared" si="308"/>
        <v>13</v>
      </c>
      <c r="U230" s="7">
        <f t="shared" si="309"/>
        <v>0</v>
      </c>
      <c r="V230" s="25">
        <f t="shared" si="310"/>
        <v>86.183333333333337</v>
      </c>
      <c r="W230" s="7">
        <f t="shared" si="311"/>
        <v>0</v>
      </c>
      <c r="X230" s="29">
        <f t="shared" si="312"/>
        <v>19.29</v>
      </c>
      <c r="Y230" s="29">
        <f t="shared" si="312"/>
        <v>11</v>
      </c>
    </row>
    <row r="231" spans="1:25">
      <c r="A231" s="11" t="s">
        <v>11</v>
      </c>
      <c r="B231" s="6">
        <f t="shared" si="292"/>
        <v>5440.18</v>
      </c>
      <c r="C231" s="7">
        <f t="shared" si="293"/>
        <v>5744.3899999999994</v>
      </c>
      <c r="D231" s="7">
        <f t="shared" si="294"/>
        <v>5849.85</v>
      </c>
      <c r="E231" s="7">
        <f t="shared" si="295"/>
        <v>5940.2000000000007</v>
      </c>
      <c r="F231" s="25">
        <f t="shared" si="296"/>
        <v>6920.916666666667</v>
      </c>
      <c r="G231" s="63">
        <f t="shared" si="297"/>
        <v>4995.3499999999995</v>
      </c>
      <c r="H231" s="40">
        <f t="shared" si="298"/>
        <v>5987.2333333333345</v>
      </c>
      <c r="I231" s="40">
        <f t="shared" si="298"/>
        <v>5932.7866666666669</v>
      </c>
      <c r="J231" s="6">
        <f t="shared" si="299"/>
        <v>282</v>
      </c>
      <c r="K231" s="7">
        <f t="shared" si="300"/>
        <v>318</v>
      </c>
      <c r="L231" s="7">
        <f t="shared" si="301"/>
        <v>369</v>
      </c>
      <c r="M231" s="7">
        <f t="shared" si="302"/>
        <v>374</v>
      </c>
      <c r="N231" s="25">
        <f t="shared" si="303"/>
        <v>437</v>
      </c>
      <c r="O231" s="7">
        <f t="shared" si="304"/>
        <v>364</v>
      </c>
      <c r="P231" s="29">
        <f t="shared" si="305"/>
        <v>388</v>
      </c>
      <c r="Q231" s="29">
        <f t="shared" si="305"/>
        <v>311</v>
      </c>
      <c r="R231" s="6">
        <f t="shared" si="306"/>
        <v>14.08</v>
      </c>
      <c r="S231" s="7">
        <f t="shared" si="307"/>
        <v>31</v>
      </c>
      <c r="T231" s="7">
        <f t="shared" si="308"/>
        <v>13</v>
      </c>
      <c r="U231" s="7">
        <f t="shared" si="309"/>
        <v>0</v>
      </c>
      <c r="V231" s="25">
        <f t="shared" si="310"/>
        <v>86.183333333333337</v>
      </c>
      <c r="W231" s="7">
        <f t="shared" si="311"/>
        <v>0</v>
      </c>
      <c r="X231" s="29">
        <f t="shared" si="312"/>
        <v>19.29</v>
      </c>
      <c r="Y231" s="29">
        <f t="shared" si="312"/>
        <v>41</v>
      </c>
    </row>
    <row r="232" spans="1:25">
      <c r="A232" s="11" t="s">
        <v>12</v>
      </c>
      <c r="B232" s="6">
        <f t="shared" si="292"/>
        <v>6225.6200000000008</v>
      </c>
      <c r="C232" s="7">
        <f t="shared" si="293"/>
        <v>6580.9</v>
      </c>
      <c r="D232" s="7">
        <f t="shared" si="294"/>
        <v>6964.75</v>
      </c>
      <c r="E232" s="7">
        <f t="shared" si="295"/>
        <v>6807.3833333333341</v>
      </c>
      <c r="F232" s="25">
        <f t="shared" si="296"/>
        <v>8274.5</v>
      </c>
      <c r="G232" s="63">
        <f t="shared" si="297"/>
        <v>5652.4666666666662</v>
      </c>
      <c r="H232" s="40">
        <f t="shared" si="298"/>
        <v>6889.1666666666679</v>
      </c>
      <c r="I232" s="40">
        <f t="shared" si="298"/>
        <v>6946.336666666667</v>
      </c>
      <c r="J232" s="6">
        <f t="shared" si="299"/>
        <v>326</v>
      </c>
      <c r="K232" s="7">
        <f t="shared" si="300"/>
        <v>368</v>
      </c>
      <c r="L232" s="7">
        <f t="shared" si="301"/>
        <v>426</v>
      </c>
      <c r="M232" s="7">
        <f t="shared" si="302"/>
        <v>430</v>
      </c>
      <c r="N232" s="25">
        <f t="shared" si="303"/>
        <v>503</v>
      </c>
      <c r="O232" s="7">
        <f t="shared" si="304"/>
        <v>409</v>
      </c>
      <c r="P232" s="29">
        <f t="shared" si="305"/>
        <v>444</v>
      </c>
      <c r="Q232" s="29">
        <f t="shared" si="305"/>
        <v>366</v>
      </c>
      <c r="R232" s="6">
        <f t="shared" si="306"/>
        <v>14.08</v>
      </c>
      <c r="S232" s="7">
        <f t="shared" si="307"/>
        <v>31</v>
      </c>
      <c r="T232" s="7">
        <f t="shared" si="308"/>
        <v>13</v>
      </c>
      <c r="U232" s="7">
        <f t="shared" si="309"/>
        <v>0</v>
      </c>
      <c r="V232" s="25">
        <f t="shared" si="310"/>
        <v>86.183333333333337</v>
      </c>
      <c r="W232" s="7">
        <f t="shared" si="311"/>
        <v>18.43</v>
      </c>
      <c r="X232" s="29">
        <f t="shared" si="312"/>
        <v>19.29</v>
      </c>
      <c r="Y232" s="29">
        <f t="shared" si="312"/>
        <v>41</v>
      </c>
    </row>
    <row r="233" spans="1:25">
      <c r="A233" s="11" t="s">
        <v>13</v>
      </c>
      <c r="B233" s="6">
        <f t="shared" si="292"/>
        <v>7038.920000000001</v>
      </c>
      <c r="C233" s="7">
        <f t="shared" si="293"/>
        <v>7558.5099999999993</v>
      </c>
      <c r="D233" s="7">
        <f t="shared" si="294"/>
        <v>7888.3166666666666</v>
      </c>
      <c r="E233" s="7">
        <f t="shared" si="295"/>
        <v>7664.3000000000011</v>
      </c>
      <c r="F233" s="25">
        <f t="shared" si="296"/>
        <v>9241.7999999999993</v>
      </c>
      <c r="G233" s="63">
        <f t="shared" si="297"/>
        <v>6357.2333333333327</v>
      </c>
      <c r="H233" s="40">
        <f t="shared" si="298"/>
        <v>7742.5400000000009</v>
      </c>
      <c r="I233" s="40">
        <f t="shared" si="298"/>
        <v>7832.8200000000006</v>
      </c>
      <c r="J233" s="6">
        <f t="shared" si="299"/>
        <v>369</v>
      </c>
      <c r="K233" s="7">
        <f t="shared" si="300"/>
        <v>423</v>
      </c>
      <c r="L233" s="7">
        <f t="shared" si="301"/>
        <v>480</v>
      </c>
      <c r="M233" s="7">
        <f t="shared" si="302"/>
        <v>489</v>
      </c>
      <c r="N233" s="25">
        <f t="shared" si="303"/>
        <v>561</v>
      </c>
      <c r="O233" s="7">
        <f t="shared" si="304"/>
        <v>457</v>
      </c>
      <c r="P233" s="29">
        <f t="shared" si="305"/>
        <v>492</v>
      </c>
      <c r="Q233" s="29">
        <f t="shared" si="305"/>
        <v>413</v>
      </c>
      <c r="R233" s="6">
        <f t="shared" si="306"/>
        <v>14.08</v>
      </c>
      <c r="S233" s="7">
        <f t="shared" si="307"/>
        <v>31</v>
      </c>
      <c r="T233" s="7">
        <f t="shared" si="308"/>
        <v>13</v>
      </c>
      <c r="U233" s="7">
        <f t="shared" si="309"/>
        <v>0</v>
      </c>
      <c r="V233" s="25">
        <f t="shared" si="310"/>
        <v>86.183333333333337</v>
      </c>
      <c r="W233" s="7">
        <f t="shared" si="311"/>
        <v>22.53</v>
      </c>
      <c r="X233" s="29">
        <f t="shared" si="312"/>
        <v>19.29</v>
      </c>
      <c r="Y233" s="29">
        <f t="shared" si="312"/>
        <v>41</v>
      </c>
    </row>
    <row r="234" spans="1:25">
      <c r="A234" s="11" t="s">
        <v>14</v>
      </c>
      <c r="B234" s="6">
        <f t="shared" si="292"/>
        <v>7403.6600000000008</v>
      </c>
      <c r="C234" s="7">
        <f t="shared" si="293"/>
        <v>8595.7799999999988</v>
      </c>
      <c r="D234" s="7">
        <f t="shared" si="294"/>
        <v>8650.9</v>
      </c>
      <c r="E234" s="7">
        <f t="shared" si="295"/>
        <v>8454.1500000000015</v>
      </c>
      <c r="F234" s="25">
        <f t="shared" si="296"/>
        <v>10335.266666666666</v>
      </c>
      <c r="G234" s="63">
        <f t="shared" si="297"/>
        <v>7096.9333333333325</v>
      </c>
      <c r="H234" s="40">
        <f t="shared" si="298"/>
        <v>8529.3433333333342</v>
      </c>
      <c r="I234" s="40">
        <f t="shared" si="298"/>
        <v>8599.2200000000012</v>
      </c>
      <c r="J234" s="6">
        <f t="shared" si="299"/>
        <v>387</v>
      </c>
      <c r="K234" s="7">
        <f t="shared" si="300"/>
        <v>475</v>
      </c>
      <c r="L234" s="7">
        <f t="shared" si="301"/>
        <v>529</v>
      </c>
      <c r="M234" s="7">
        <f t="shared" si="302"/>
        <v>544</v>
      </c>
      <c r="N234" s="25">
        <f t="shared" si="303"/>
        <v>624</v>
      </c>
      <c r="O234" s="7">
        <f t="shared" si="304"/>
        <v>514</v>
      </c>
      <c r="P234" s="29">
        <f t="shared" si="305"/>
        <v>545</v>
      </c>
      <c r="Q234" s="29">
        <f t="shared" si="305"/>
        <v>466</v>
      </c>
      <c r="R234" s="6">
        <f t="shared" si="306"/>
        <v>14.08</v>
      </c>
      <c r="S234" s="7">
        <f t="shared" si="307"/>
        <v>31</v>
      </c>
      <c r="T234" s="7">
        <f t="shared" si="308"/>
        <v>13</v>
      </c>
      <c r="U234" s="7">
        <f t="shared" si="309"/>
        <v>0</v>
      </c>
      <c r="V234" s="25">
        <f t="shared" si="310"/>
        <v>86.183333333333337</v>
      </c>
      <c r="W234" s="7">
        <f t="shared" si="311"/>
        <v>22.53</v>
      </c>
      <c r="X234" s="29">
        <f t="shared" si="312"/>
        <v>19.29</v>
      </c>
      <c r="Y234" s="29">
        <f t="shared" si="312"/>
        <v>41</v>
      </c>
    </row>
    <row r="235" spans="1:25">
      <c r="A235" s="11" t="s">
        <v>15</v>
      </c>
      <c r="B235" s="6">
        <f t="shared" si="292"/>
        <v>8239.5</v>
      </c>
      <c r="C235" s="7">
        <f t="shared" si="293"/>
        <v>9578.64</v>
      </c>
      <c r="D235" s="7">
        <f t="shared" si="294"/>
        <v>9345.7666666666664</v>
      </c>
      <c r="E235" s="7">
        <f t="shared" si="295"/>
        <v>9280.3500000000022</v>
      </c>
      <c r="F235" s="25">
        <f t="shared" si="296"/>
        <v>11272.283333333333</v>
      </c>
      <c r="G235" s="63">
        <f t="shared" si="297"/>
        <v>7842.23</v>
      </c>
      <c r="H235" s="40">
        <f t="shared" si="298"/>
        <v>9374.126666666667</v>
      </c>
      <c r="I235" s="40">
        <f t="shared" si="298"/>
        <v>9354.880000000001</v>
      </c>
      <c r="J235" s="6">
        <f t="shared" si="299"/>
        <v>433</v>
      </c>
      <c r="K235" s="7">
        <f t="shared" si="300"/>
        <v>531</v>
      </c>
      <c r="L235" s="7">
        <f t="shared" si="301"/>
        <v>578</v>
      </c>
      <c r="M235" s="7">
        <f t="shared" si="302"/>
        <v>597</v>
      </c>
      <c r="N235" s="25">
        <f t="shared" si="303"/>
        <v>684</v>
      </c>
      <c r="O235" s="7">
        <f t="shared" si="304"/>
        <v>567</v>
      </c>
      <c r="P235" s="29">
        <f t="shared" si="305"/>
        <v>602</v>
      </c>
      <c r="Q235" s="29">
        <f t="shared" si="305"/>
        <v>510</v>
      </c>
      <c r="R235" s="6">
        <f t="shared" si="306"/>
        <v>14.08</v>
      </c>
      <c r="S235" s="7">
        <f t="shared" si="307"/>
        <v>31</v>
      </c>
      <c r="T235" s="7">
        <f t="shared" si="308"/>
        <v>13</v>
      </c>
      <c r="U235" s="7">
        <f t="shared" si="309"/>
        <v>0</v>
      </c>
      <c r="V235" s="25">
        <f t="shared" si="310"/>
        <v>86.183333333333337</v>
      </c>
      <c r="W235" s="7">
        <f t="shared" si="311"/>
        <v>22.53</v>
      </c>
      <c r="X235" s="29">
        <f t="shared" si="312"/>
        <v>50.11</v>
      </c>
      <c r="Y235" s="29">
        <f t="shared" si="312"/>
        <v>41</v>
      </c>
    </row>
    <row r="236" spans="1:25" ht="13.5" thickBot="1">
      <c r="A236" s="23" t="s">
        <v>16</v>
      </c>
      <c r="B236" s="21">
        <f t="shared" si="292"/>
        <v>8999.5</v>
      </c>
      <c r="C236" s="22">
        <f t="shared" si="293"/>
        <v>10581</v>
      </c>
      <c r="D236" s="22">
        <f t="shared" si="294"/>
        <v>10173.836666666666</v>
      </c>
      <c r="E236" s="22">
        <f t="shared" si="295"/>
        <v>10310.200000000003</v>
      </c>
      <c r="F236" s="50">
        <f t="shared" si="296"/>
        <v>12293.949999999999</v>
      </c>
      <c r="G236" s="64">
        <f t="shared" si="297"/>
        <v>8642.8533333333326</v>
      </c>
      <c r="H236" s="47">
        <f t="shared" si="298"/>
        <v>10191.116666666667</v>
      </c>
      <c r="I236" s="47">
        <f t="shared" si="298"/>
        <v>10077.880000000001</v>
      </c>
      <c r="J236" s="21">
        <f t="shared" si="299"/>
        <v>476</v>
      </c>
      <c r="K236" s="22">
        <f t="shared" si="300"/>
        <v>589</v>
      </c>
      <c r="L236" s="22">
        <f t="shared" si="301"/>
        <v>625</v>
      </c>
      <c r="M236" s="22">
        <f t="shared" si="302"/>
        <v>665</v>
      </c>
      <c r="N236" s="50">
        <f t="shared" si="303"/>
        <v>754</v>
      </c>
      <c r="O236" s="22">
        <f t="shared" si="304"/>
        <v>625</v>
      </c>
      <c r="P236" s="30">
        <f t="shared" si="305"/>
        <v>662</v>
      </c>
      <c r="Q236" s="30">
        <f t="shared" si="305"/>
        <v>559</v>
      </c>
      <c r="R236" s="21">
        <f t="shared" si="306"/>
        <v>14.08</v>
      </c>
      <c r="S236" s="22">
        <f t="shared" si="307"/>
        <v>31</v>
      </c>
      <c r="T236" s="22">
        <f t="shared" si="308"/>
        <v>13</v>
      </c>
      <c r="U236" s="22">
        <f t="shared" si="309"/>
        <v>0</v>
      </c>
      <c r="V236" s="50">
        <f t="shared" si="310"/>
        <v>88.083333333333343</v>
      </c>
      <c r="W236" s="22">
        <f t="shared" si="311"/>
        <v>22.53</v>
      </c>
      <c r="X236" s="30">
        <f t="shared" si="312"/>
        <v>53.49</v>
      </c>
      <c r="Y236" s="30">
        <f t="shared" si="312"/>
        <v>41</v>
      </c>
    </row>
    <row r="249" spans="3:3">
      <c r="C249" s="58"/>
    </row>
  </sheetData>
  <mergeCells count="67">
    <mergeCell ref="A106:AF106"/>
    <mergeCell ref="A107:AF107"/>
    <mergeCell ref="B127:H127"/>
    <mergeCell ref="J127:P127"/>
    <mergeCell ref="A125:X125"/>
    <mergeCell ref="A126:X126"/>
    <mergeCell ref="R127:X127"/>
    <mergeCell ref="B108:H108"/>
    <mergeCell ref="J108:P108"/>
    <mergeCell ref="R108:X108"/>
    <mergeCell ref="Z108:AF108"/>
    <mergeCell ref="A82:G82"/>
    <mergeCell ref="B65:H65"/>
    <mergeCell ref="J65:P65"/>
    <mergeCell ref="A63:X63"/>
    <mergeCell ref="A64:X64"/>
    <mergeCell ref="R65:X65"/>
    <mergeCell ref="B89:H89"/>
    <mergeCell ref="J89:P89"/>
    <mergeCell ref="R89:X89"/>
    <mergeCell ref="Z89:AF89"/>
    <mergeCell ref="A87:AF87"/>
    <mergeCell ref="A88:AF88"/>
    <mergeCell ref="A3:AF3"/>
    <mergeCell ref="A4:AF4"/>
    <mergeCell ref="B5:H5"/>
    <mergeCell ref="J5:P5"/>
    <mergeCell ref="R5:X5"/>
    <mergeCell ref="Z5:AF5"/>
    <mergeCell ref="A23:AF23"/>
    <mergeCell ref="A24:AF24"/>
    <mergeCell ref="R45:X45"/>
    <mergeCell ref="A43:X43"/>
    <mergeCell ref="A44:X44"/>
    <mergeCell ref="B25:H25"/>
    <mergeCell ref="J25:P25"/>
    <mergeCell ref="R25:X25"/>
    <mergeCell ref="Z25:AF25"/>
    <mergeCell ref="B45:H45"/>
    <mergeCell ref="J45:P45"/>
    <mergeCell ref="A144:X144"/>
    <mergeCell ref="A145:X145"/>
    <mergeCell ref="B146:H146"/>
    <mergeCell ref="J146:P146"/>
    <mergeCell ref="R146:X146"/>
    <mergeCell ref="A163:AF163"/>
    <mergeCell ref="A164:AF164"/>
    <mergeCell ref="B165:H165"/>
    <mergeCell ref="J165:P165"/>
    <mergeCell ref="R165:X165"/>
    <mergeCell ref="Z165:AF165"/>
    <mergeCell ref="A202:AF202"/>
    <mergeCell ref="A203:AF203"/>
    <mergeCell ref="B204:H204"/>
    <mergeCell ref="J204:P204"/>
    <mergeCell ref="R204:X204"/>
    <mergeCell ref="Z204:AF204"/>
    <mergeCell ref="B223:H223"/>
    <mergeCell ref="J223:P223"/>
    <mergeCell ref="R223:X223"/>
    <mergeCell ref="A221:X221"/>
    <mergeCell ref="A222:X222"/>
    <mergeCell ref="A183:X183"/>
    <mergeCell ref="A184:X184"/>
    <mergeCell ref="B185:H185"/>
    <mergeCell ref="J185:P185"/>
    <mergeCell ref="R185:X185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49"/>
  <sheetViews>
    <sheetView topLeftCell="AC1" zoomScaleNormal="100" workbookViewId="0">
      <selection activeCell="AN14" sqref="AN14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0" max="30" width="12.7109375" customWidth="1"/>
    <col min="35" max="35" width="20.7109375" customWidth="1"/>
    <col min="36" max="36" width="15.7109375" customWidth="1"/>
  </cols>
  <sheetData>
    <row r="1" spans="1:40">
      <c r="A1" s="1" t="s">
        <v>57</v>
      </c>
    </row>
    <row r="2" spans="1:40" ht="13.5" thickBot="1">
      <c r="AI2" s="141" t="s">
        <v>63</v>
      </c>
    </row>
    <row r="3" spans="1:40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40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3"/>
      <c r="AI4" s="25">
        <f>+SUM(H167:H178)</f>
        <v>567255</v>
      </c>
      <c r="AJ4" s="25">
        <f>+SUM(P167:P178)</f>
        <v>1507628</v>
      </c>
      <c r="AK4" s="25">
        <f>+SUM(X167:X178)</f>
        <v>650304</v>
      </c>
      <c r="AL4" s="73">
        <f>SUM(AI4:AK4)</f>
        <v>2725187</v>
      </c>
    </row>
    <row r="5" spans="1:40">
      <c r="A5" s="31"/>
      <c r="B5" s="152" t="s">
        <v>2</v>
      </c>
      <c r="C5" s="153"/>
      <c r="D5" s="153"/>
      <c r="E5" s="153"/>
      <c r="F5" s="153"/>
      <c r="G5" s="153"/>
      <c r="H5" s="153"/>
      <c r="I5" s="100"/>
      <c r="J5" s="152" t="s">
        <v>3</v>
      </c>
      <c r="K5" s="153"/>
      <c r="L5" s="153"/>
      <c r="M5" s="153"/>
      <c r="N5" s="153"/>
      <c r="O5" s="153"/>
      <c r="P5" s="153"/>
      <c r="Q5" s="100"/>
      <c r="R5" s="152" t="s">
        <v>4</v>
      </c>
      <c r="S5" s="153"/>
      <c r="T5" s="153"/>
      <c r="U5" s="153"/>
      <c r="V5" s="153"/>
      <c r="W5" s="153"/>
      <c r="X5" s="153"/>
      <c r="Y5" s="100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763794.43839999998</v>
      </c>
      <c r="AJ5" s="73">
        <f>+Q179</f>
        <v>1318999.5670119999</v>
      </c>
      <c r="AK5" s="73">
        <f>+Y179</f>
        <v>1064324.946</v>
      </c>
      <c r="AL5" s="73">
        <f>SUM(AI5:AK5)</f>
        <v>3147118.9514119998</v>
      </c>
    </row>
    <row r="6" spans="1:40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55">
        <v>2011</v>
      </c>
      <c r="AN6" s="73"/>
    </row>
    <row r="7" spans="1:40">
      <c r="A7" s="5" t="s">
        <v>6</v>
      </c>
      <c r="B7" s="6">
        <v>1232</v>
      </c>
      <c r="C7" s="7">
        <v>19273</v>
      </c>
      <c r="D7" s="7">
        <v>2412</v>
      </c>
      <c r="E7" s="7">
        <v>1148.7620000000024</v>
      </c>
      <c r="F7" s="25">
        <v>0</v>
      </c>
      <c r="G7" s="67">
        <v>2912</v>
      </c>
      <c r="H7" s="40">
        <v>186</v>
      </c>
      <c r="I7" s="25">
        <v>8331</v>
      </c>
      <c r="J7" s="6">
        <v>815</v>
      </c>
      <c r="K7" s="7">
        <v>358</v>
      </c>
      <c r="L7" s="7">
        <v>0</v>
      </c>
      <c r="M7" s="7">
        <v>0</v>
      </c>
      <c r="N7" s="25">
        <v>0</v>
      </c>
      <c r="O7" s="67">
        <v>160</v>
      </c>
      <c r="P7" s="40">
        <v>0</v>
      </c>
      <c r="Q7" s="25">
        <v>0</v>
      </c>
      <c r="R7" s="6">
        <v>0</v>
      </c>
      <c r="S7" s="7">
        <v>5062</v>
      </c>
      <c r="T7" s="7">
        <v>10226</v>
      </c>
      <c r="U7" s="7">
        <v>0</v>
      </c>
      <c r="V7" s="25">
        <v>0</v>
      </c>
      <c r="W7" s="67">
        <v>6242</v>
      </c>
      <c r="X7" s="40">
        <v>0</v>
      </c>
      <c r="Y7" s="25">
        <v>10330</v>
      </c>
      <c r="Z7" s="6">
        <f t="shared" ref="Z7:Z18" si="0">+R7+J7+B7</f>
        <v>2047</v>
      </c>
      <c r="AA7" s="7">
        <f t="shared" ref="AA7:AA18" si="1">+S7+K7+C7</f>
        <v>24693</v>
      </c>
      <c r="AB7" s="7">
        <f t="shared" ref="AB7:AB18" si="2">+T7+L7+D7</f>
        <v>12638</v>
      </c>
      <c r="AC7" s="7">
        <f t="shared" ref="AC7:AC18" si="3">+U7+M7+E7</f>
        <v>1148.7620000000024</v>
      </c>
      <c r="AD7" s="25">
        <f>+F7+N7+V7</f>
        <v>0</v>
      </c>
      <c r="AE7" s="67">
        <f>+G7+O7+W7</f>
        <v>9314</v>
      </c>
      <c r="AF7" s="40">
        <f>+H7+P7+X7</f>
        <v>186</v>
      </c>
      <c r="AG7" s="40">
        <f>+I7+Q7+Y7</f>
        <v>18661</v>
      </c>
    </row>
    <row r="8" spans="1:40">
      <c r="A8" s="5" t="s">
        <v>24</v>
      </c>
      <c r="B8" s="6">
        <v>5881</v>
      </c>
      <c r="C8" s="7">
        <v>7706</v>
      </c>
      <c r="D8" s="7">
        <v>1316</v>
      </c>
      <c r="E8" s="7">
        <v>0</v>
      </c>
      <c r="F8" s="25">
        <v>4347</v>
      </c>
      <c r="G8" s="63">
        <v>2574.0000000000018</v>
      </c>
      <c r="H8" s="40">
        <v>0</v>
      </c>
      <c r="I8" s="128">
        <v>0</v>
      </c>
      <c r="J8" s="6">
        <v>4990.0000000000073</v>
      </c>
      <c r="K8" s="7">
        <v>89</v>
      </c>
      <c r="L8" s="7">
        <v>21</v>
      </c>
      <c r="M8" s="7">
        <v>0</v>
      </c>
      <c r="N8" s="25">
        <v>0</v>
      </c>
      <c r="O8" s="63">
        <v>0</v>
      </c>
      <c r="P8" s="40">
        <v>0</v>
      </c>
      <c r="Q8" s="25">
        <v>0</v>
      </c>
      <c r="R8" s="6">
        <v>0</v>
      </c>
      <c r="S8" s="7">
        <v>0</v>
      </c>
      <c r="T8" s="7">
        <v>0</v>
      </c>
      <c r="U8" s="7">
        <v>0</v>
      </c>
      <c r="V8" s="25">
        <v>0</v>
      </c>
      <c r="W8" s="63">
        <v>0</v>
      </c>
      <c r="X8" s="40">
        <v>0</v>
      </c>
      <c r="Y8" s="25">
        <v>0</v>
      </c>
      <c r="Z8" s="6">
        <f t="shared" si="0"/>
        <v>10871.000000000007</v>
      </c>
      <c r="AA8" s="7">
        <f t="shared" si="1"/>
        <v>7795</v>
      </c>
      <c r="AB8" s="7">
        <f t="shared" si="2"/>
        <v>1337</v>
      </c>
      <c r="AC8" s="7">
        <f t="shared" si="3"/>
        <v>0</v>
      </c>
      <c r="AD8" s="25">
        <f t="shared" ref="AD8:AD18" si="4">+V8+N8+F8</f>
        <v>4347</v>
      </c>
      <c r="AE8" s="63">
        <f t="shared" ref="AE8:AE18" si="5">+W8+O8+G8</f>
        <v>2574.0000000000018</v>
      </c>
      <c r="AF8" s="40">
        <f t="shared" ref="AF8:AF18" si="6">+X8+P8+H8</f>
        <v>0</v>
      </c>
      <c r="AG8" s="40">
        <f t="shared" ref="AG8:AG18" si="7">+I8+Q8+Y8</f>
        <v>0</v>
      </c>
    </row>
    <row r="9" spans="1:40">
      <c r="A9" s="5" t="s">
        <v>7</v>
      </c>
      <c r="B9" s="6">
        <v>10684</v>
      </c>
      <c r="C9" s="7">
        <v>4415</v>
      </c>
      <c r="D9" s="7">
        <v>15470</v>
      </c>
      <c r="E9" s="7">
        <v>397</v>
      </c>
      <c r="F9" s="25">
        <v>653</v>
      </c>
      <c r="G9" s="63">
        <v>6307</v>
      </c>
      <c r="H9" s="40">
        <v>602</v>
      </c>
      <c r="I9" s="25">
        <v>5274</v>
      </c>
      <c r="J9" s="6">
        <v>1193</v>
      </c>
      <c r="K9" s="7">
        <v>0</v>
      </c>
      <c r="L9" s="7">
        <v>4143</v>
      </c>
      <c r="M9" s="7">
        <v>19</v>
      </c>
      <c r="N9" s="25">
        <v>0</v>
      </c>
      <c r="O9" s="63">
        <v>159</v>
      </c>
      <c r="P9" s="40">
        <v>0</v>
      </c>
      <c r="Q9" s="25">
        <v>12</v>
      </c>
      <c r="R9" s="6">
        <v>0</v>
      </c>
      <c r="S9" s="7">
        <v>0</v>
      </c>
      <c r="T9" s="7">
        <v>0</v>
      </c>
      <c r="U9" s="7">
        <v>0</v>
      </c>
      <c r="V9" s="25">
        <v>0</v>
      </c>
      <c r="W9" s="63">
        <v>0</v>
      </c>
      <c r="X9" s="40">
        <v>0</v>
      </c>
      <c r="Y9" s="25">
        <v>0</v>
      </c>
      <c r="Z9" s="6">
        <f t="shared" si="0"/>
        <v>11877</v>
      </c>
      <c r="AA9" s="7">
        <f t="shared" si="1"/>
        <v>4415</v>
      </c>
      <c r="AB9" s="7">
        <f t="shared" si="2"/>
        <v>19613</v>
      </c>
      <c r="AC9" s="7">
        <f t="shared" si="3"/>
        <v>416</v>
      </c>
      <c r="AD9" s="25">
        <f t="shared" si="4"/>
        <v>653</v>
      </c>
      <c r="AE9" s="63">
        <f t="shared" si="5"/>
        <v>6466</v>
      </c>
      <c r="AF9" s="40">
        <f t="shared" si="6"/>
        <v>602</v>
      </c>
      <c r="AG9" s="40">
        <f t="shared" si="7"/>
        <v>5286</v>
      </c>
    </row>
    <row r="10" spans="1:40">
      <c r="A10" s="5" t="s">
        <v>8</v>
      </c>
      <c r="B10" s="6">
        <v>15270</v>
      </c>
      <c r="C10" s="7">
        <v>5715</v>
      </c>
      <c r="D10" s="7">
        <v>3171</v>
      </c>
      <c r="E10" s="7">
        <v>658</v>
      </c>
      <c r="F10" s="25">
        <v>0</v>
      </c>
      <c r="G10" s="63">
        <v>658</v>
      </c>
      <c r="H10" s="40">
        <v>9501</v>
      </c>
      <c r="I10" s="25">
        <v>0</v>
      </c>
      <c r="J10" s="6">
        <v>8013.0000000000073</v>
      </c>
      <c r="K10" s="7">
        <v>285</v>
      </c>
      <c r="L10" s="7">
        <v>600</v>
      </c>
      <c r="M10" s="7">
        <v>6</v>
      </c>
      <c r="N10" s="25">
        <v>0</v>
      </c>
      <c r="O10" s="63">
        <v>0</v>
      </c>
      <c r="P10" s="40">
        <v>3036</v>
      </c>
      <c r="Q10" s="25">
        <v>127</v>
      </c>
      <c r="R10" s="6">
        <v>0</v>
      </c>
      <c r="S10" s="7">
        <v>10671</v>
      </c>
      <c r="T10" s="7">
        <v>0</v>
      </c>
      <c r="U10" s="7">
        <v>10052</v>
      </c>
      <c r="V10" s="25">
        <v>0</v>
      </c>
      <c r="W10" s="63">
        <v>0</v>
      </c>
      <c r="X10" s="40">
        <v>0</v>
      </c>
      <c r="Y10" s="25">
        <v>10036</v>
      </c>
      <c r="Z10" s="6">
        <f t="shared" si="0"/>
        <v>23283.000000000007</v>
      </c>
      <c r="AA10" s="7">
        <f t="shared" si="1"/>
        <v>16671</v>
      </c>
      <c r="AB10" s="7">
        <f t="shared" si="2"/>
        <v>3771</v>
      </c>
      <c r="AC10" s="7">
        <f t="shared" si="3"/>
        <v>10716</v>
      </c>
      <c r="AD10" s="25">
        <f t="shared" si="4"/>
        <v>0</v>
      </c>
      <c r="AE10" s="63">
        <f t="shared" si="5"/>
        <v>658</v>
      </c>
      <c r="AF10" s="40">
        <f t="shared" si="6"/>
        <v>12537</v>
      </c>
      <c r="AG10" s="40">
        <f t="shared" si="7"/>
        <v>10163</v>
      </c>
    </row>
    <row r="11" spans="1:40">
      <c r="A11" s="5" t="s">
        <v>9</v>
      </c>
      <c r="B11" s="6">
        <v>0</v>
      </c>
      <c r="C11" s="7">
        <v>0</v>
      </c>
      <c r="D11" s="7">
        <v>909</v>
      </c>
      <c r="E11" s="7">
        <v>5215</v>
      </c>
      <c r="F11" s="25">
        <v>2730</v>
      </c>
      <c r="G11" s="63">
        <v>1893</v>
      </c>
      <c r="H11" s="40">
        <v>355</v>
      </c>
      <c r="I11" s="25">
        <v>10943</v>
      </c>
      <c r="J11" s="6">
        <v>0</v>
      </c>
      <c r="K11" s="7">
        <v>0</v>
      </c>
      <c r="L11" s="7">
        <v>728</v>
      </c>
      <c r="M11" s="7">
        <v>2227</v>
      </c>
      <c r="N11" s="25">
        <v>889</v>
      </c>
      <c r="O11" s="63">
        <v>0</v>
      </c>
      <c r="P11" s="40">
        <v>0</v>
      </c>
      <c r="Q11" s="25">
        <v>0</v>
      </c>
      <c r="R11" s="6">
        <v>0</v>
      </c>
      <c r="S11" s="7">
        <v>7642</v>
      </c>
      <c r="T11" s="7">
        <v>0</v>
      </c>
      <c r="U11" s="7">
        <v>0</v>
      </c>
      <c r="V11" s="25">
        <v>6000</v>
      </c>
      <c r="W11" s="63">
        <v>10194</v>
      </c>
      <c r="X11" s="40">
        <v>10633</v>
      </c>
      <c r="Y11" s="25">
        <v>0</v>
      </c>
      <c r="Z11" s="6">
        <f t="shared" si="0"/>
        <v>0</v>
      </c>
      <c r="AA11" s="7">
        <f t="shared" si="1"/>
        <v>7642</v>
      </c>
      <c r="AB11" s="7">
        <f t="shared" si="2"/>
        <v>1637</v>
      </c>
      <c r="AC11" s="7">
        <f t="shared" si="3"/>
        <v>7442</v>
      </c>
      <c r="AD11" s="25">
        <f t="shared" si="4"/>
        <v>9619</v>
      </c>
      <c r="AE11" s="63">
        <f t="shared" si="5"/>
        <v>12087</v>
      </c>
      <c r="AF11" s="40">
        <f t="shared" si="6"/>
        <v>10988</v>
      </c>
      <c r="AG11" s="40">
        <f t="shared" si="7"/>
        <v>10943</v>
      </c>
    </row>
    <row r="12" spans="1:40">
      <c r="A12" s="5" t="s">
        <v>10</v>
      </c>
      <c r="B12" s="6">
        <v>20013.2</v>
      </c>
      <c r="C12" s="7">
        <v>16196</v>
      </c>
      <c r="D12" s="7">
        <v>0</v>
      </c>
      <c r="E12" s="7">
        <v>3125</v>
      </c>
      <c r="F12" s="25">
        <v>0</v>
      </c>
      <c r="G12" s="63">
        <v>114</v>
      </c>
      <c r="H12" s="40">
        <v>6749</v>
      </c>
      <c r="I12" s="25">
        <v>0</v>
      </c>
      <c r="J12" s="6">
        <v>153</v>
      </c>
      <c r="K12" s="7">
        <v>0</v>
      </c>
      <c r="L12" s="7">
        <v>0</v>
      </c>
      <c r="M12" s="7">
        <v>1660</v>
      </c>
      <c r="N12" s="25">
        <v>0</v>
      </c>
      <c r="O12" s="63">
        <v>0</v>
      </c>
      <c r="P12" s="40">
        <v>1597</v>
      </c>
      <c r="Q12" s="25">
        <v>0</v>
      </c>
      <c r="R12" s="6">
        <v>10170</v>
      </c>
      <c r="S12" s="7">
        <v>7289</v>
      </c>
      <c r="T12" s="7">
        <v>0</v>
      </c>
      <c r="U12" s="7">
        <v>0</v>
      </c>
      <c r="V12" s="25">
        <v>0</v>
      </c>
      <c r="W12" s="63">
        <v>0</v>
      </c>
      <c r="X12" s="40">
        <v>0</v>
      </c>
      <c r="Y12" s="25">
        <v>0</v>
      </c>
      <c r="Z12" s="6">
        <f t="shared" si="0"/>
        <v>30336.2</v>
      </c>
      <c r="AA12" s="7">
        <f t="shared" si="1"/>
        <v>23485</v>
      </c>
      <c r="AB12" s="7">
        <f t="shared" si="2"/>
        <v>0</v>
      </c>
      <c r="AC12" s="7">
        <f t="shared" si="3"/>
        <v>4785</v>
      </c>
      <c r="AD12" s="25">
        <f t="shared" si="4"/>
        <v>0</v>
      </c>
      <c r="AE12" s="63">
        <f t="shared" si="5"/>
        <v>114</v>
      </c>
      <c r="AF12" s="40">
        <f t="shared" si="6"/>
        <v>8346</v>
      </c>
      <c r="AG12" s="40">
        <f t="shared" si="7"/>
        <v>0</v>
      </c>
    </row>
    <row r="13" spans="1:40">
      <c r="A13" s="5" t="s">
        <v>11</v>
      </c>
      <c r="B13" s="6">
        <v>16766</v>
      </c>
      <c r="C13" s="7">
        <v>204</v>
      </c>
      <c r="D13" s="7">
        <v>9853.8489999999874</v>
      </c>
      <c r="E13" s="7">
        <v>1128</v>
      </c>
      <c r="F13" s="25">
        <v>6644</v>
      </c>
      <c r="G13" s="63">
        <v>0</v>
      </c>
      <c r="H13" s="40">
        <v>230</v>
      </c>
      <c r="I13" s="25">
        <v>0</v>
      </c>
      <c r="J13" s="6">
        <v>90</v>
      </c>
      <c r="K13" s="7">
        <v>302</v>
      </c>
      <c r="L13" s="7">
        <v>3362.2170000000042</v>
      </c>
      <c r="M13" s="7">
        <v>0</v>
      </c>
      <c r="N13" s="25">
        <v>0</v>
      </c>
      <c r="O13" s="63">
        <v>0</v>
      </c>
      <c r="P13" s="40">
        <v>0</v>
      </c>
      <c r="Q13" s="25">
        <v>0</v>
      </c>
      <c r="R13" s="6">
        <v>0</v>
      </c>
      <c r="S13" s="7">
        <v>6600</v>
      </c>
      <c r="T13" s="7">
        <v>0</v>
      </c>
      <c r="U13" s="7">
        <v>5200</v>
      </c>
      <c r="V13" s="25">
        <v>0</v>
      </c>
      <c r="W13" s="63">
        <v>0</v>
      </c>
      <c r="X13" s="40">
        <v>0</v>
      </c>
      <c r="Y13" s="25">
        <v>11981</v>
      </c>
      <c r="Z13" s="6">
        <f t="shared" si="0"/>
        <v>16856</v>
      </c>
      <c r="AA13" s="7">
        <f t="shared" si="1"/>
        <v>7106</v>
      </c>
      <c r="AB13" s="7">
        <f t="shared" si="2"/>
        <v>13216.065999999992</v>
      </c>
      <c r="AC13" s="7">
        <f t="shared" si="3"/>
        <v>6328</v>
      </c>
      <c r="AD13" s="25">
        <f t="shared" si="4"/>
        <v>6644</v>
      </c>
      <c r="AE13" s="63">
        <f t="shared" si="5"/>
        <v>0</v>
      </c>
      <c r="AF13" s="40">
        <f t="shared" si="6"/>
        <v>230</v>
      </c>
      <c r="AG13" s="40">
        <f t="shared" si="7"/>
        <v>11981</v>
      </c>
    </row>
    <row r="14" spans="1:40">
      <c r="A14" s="5" t="s">
        <v>12</v>
      </c>
      <c r="B14" s="6">
        <v>15052</v>
      </c>
      <c r="C14" s="7">
        <v>0</v>
      </c>
      <c r="D14" s="7">
        <v>2228</v>
      </c>
      <c r="E14" s="7">
        <v>1331</v>
      </c>
      <c r="F14" s="25">
        <v>3000</v>
      </c>
      <c r="G14" s="63">
        <v>0</v>
      </c>
      <c r="H14" s="40">
        <v>309</v>
      </c>
      <c r="I14" s="25">
        <v>0</v>
      </c>
      <c r="J14" s="6">
        <v>0</v>
      </c>
      <c r="K14" s="7">
        <v>0</v>
      </c>
      <c r="L14" s="7">
        <v>1394</v>
      </c>
      <c r="M14" s="7">
        <v>0</v>
      </c>
      <c r="N14" s="25">
        <v>0</v>
      </c>
      <c r="O14" s="63">
        <v>0</v>
      </c>
      <c r="P14" s="40">
        <v>0</v>
      </c>
      <c r="Q14" s="25">
        <v>0</v>
      </c>
      <c r="R14" s="6">
        <v>0</v>
      </c>
      <c r="S14" s="7">
        <v>0</v>
      </c>
      <c r="T14" s="7">
        <v>0</v>
      </c>
      <c r="U14" s="7">
        <v>0</v>
      </c>
      <c r="V14" s="25">
        <v>0</v>
      </c>
      <c r="W14" s="63">
        <v>10323</v>
      </c>
      <c r="X14" s="40">
        <v>0</v>
      </c>
      <c r="Y14" s="25">
        <v>0</v>
      </c>
      <c r="Z14" s="6">
        <f t="shared" si="0"/>
        <v>15052</v>
      </c>
      <c r="AA14" s="7">
        <f t="shared" si="1"/>
        <v>0</v>
      </c>
      <c r="AB14" s="7">
        <f t="shared" si="2"/>
        <v>3622</v>
      </c>
      <c r="AC14" s="7">
        <f t="shared" si="3"/>
        <v>1331</v>
      </c>
      <c r="AD14" s="25">
        <f t="shared" si="4"/>
        <v>3000</v>
      </c>
      <c r="AE14" s="63">
        <f t="shared" si="5"/>
        <v>10323</v>
      </c>
      <c r="AF14" s="40">
        <f t="shared" si="6"/>
        <v>309</v>
      </c>
      <c r="AG14" s="40">
        <f t="shared" si="7"/>
        <v>0</v>
      </c>
    </row>
    <row r="15" spans="1:40">
      <c r="A15" s="5" t="s">
        <v>13</v>
      </c>
      <c r="B15" s="6">
        <v>12676</v>
      </c>
      <c r="C15" s="7">
        <v>0</v>
      </c>
      <c r="D15" s="7">
        <v>7102.3</v>
      </c>
      <c r="E15" s="7">
        <v>0</v>
      </c>
      <c r="F15" s="25">
        <v>594</v>
      </c>
      <c r="G15" s="63">
        <v>0</v>
      </c>
      <c r="H15" s="40">
        <v>2059</v>
      </c>
      <c r="I15" s="25">
        <v>0</v>
      </c>
      <c r="J15" s="6">
        <v>0</v>
      </c>
      <c r="K15" s="7">
        <v>0</v>
      </c>
      <c r="L15" s="7">
        <v>1963.7000000000116</v>
      </c>
      <c r="M15" s="7">
        <v>0</v>
      </c>
      <c r="N15" s="25">
        <v>0</v>
      </c>
      <c r="O15" s="63">
        <v>0</v>
      </c>
      <c r="P15" s="40">
        <v>0</v>
      </c>
      <c r="Q15" s="25">
        <v>0</v>
      </c>
      <c r="R15" s="6">
        <v>5000</v>
      </c>
      <c r="S15" s="7">
        <v>5404</v>
      </c>
      <c r="T15" s="7">
        <v>0</v>
      </c>
      <c r="U15" s="7">
        <v>3249</v>
      </c>
      <c r="V15" s="25">
        <v>0</v>
      </c>
      <c r="W15" s="63">
        <v>0</v>
      </c>
      <c r="X15" s="40">
        <v>0</v>
      </c>
      <c r="Y15" s="25">
        <v>10336</v>
      </c>
      <c r="Z15" s="6">
        <f t="shared" si="0"/>
        <v>17676</v>
      </c>
      <c r="AA15" s="7">
        <f t="shared" si="1"/>
        <v>5404</v>
      </c>
      <c r="AB15" s="7">
        <f t="shared" si="2"/>
        <v>9066.0000000000109</v>
      </c>
      <c r="AC15" s="7">
        <f t="shared" si="3"/>
        <v>3249</v>
      </c>
      <c r="AD15" s="25">
        <f t="shared" si="4"/>
        <v>594</v>
      </c>
      <c r="AE15" s="63">
        <f t="shared" si="5"/>
        <v>0</v>
      </c>
      <c r="AF15" s="40">
        <f t="shared" si="6"/>
        <v>2059</v>
      </c>
      <c r="AG15" s="40">
        <f t="shared" si="7"/>
        <v>10336</v>
      </c>
    </row>
    <row r="16" spans="1:40">
      <c r="A16" s="5" t="s">
        <v>14</v>
      </c>
      <c r="B16" s="6">
        <v>54651</v>
      </c>
      <c r="C16" s="7">
        <v>0</v>
      </c>
      <c r="D16" s="7">
        <v>763</v>
      </c>
      <c r="E16" s="7">
        <v>9004.9999999999927</v>
      </c>
      <c r="F16" s="25">
        <v>0</v>
      </c>
      <c r="G16" s="63">
        <v>1419</v>
      </c>
      <c r="H16" s="40">
        <v>2910</v>
      </c>
      <c r="I16" s="25">
        <v>0</v>
      </c>
      <c r="J16" s="6">
        <v>519</v>
      </c>
      <c r="K16" s="7">
        <v>0</v>
      </c>
      <c r="L16" s="7">
        <v>0</v>
      </c>
      <c r="M16" s="7">
        <v>0</v>
      </c>
      <c r="N16" s="25">
        <v>0</v>
      </c>
      <c r="O16" s="63">
        <v>0</v>
      </c>
      <c r="P16" s="40">
        <v>122</v>
      </c>
      <c r="Q16" s="25">
        <v>0</v>
      </c>
      <c r="R16" s="6">
        <v>4128</v>
      </c>
      <c r="S16" s="7">
        <v>10021</v>
      </c>
      <c r="T16" s="7">
        <v>0</v>
      </c>
      <c r="U16" s="7">
        <v>0</v>
      </c>
      <c r="V16" s="25">
        <v>0</v>
      </c>
      <c r="W16" s="63">
        <v>0</v>
      </c>
      <c r="X16" s="40">
        <v>6197</v>
      </c>
      <c r="Y16" s="25">
        <v>0</v>
      </c>
      <c r="Z16" s="6">
        <f t="shared" si="0"/>
        <v>59298</v>
      </c>
      <c r="AA16" s="7">
        <f t="shared" si="1"/>
        <v>10021</v>
      </c>
      <c r="AB16" s="7">
        <f t="shared" si="2"/>
        <v>763</v>
      </c>
      <c r="AC16" s="7">
        <f t="shared" si="3"/>
        <v>9004.9999999999927</v>
      </c>
      <c r="AD16" s="25">
        <f t="shared" si="4"/>
        <v>0</v>
      </c>
      <c r="AE16" s="63">
        <f t="shared" si="5"/>
        <v>1419</v>
      </c>
      <c r="AF16" s="40">
        <f t="shared" si="6"/>
        <v>9229</v>
      </c>
      <c r="AG16" s="40">
        <f t="shared" si="7"/>
        <v>0</v>
      </c>
    </row>
    <row r="17" spans="1:33">
      <c r="A17" s="5" t="s">
        <v>15</v>
      </c>
      <c r="B17" s="6">
        <v>3181</v>
      </c>
      <c r="C17" s="7">
        <v>1425</v>
      </c>
      <c r="D17" s="7">
        <v>5583.9999999999927</v>
      </c>
      <c r="E17" s="7">
        <v>0</v>
      </c>
      <c r="F17" s="25">
        <v>10769</v>
      </c>
      <c r="G17" s="63">
        <v>0</v>
      </c>
      <c r="H17" s="40">
        <v>0</v>
      </c>
      <c r="I17" s="25">
        <v>0</v>
      </c>
      <c r="J17" s="6">
        <v>478</v>
      </c>
      <c r="K17" s="7">
        <v>0</v>
      </c>
      <c r="L17" s="7">
        <v>3687</v>
      </c>
      <c r="M17" s="7">
        <v>0</v>
      </c>
      <c r="N17" s="25">
        <v>37</v>
      </c>
      <c r="O17" s="63">
        <v>0</v>
      </c>
      <c r="P17" s="40">
        <v>0</v>
      </c>
      <c r="Q17" s="25">
        <v>0</v>
      </c>
      <c r="R17" s="6">
        <v>10057</v>
      </c>
      <c r="S17" s="7">
        <v>0</v>
      </c>
      <c r="T17" s="7">
        <v>0</v>
      </c>
      <c r="U17" s="7">
        <v>7602</v>
      </c>
      <c r="V17" s="25">
        <v>0</v>
      </c>
      <c r="W17" s="63">
        <v>10303</v>
      </c>
      <c r="X17" s="40">
        <v>6247</v>
      </c>
      <c r="Y17" s="25">
        <v>0</v>
      </c>
      <c r="Z17" s="6">
        <f t="shared" si="0"/>
        <v>13716</v>
      </c>
      <c r="AA17" s="7">
        <f t="shared" si="1"/>
        <v>1425</v>
      </c>
      <c r="AB17" s="7">
        <f t="shared" si="2"/>
        <v>9270.9999999999927</v>
      </c>
      <c r="AC17" s="7">
        <f t="shared" si="3"/>
        <v>7602</v>
      </c>
      <c r="AD17" s="25">
        <f t="shared" si="4"/>
        <v>10806</v>
      </c>
      <c r="AE17" s="63">
        <f t="shared" si="5"/>
        <v>10303</v>
      </c>
      <c r="AF17" s="40">
        <f t="shared" si="6"/>
        <v>6247</v>
      </c>
      <c r="AG17" s="40">
        <f t="shared" si="7"/>
        <v>0</v>
      </c>
    </row>
    <row r="18" spans="1:33">
      <c r="A18" s="5" t="s">
        <v>16</v>
      </c>
      <c r="B18" s="6">
        <v>25438</v>
      </c>
      <c r="C18" s="7">
        <v>0</v>
      </c>
      <c r="D18" s="7">
        <v>107</v>
      </c>
      <c r="E18" s="7">
        <v>1997.9999999999927</v>
      </c>
      <c r="F18" s="25">
        <v>0</v>
      </c>
      <c r="G18" s="63">
        <v>2320</v>
      </c>
      <c r="H18" s="40">
        <v>0</v>
      </c>
      <c r="I18" s="25">
        <v>3390</v>
      </c>
      <c r="J18" s="6">
        <v>610</v>
      </c>
      <c r="K18" s="7">
        <v>0</v>
      </c>
      <c r="L18" s="7">
        <v>35</v>
      </c>
      <c r="M18" s="7">
        <v>0</v>
      </c>
      <c r="N18" s="25">
        <v>0</v>
      </c>
      <c r="O18" s="63">
        <v>0</v>
      </c>
      <c r="P18" s="40">
        <v>0</v>
      </c>
      <c r="Q18" s="25">
        <v>0</v>
      </c>
      <c r="R18" s="6">
        <v>0</v>
      </c>
      <c r="S18" s="7">
        <v>0</v>
      </c>
      <c r="T18" s="7">
        <v>0</v>
      </c>
      <c r="U18" s="7">
        <v>0</v>
      </c>
      <c r="V18" s="25">
        <v>0</v>
      </c>
      <c r="W18" s="63">
        <v>0</v>
      </c>
      <c r="X18" s="40">
        <v>347</v>
      </c>
      <c r="Y18" s="25">
        <v>10770</v>
      </c>
      <c r="Z18" s="6">
        <f t="shared" si="0"/>
        <v>26048</v>
      </c>
      <c r="AA18" s="7">
        <f t="shared" si="1"/>
        <v>0</v>
      </c>
      <c r="AB18" s="7">
        <f t="shared" si="2"/>
        <v>142</v>
      </c>
      <c r="AC18" s="7">
        <f t="shared" si="3"/>
        <v>1997.9999999999927</v>
      </c>
      <c r="AD18" s="25">
        <f t="shared" si="4"/>
        <v>0</v>
      </c>
      <c r="AE18" s="63">
        <f t="shared" si="5"/>
        <v>2320</v>
      </c>
      <c r="AF18" s="40">
        <f t="shared" si="6"/>
        <v>347</v>
      </c>
      <c r="AG18" s="40">
        <f t="shared" si="7"/>
        <v>14160</v>
      </c>
    </row>
    <row r="19" spans="1:33" ht="13.5" thickBot="1">
      <c r="A19" s="8" t="s">
        <v>17</v>
      </c>
      <c r="B19" s="9">
        <f t="shared" ref="B19:Z19" si="8">SUM(B7:B18)</f>
        <v>180844.2</v>
      </c>
      <c r="C19" s="10">
        <f t="shared" si="8"/>
        <v>54934</v>
      </c>
      <c r="D19" s="10">
        <f t="shared" si="8"/>
        <v>48916.148999999983</v>
      </c>
      <c r="E19" s="10">
        <f t="shared" si="8"/>
        <v>24005.761999999988</v>
      </c>
      <c r="F19" s="49">
        <f t="shared" si="8"/>
        <v>28737</v>
      </c>
      <c r="G19" s="68">
        <f t="shared" si="8"/>
        <v>18197</v>
      </c>
      <c r="H19" s="52">
        <f t="shared" si="8"/>
        <v>22901</v>
      </c>
      <c r="I19" s="52">
        <f t="shared" si="8"/>
        <v>27938</v>
      </c>
      <c r="J19" s="9">
        <f t="shared" si="8"/>
        <v>16861.000000000015</v>
      </c>
      <c r="K19" s="10">
        <f t="shared" si="8"/>
        <v>1034</v>
      </c>
      <c r="L19" s="10">
        <f t="shared" si="8"/>
        <v>15933.917000000016</v>
      </c>
      <c r="M19" s="10">
        <f t="shared" si="8"/>
        <v>3912</v>
      </c>
      <c r="N19" s="49">
        <f t="shared" si="8"/>
        <v>926</v>
      </c>
      <c r="O19" s="10">
        <f t="shared" si="8"/>
        <v>319</v>
      </c>
      <c r="P19" s="70">
        <f t="shared" si="8"/>
        <v>4755</v>
      </c>
      <c r="Q19" s="70">
        <f t="shared" si="8"/>
        <v>139</v>
      </c>
      <c r="R19" s="9">
        <f t="shared" si="8"/>
        <v>29355</v>
      </c>
      <c r="S19" s="10">
        <f t="shared" si="8"/>
        <v>52689</v>
      </c>
      <c r="T19" s="10">
        <f t="shared" si="8"/>
        <v>10226</v>
      </c>
      <c r="U19" s="10">
        <f t="shared" si="8"/>
        <v>26103</v>
      </c>
      <c r="V19" s="49">
        <f t="shared" si="8"/>
        <v>6000</v>
      </c>
      <c r="W19" s="10">
        <f t="shared" si="8"/>
        <v>37062</v>
      </c>
      <c r="X19" s="70">
        <f>SUM(X7:X18)</f>
        <v>23424</v>
      </c>
      <c r="Y19" s="70">
        <f>SUM(Y7:Y18)</f>
        <v>53453</v>
      </c>
      <c r="Z19" s="9">
        <f t="shared" si="8"/>
        <v>227060.2</v>
      </c>
      <c r="AA19" s="10">
        <f>+S19+K19+C19</f>
        <v>108657</v>
      </c>
      <c r="AB19" s="10">
        <f>+T19+L19+D19</f>
        <v>75076.065999999992</v>
      </c>
      <c r="AC19" s="10">
        <f>+U19+M19+E19</f>
        <v>54020.761999999988</v>
      </c>
      <c r="AD19" s="49">
        <f>SUM(AD7:AD18)</f>
        <v>35663</v>
      </c>
      <c r="AE19" s="68">
        <f>SUM(AE7:AE18)</f>
        <v>55578</v>
      </c>
      <c r="AF19" s="52">
        <f>SUM(AF7:AF18)</f>
        <v>51080</v>
      </c>
      <c r="AG19" s="52">
        <f>SUM(AG7:AG18)</f>
        <v>81530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13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25"/>
      <c r="J25" s="152" t="s">
        <v>3</v>
      </c>
      <c r="K25" s="153"/>
      <c r="L25" s="153"/>
      <c r="M25" s="153"/>
      <c r="N25" s="153"/>
      <c r="O25" s="153"/>
      <c r="P25" s="153"/>
      <c r="Q25" s="100"/>
      <c r="R25" s="152" t="s">
        <v>4</v>
      </c>
      <c r="S25" s="153"/>
      <c r="T25" s="153"/>
      <c r="U25" s="153"/>
      <c r="V25" s="153"/>
      <c r="W25" s="153"/>
      <c r="X25" s="153"/>
      <c r="Y25" s="125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55">
        <v>2011</v>
      </c>
    </row>
    <row r="27" spans="1:33">
      <c r="A27" s="5" t="s">
        <v>6</v>
      </c>
      <c r="B27" s="6">
        <v>77441</v>
      </c>
      <c r="C27" s="7">
        <v>52338</v>
      </c>
      <c r="D27" s="7">
        <v>62959</v>
      </c>
      <c r="E27" s="7">
        <v>79285.975300000006</v>
      </c>
      <c r="F27" s="25">
        <v>37276.6774</v>
      </c>
      <c r="G27" s="67">
        <v>45790</v>
      </c>
      <c r="H27" s="40">
        <v>37600</v>
      </c>
      <c r="I27" s="25">
        <v>48727</v>
      </c>
      <c r="J27" s="6">
        <v>59504.642</v>
      </c>
      <c r="K27" s="7">
        <v>51149</v>
      </c>
      <c r="L27" s="7">
        <v>52101</v>
      </c>
      <c r="M27" s="7">
        <v>51581.652999999998</v>
      </c>
      <c r="N27" s="25">
        <v>101688.77299999999</v>
      </c>
      <c r="O27" s="67">
        <v>70991</v>
      </c>
      <c r="P27" s="40">
        <v>112220</v>
      </c>
      <c r="Q27" s="25">
        <v>72144</v>
      </c>
      <c r="R27" s="6">
        <v>48292.07</v>
      </c>
      <c r="S27" s="7">
        <v>46598</v>
      </c>
      <c r="T27" s="7">
        <v>38236</v>
      </c>
      <c r="U27" s="7">
        <v>49754.324000000001</v>
      </c>
      <c r="V27" s="25">
        <v>49987.070999999996</v>
      </c>
      <c r="W27" s="67">
        <v>42557.492999999995</v>
      </c>
      <c r="X27" s="40">
        <v>51973</v>
      </c>
      <c r="Y27" s="25">
        <v>86825</v>
      </c>
      <c r="Z27" s="6">
        <f t="shared" ref="Z27:Z38" si="9">+R27+J27+B27</f>
        <v>185237.712</v>
      </c>
      <c r="AA27" s="7">
        <f t="shared" ref="AA27:AA38" si="10">+S27+K27+C27</f>
        <v>150085</v>
      </c>
      <c r="AB27" s="7">
        <f t="shared" ref="AB27:AB38" si="11">+T27+L27+D27</f>
        <v>153296</v>
      </c>
      <c r="AC27" s="7">
        <f t="shared" ref="AC27:AC38" si="12">+U27+M27+E27</f>
        <v>180621.9523</v>
      </c>
      <c r="AD27" s="25">
        <f t="shared" ref="AD27:AD38" si="13">+V27+N27+F27</f>
        <v>188952.52139999997</v>
      </c>
      <c r="AE27" s="67">
        <f t="shared" ref="AE27:AE38" si="14">+W27+O27+G27</f>
        <v>159338.49299999999</v>
      </c>
      <c r="AF27" s="40">
        <f>+H27+P27+X27</f>
        <v>201793</v>
      </c>
      <c r="AG27" s="40">
        <f>+I27+Q27+Y27</f>
        <v>207696</v>
      </c>
    </row>
    <row r="28" spans="1:33">
      <c r="A28" s="5" t="s">
        <v>24</v>
      </c>
      <c r="B28" s="6">
        <v>98676.911999999997</v>
      </c>
      <c r="C28" s="7">
        <v>70499</v>
      </c>
      <c r="D28" s="7">
        <v>47548</v>
      </c>
      <c r="E28" s="7">
        <v>67365</v>
      </c>
      <c r="F28" s="25">
        <v>43627.289650000006</v>
      </c>
      <c r="G28" s="63">
        <v>54303.63</v>
      </c>
      <c r="H28" s="40">
        <v>27714</v>
      </c>
      <c r="I28" s="25">
        <v>63604</v>
      </c>
      <c r="J28" s="6">
        <v>45222.030999999995</v>
      </c>
      <c r="K28" s="7">
        <v>23431</v>
      </c>
      <c r="L28" s="7">
        <v>33820</v>
      </c>
      <c r="M28" s="7">
        <v>73433</v>
      </c>
      <c r="N28" s="25">
        <v>95886.157000000007</v>
      </c>
      <c r="O28" s="63">
        <v>97613.7</v>
      </c>
      <c r="P28" s="40">
        <v>108433</v>
      </c>
      <c r="Q28" s="25">
        <v>143470</v>
      </c>
      <c r="R28" s="6">
        <v>34610</v>
      </c>
      <c r="S28" s="7">
        <v>23431</v>
      </c>
      <c r="T28" s="7">
        <v>24892</v>
      </c>
      <c r="U28" s="7">
        <v>40737</v>
      </c>
      <c r="V28" s="25">
        <v>65028.989000000001</v>
      </c>
      <c r="W28" s="63">
        <v>30792</v>
      </c>
      <c r="X28" s="40">
        <v>23414</v>
      </c>
      <c r="Y28" s="25">
        <v>72720</v>
      </c>
      <c r="Z28" s="6">
        <f t="shared" si="9"/>
        <v>178508.94299999997</v>
      </c>
      <c r="AA28" s="7">
        <f t="shared" si="10"/>
        <v>117361</v>
      </c>
      <c r="AB28" s="7">
        <f t="shared" si="11"/>
        <v>106260</v>
      </c>
      <c r="AC28" s="7">
        <f t="shared" si="12"/>
        <v>181535</v>
      </c>
      <c r="AD28" s="25">
        <f t="shared" si="13"/>
        <v>204542.43565</v>
      </c>
      <c r="AE28" s="63">
        <f t="shared" si="14"/>
        <v>182709.33</v>
      </c>
      <c r="AF28" s="40">
        <f t="shared" ref="AF28:AG38" si="15">+X28+P28+H28</f>
        <v>159561</v>
      </c>
      <c r="AG28" s="40">
        <f t="shared" si="15"/>
        <v>279794</v>
      </c>
    </row>
    <row r="29" spans="1:33">
      <c r="A29" s="5" t="s">
        <v>7</v>
      </c>
      <c r="B29" s="6">
        <v>60145.85</v>
      </c>
      <c r="C29" s="7">
        <v>51115</v>
      </c>
      <c r="D29" s="7">
        <v>65393</v>
      </c>
      <c r="E29" s="7">
        <v>49736.576399999998</v>
      </c>
      <c r="F29" s="25">
        <v>42684.226450000002</v>
      </c>
      <c r="G29" s="63">
        <v>42021</v>
      </c>
      <c r="H29" s="40">
        <v>46174</v>
      </c>
      <c r="I29" s="25">
        <v>36070</v>
      </c>
      <c r="J29" s="6">
        <v>43928.87</v>
      </c>
      <c r="K29" s="7">
        <v>68734</v>
      </c>
      <c r="L29" s="7">
        <v>67694</v>
      </c>
      <c r="M29" s="7">
        <v>89787.245000000024</v>
      </c>
      <c r="N29" s="25">
        <v>119387.64700000001</v>
      </c>
      <c r="O29" s="63">
        <v>107825</v>
      </c>
      <c r="P29" s="40">
        <v>115151</v>
      </c>
      <c r="Q29" s="25">
        <v>133675</v>
      </c>
      <c r="R29" s="6">
        <v>102169</v>
      </c>
      <c r="S29" s="7">
        <v>46467</v>
      </c>
      <c r="T29" s="7">
        <v>83862</v>
      </c>
      <c r="U29" s="7">
        <v>75305.399999999994</v>
      </c>
      <c r="V29" s="25">
        <v>78733.482109999997</v>
      </c>
      <c r="W29" s="63">
        <v>45313</v>
      </c>
      <c r="X29" s="40">
        <v>33935</v>
      </c>
      <c r="Y29" s="25">
        <v>78793</v>
      </c>
      <c r="Z29" s="6">
        <f t="shared" si="9"/>
        <v>206243.72</v>
      </c>
      <c r="AA29" s="7">
        <f t="shared" si="10"/>
        <v>166316</v>
      </c>
      <c r="AB29" s="7">
        <f t="shared" si="11"/>
        <v>216949</v>
      </c>
      <c r="AC29" s="7">
        <f t="shared" si="12"/>
        <v>214829.22140000001</v>
      </c>
      <c r="AD29" s="25">
        <f t="shared" si="13"/>
        <v>240805.35556</v>
      </c>
      <c r="AE29" s="63">
        <f t="shared" si="14"/>
        <v>195159</v>
      </c>
      <c r="AF29" s="40">
        <f t="shared" si="15"/>
        <v>195260</v>
      </c>
      <c r="AG29" s="40">
        <f t="shared" si="15"/>
        <v>248538</v>
      </c>
    </row>
    <row r="30" spans="1:33">
      <c r="A30" s="5" t="s">
        <v>8</v>
      </c>
      <c r="B30" s="6">
        <v>72062.691000000006</v>
      </c>
      <c r="C30" s="7">
        <v>57785</v>
      </c>
      <c r="D30" s="7">
        <v>67295</v>
      </c>
      <c r="E30" s="7">
        <v>70115.844499999992</v>
      </c>
      <c r="F30" s="25">
        <v>69410.069050000006</v>
      </c>
      <c r="G30" s="63">
        <v>27112</v>
      </c>
      <c r="H30" s="40">
        <v>38448</v>
      </c>
      <c r="I30" s="25">
        <v>80516</v>
      </c>
      <c r="J30" s="6">
        <v>36217.79</v>
      </c>
      <c r="K30" s="7">
        <v>80431</v>
      </c>
      <c r="L30" s="7">
        <v>55815</v>
      </c>
      <c r="M30" s="7">
        <v>105843.77639999999</v>
      </c>
      <c r="N30" s="25">
        <v>97675.237000000023</v>
      </c>
      <c r="O30" s="63">
        <v>94073.582220000011</v>
      </c>
      <c r="P30" s="40">
        <v>131864</v>
      </c>
      <c r="Q30" s="25">
        <v>102695</v>
      </c>
      <c r="R30" s="6">
        <v>105850.1</v>
      </c>
      <c r="S30" s="7">
        <v>61149</v>
      </c>
      <c r="T30" s="7">
        <v>50097</v>
      </c>
      <c r="U30" s="7">
        <v>48526.565999999999</v>
      </c>
      <c r="V30" s="25">
        <v>52812.587000000007</v>
      </c>
      <c r="W30" s="63">
        <v>21015</v>
      </c>
      <c r="X30" s="40">
        <v>51482</v>
      </c>
      <c r="Y30" s="25">
        <v>109201</v>
      </c>
      <c r="Z30" s="6">
        <f t="shared" si="9"/>
        <v>214130.58100000001</v>
      </c>
      <c r="AA30" s="7">
        <f t="shared" si="10"/>
        <v>199365</v>
      </c>
      <c r="AB30" s="7">
        <f t="shared" si="11"/>
        <v>173207</v>
      </c>
      <c r="AC30" s="7">
        <f t="shared" si="12"/>
        <v>224486.18689999997</v>
      </c>
      <c r="AD30" s="25">
        <f t="shared" si="13"/>
        <v>219897.89305000001</v>
      </c>
      <c r="AE30" s="63">
        <f t="shared" si="14"/>
        <v>142200.58222000001</v>
      </c>
      <c r="AF30" s="40">
        <f t="shared" si="15"/>
        <v>221794</v>
      </c>
      <c r="AG30" s="40">
        <f t="shared" si="15"/>
        <v>292412</v>
      </c>
    </row>
    <row r="31" spans="1:33">
      <c r="A31" s="5" t="s">
        <v>9</v>
      </c>
      <c r="B31" s="6">
        <v>89593.600000000006</v>
      </c>
      <c r="C31" s="7">
        <v>84119</v>
      </c>
      <c r="D31" s="7">
        <v>69902</v>
      </c>
      <c r="E31" s="7">
        <v>40674.220600000001</v>
      </c>
      <c r="F31" s="25">
        <v>30145.820899999999</v>
      </c>
      <c r="G31" s="63">
        <v>25360</v>
      </c>
      <c r="H31" s="40">
        <v>32809</v>
      </c>
      <c r="I31" s="25">
        <v>65158</v>
      </c>
      <c r="J31" s="6">
        <v>66556</v>
      </c>
      <c r="K31" s="7">
        <v>57556</v>
      </c>
      <c r="L31" s="7">
        <v>42342</v>
      </c>
      <c r="M31" s="7">
        <v>97927.30799999999</v>
      </c>
      <c r="N31" s="25">
        <v>139191.995</v>
      </c>
      <c r="O31" s="63">
        <v>120783</v>
      </c>
      <c r="P31" s="40">
        <v>138841</v>
      </c>
      <c r="Q31" s="25">
        <v>72183</v>
      </c>
      <c r="R31" s="6">
        <v>57048</v>
      </c>
      <c r="S31" s="7">
        <v>23311</v>
      </c>
      <c r="T31" s="7">
        <v>94740</v>
      </c>
      <c r="U31" s="7">
        <v>73941.039999999994</v>
      </c>
      <c r="V31" s="25">
        <v>70243.86</v>
      </c>
      <c r="W31" s="63">
        <v>41713</v>
      </c>
      <c r="X31" s="40">
        <v>44247</v>
      </c>
      <c r="Y31" s="25">
        <v>113486</v>
      </c>
      <c r="Z31" s="6">
        <f t="shared" si="9"/>
        <v>213197.6</v>
      </c>
      <c r="AA31" s="7">
        <f t="shared" si="10"/>
        <v>164986</v>
      </c>
      <c r="AB31" s="7">
        <f t="shared" si="11"/>
        <v>206984</v>
      </c>
      <c r="AC31" s="7">
        <f t="shared" si="12"/>
        <v>212542.5686</v>
      </c>
      <c r="AD31" s="25">
        <f t="shared" si="13"/>
        <v>239581.67589999997</v>
      </c>
      <c r="AE31" s="63">
        <f t="shared" si="14"/>
        <v>187856</v>
      </c>
      <c r="AF31" s="40">
        <f t="shared" si="15"/>
        <v>215897</v>
      </c>
      <c r="AG31" s="40">
        <f t="shared" si="15"/>
        <v>250827</v>
      </c>
    </row>
    <row r="32" spans="1:33">
      <c r="A32" s="5" t="s">
        <v>10</v>
      </c>
      <c r="B32" s="6">
        <v>62596.443500000001</v>
      </c>
      <c r="C32" s="7">
        <v>44406</v>
      </c>
      <c r="D32" s="7">
        <v>65737.319000000003</v>
      </c>
      <c r="E32" s="7">
        <v>71777</v>
      </c>
      <c r="F32" s="25">
        <v>51859.089500000002</v>
      </c>
      <c r="G32" s="63">
        <v>35249</v>
      </c>
      <c r="H32" s="40">
        <v>69563</v>
      </c>
      <c r="I32" s="25">
        <v>116078</v>
      </c>
      <c r="J32" s="6">
        <v>33663.029000000002</v>
      </c>
      <c r="K32" s="7">
        <v>73943</v>
      </c>
      <c r="L32" s="7">
        <v>52249.178999999996</v>
      </c>
      <c r="M32" s="7">
        <v>92194</v>
      </c>
      <c r="N32" s="25">
        <v>91290.273300000001</v>
      </c>
      <c r="O32" s="63">
        <v>101784</v>
      </c>
      <c r="P32" s="40">
        <v>113685</v>
      </c>
      <c r="Q32" s="25">
        <v>102095</v>
      </c>
      <c r="R32" s="6">
        <v>50713.16</v>
      </c>
      <c r="S32" s="7">
        <v>31439</v>
      </c>
      <c r="T32" s="7">
        <v>63683.518000000004</v>
      </c>
      <c r="U32" s="7">
        <v>37921</v>
      </c>
      <c r="V32" s="25">
        <v>61471.963000000003</v>
      </c>
      <c r="W32" s="63">
        <v>28044</v>
      </c>
      <c r="X32" s="40">
        <v>72370</v>
      </c>
      <c r="Y32" s="25">
        <v>76921</v>
      </c>
      <c r="Z32" s="6">
        <f t="shared" si="9"/>
        <v>146972.63250000001</v>
      </c>
      <c r="AA32" s="7">
        <f t="shared" si="10"/>
        <v>149788</v>
      </c>
      <c r="AB32" s="7">
        <f t="shared" si="11"/>
        <v>181670.016</v>
      </c>
      <c r="AC32" s="7">
        <f t="shared" si="12"/>
        <v>201892</v>
      </c>
      <c r="AD32" s="25">
        <f t="shared" si="13"/>
        <v>204621.32579999999</v>
      </c>
      <c r="AE32" s="63">
        <f t="shared" si="14"/>
        <v>165077</v>
      </c>
      <c r="AF32" s="40">
        <f t="shared" si="15"/>
        <v>255618</v>
      </c>
      <c r="AG32" s="40">
        <f t="shared" si="15"/>
        <v>295094</v>
      </c>
    </row>
    <row r="33" spans="1:33">
      <c r="A33" s="5" t="s">
        <v>11</v>
      </c>
      <c r="B33" s="6">
        <v>77770</v>
      </c>
      <c r="C33" s="7">
        <v>66988</v>
      </c>
      <c r="D33" s="7">
        <v>42769.27</v>
      </c>
      <c r="E33" s="7">
        <v>38841.590800000005</v>
      </c>
      <c r="F33" s="25">
        <v>56480.695017999999</v>
      </c>
      <c r="G33" s="63">
        <v>44100</v>
      </c>
      <c r="H33" s="40">
        <v>73995</v>
      </c>
      <c r="I33" s="25">
        <v>68457</v>
      </c>
      <c r="J33" s="6">
        <v>46087</v>
      </c>
      <c r="K33" s="7">
        <v>53278</v>
      </c>
      <c r="L33" s="7">
        <v>52219.385499999989</v>
      </c>
      <c r="M33" s="7">
        <v>95764.057699999976</v>
      </c>
      <c r="N33" s="25">
        <v>126774.13707200001</v>
      </c>
      <c r="O33" s="63">
        <v>115789</v>
      </c>
      <c r="P33" s="40">
        <v>126414</v>
      </c>
      <c r="Q33" s="25">
        <v>69140</v>
      </c>
      <c r="R33" s="6">
        <v>68370</v>
      </c>
      <c r="S33" s="7">
        <v>41507</v>
      </c>
      <c r="T33" s="7">
        <v>35928.9</v>
      </c>
      <c r="U33" s="7">
        <v>61001.786</v>
      </c>
      <c r="V33" s="25">
        <v>76026.705999999991</v>
      </c>
      <c r="W33" s="63">
        <v>63797</v>
      </c>
      <c r="X33" s="40">
        <v>43819</v>
      </c>
      <c r="Y33" s="25">
        <v>132689</v>
      </c>
      <c r="Z33" s="6">
        <f t="shared" si="9"/>
        <v>192227</v>
      </c>
      <c r="AA33" s="7">
        <f t="shared" si="10"/>
        <v>161773</v>
      </c>
      <c r="AB33" s="7">
        <f t="shared" si="11"/>
        <v>130917.55549999999</v>
      </c>
      <c r="AC33" s="7">
        <f t="shared" si="12"/>
        <v>195607.43449999997</v>
      </c>
      <c r="AD33" s="25">
        <f t="shared" si="13"/>
        <v>259281.53809000002</v>
      </c>
      <c r="AE33" s="63">
        <f t="shared" si="14"/>
        <v>223686</v>
      </c>
      <c r="AF33" s="40">
        <f t="shared" si="15"/>
        <v>244228</v>
      </c>
      <c r="AG33" s="40">
        <f t="shared" si="15"/>
        <v>270286</v>
      </c>
    </row>
    <row r="34" spans="1:33">
      <c r="A34" s="5" t="s">
        <v>12</v>
      </c>
      <c r="B34" s="6">
        <v>89048</v>
      </c>
      <c r="C34" s="7">
        <v>53595</v>
      </c>
      <c r="D34" s="7">
        <v>71403.05309999999</v>
      </c>
      <c r="E34" s="7">
        <v>40875.273799999995</v>
      </c>
      <c r="F34" s="25">
        <v>46465.059500000003</v>
      </c>
      <c r="G34" s="63">
        <v>48812.552600000003</v>
      </c>
      <c r="H34" s="40">
        <v>31916</v>
      </c>
      <c r="I34" s="25">
        <v>72143.611820000006</v>
      </c>
      <c r="J34" s="6">
        <v>45000</v>
      </c>
      <c r="K34" s="7">
        <v>47805</v>
      </c>
      <c r="L34" s="7">
        <v>56594.56900000001</v>
      </c>
      <c r="M34" s="7">
        <v>83031.761999999988</v>
      </c>
      <c r="N34" s="25">
        <v>101546.91144</v>
      </c>
      <c r="O34" s="63">
        <v>105528.82072500001</v>
      </c>
      <c r="P34" s="40">
        <v>116652</v>
      </c>
      <c r="Q34" s="25">
        <v>102202.17523199999</v>
      </c>
      <c r="R34" s="6">
        <v>14624</v>
      </c>
      <c r="S34" s="7">
        <v>39062</v>
      </c>
      <c r="T34" s="7">
        <v>75756.72</v>
      </c>
      <c r="U34" s="7">
        <v>43481.918999999994</v>
      </c>
      <c r="V34" s="25">
        <v>73785.597999999998</v>
      </c>
      <c r="W34" s="63">
        <v>16567.23</v>
      </c>
      <c r="X34" s="40">
        <v>60825</v>
      </c>
      <c r="Y34" s="25">
        <v>54691.759999999995</v>
      </c>
      <c r="Z34" s="6">
        <f t="shared" si="9"/>
        <v>148672</v>
      </c>
      <c r="AA34" s="7">
        <f t="shared" si="10"/>
        <v>140462</v>
      </c>
      <c r="AB34" s="7">
        <f t="shared" si="11"/>
        <v>203754.34210000001</v>
      </c>
      <c r="AC34" s="7">
        <f t="shared" si="12"/>
        <v>167388.95479999998</v>
      </c>
      <c r="AD34" s="25">
        <f t="shared" si="13"/>
        <v>221797.56894</v>
      </c>
      <c r="AE34" s="63">
        <f t="shared" si="14"/>
        <v>170908.603325</v>
      </c>
      <c r="AF34" s="40">
        <f t="shared" si="15"/>
        <v>209393</v>
      </c>
      <c r="AG34" s="40">
        <f t="shared" si="15"/>
        <v>229037.54705200001</v>
      </c>
    </row>
    <row r="35" spans="1:33">
      <c r="A35" s="5" t="s">
        <v>13</v>
      </c>
      <c r="B35" s="6">
        <v>71197</v>
      </c>
      <c r="C35" s="7">
        <v>82682</v>
      </c>
      <c r="D35" s="7">
        <v>68904.918000000005</v>
      </c>
      <c r="E35" s="7">
        <v>51809.904999999999</v>
      </c>
      <c r="F35" s="25">
        <v>59997</v>
      </c>
      <c r="G35" s="63">
        <v>23737</v>
      </c>
      <c r="H35" s="40">
        <v>53320</v>
      </c>
      <c r="I35" s="25">
        <v>41708</v>
      </c>
      <c r="J35" s="6">
        <v>40129</v>
      </c>
      <c r="K35" s="7">
        <v>57484</v>
      </c>
      <c r="L35" s="7">
        <v>52005.012899999994</v>
      </c>
      <c r="M35" s="7">
        <v>78666.067999999999</v>
      </c>
      <c r="N35" s="25">
        <v>74457</v>
      </c>
      <c r="O35" s="63">
        <v>67808</v>
      </c>
      <c r="P35" s="40">
        <v>121393</v>
      </c>
      <c r="Q35" s="25">
        <v>120666</v>
      </c>
      <c r="R35" s="6">
        <v>57031</v>
      </c>
      <c r="S35" s="7">
        <v>50946</v>
      </c>
      <c r="T35" s="7">
        <v>59310.601999999999</v>
      </c>
      <c r="U35" s="7">
        <v>33462</v>
      </c>
      <c r="V35" s="25">
        <v>61732.253000000004</v>
      </c>
      <c r="W35" s="63">
        <v>14968.88</v>
      </c>
      <c r="X35" s="40">
        <v>41287</v>
      </c>
      <c r="Y35" s="25">
        <v>69063</v>
      </c>
      <c r="Z35" s="6">
        <f t="shared" si="9"/>
        <v>168357</v>
      </c>
      <c r="AA35" s="7">
        <f t="shared" si="10"/>
        <v>191112</v>
      </c>
      <c r="AB35" s="7">
        <f t="shared" si="11"/>
        <v>180220.53289999999</v>
      </c>
      <c r="AC35" s="7">
        <f t="shared" si="12"/>
        <v>163937.973</v>
      </c>
      <c r="AD35" s="25">
        <f t="shared" si="13"/>
        <v>196186.253</v>
      </c>
      <c r="AE35" s="63">
        <f t="shared" si="14"/>
        <v>106513.88</v>
      </c>
      <c r="AF35" s="40">
        <f t="shared" si="15"/>
        <v>216000</v>
      </c>
      <c r="AG35" s="40">
        <f t="shared" si="15"/>
        <v>231437</v>
      </c>
    </row>
    <row r="36" spans="1:33">
      <c r="A36" s="5" t="s">
        <v>14</v>
      </c>
      <c r="B36" s="6">
        <v>62503</v>
      </c>
      <c r="C36" s="7">
        <v>73740</v>
      </c>
      <c r="D36" s="7">
        <v>54590.114000000001</v>
      </c>
      <c r="E36" s="7">
        <v>58704.435000000005</v>
      </c>
      <c r="F36" s="25">
        <v>33228</v>
      </c>
      <c r="G36" s="63">
        <v>49403</v>
      </c>
      <c r="H36" s="40">
        <v>33250</v>
      </c>
      <c r="I36" s="25">
        <v>57813.826579999994</v>
      </c>
      <c r="J36" s="6">
        <v>66671</v>
      </c>
      <c r="K36" s="7">
        <v>42606</v>
      </c>
      <c r="L36" s="7">
        <v>65462.209100000007</v>
      </c>
      <c r="M36" s="7">
        <v>86986.467000000004</v>
      </c>
      <c r="N36" s="25">
        <v>133277</v>
      </c>
      <c r="O36" s="63">
        <v>131878</v>
      </c>
      <c r="P36" s="40">
        <v>131522</v>
      </c>
      <c r="Q36" s="25">
        <v>131818.39178000001</v>
      </c>
      <c r="R36" s="6">
        <v>61093</v>
      </c>
      <c r="S36" s="7">
        <v>41548</v>
      </c>
      <c r="T36" s="7">
        <v>57312.135000000002</v>
      </c>
      <c r="U36" s="7">
        <v>76172.308000000005</v>
      </c>
      <c r="V36" s="25">
        <v>43198.19</v>
      </c>
      <c r="W36" s="63">
        <v>31747</v>
      </c>
      <c r="X36" s="40">
        <v>52438</v>
      </c>
      <c r="Y36" s="25">
        <v>58139.186000000002</v>
      </c>
      <c r="Z36" s="6">
        <f t="shared" si="9"/>
        <v>190267</v>
      </c>
      <c r="AA36" s="7">
        <f t="shared" si="10"/>
        <v>157894</v>
      </c>
      <c r="AB36" s="7">
        <f t="shared" si="11"/>
        <v>177364.45810000002</v>
      </c>
      <c r="AC36" s="7">
        <f t="shared" si="12"/>
        <v>221863.21000000002</v>
      </c>
      <c r="AD36" s="25">
        <f t="shared" si="13"/>
        <v>209703.19</v>
      </c>
      <c r="AE36" s="63">
        <f t="shared" si="14"/>
        <v>213028</v>
      </c>
      <c r="AF36" s="40">
        <f t="shared" si="15"/>
        <v>217210</v>
      </c>
      <c r="AG36" s="40">
        <f t="shared" si="15"/>
        <v>247771.40435999999</v>
      </c>
    </row>
    <row r="37" spans="1:33">
      <c r="A37" s="5" t="s">
        <v>15</v>
      </c>
      <c r="B37" s="6">
        <v>77871</v>
      </c>
      <c r="C37" s="7">
        <v>89695</v>
      </c>
      <c r="D37" s="7">
        <v>61840.604500000009</v>
      </c>
      <c r="E37" s="7">
        <v>32800.037199999999</v>
      </c>
      <c r="F37" s="25">
        <v>42788</v>
      </c>
      <c r="G37" s="63">
        <v>43544</v>
      </c>
      <c r="H37" s="40">
        <v>37723</v>
      </c>
      <c r="I37" s="25">
        <v>33759</v>
      </c>
      <c r="J37" s="6">
        <v>42691</v>
      </c>
      <c r="K37" s="7">
        <v>41115</v>
      </c>
      <c r="L37" s="7">
        <v>51988.005999999994</v>
      </c>
      <c r="M37" s="7">
        <v>95487.762999999992</v>
      </c>
      <c r="N37" s="25">
        <v>89320</v>
      </c>
      <c r="O37" s="63">
        <v>128583</v>
      </c>
      <c r="P37" s="40">
        <v>113347</v>
      </c>
      <c r="Q37" s="25">
        <v>129781</v>
      </c>
      <c r="R37" s="6">
        <v>54827</v>
      </c>
      <c r="S37" s="7">
        <v>34539</v>
      </c>
      <c r="T37" s="7">
        <v>84798.2</v>
      </c>
      <c r="U37" s="7">
        <v>80662.19</v>
      </c>
      <c r="V37" s="25">
        <v>99167.354000000021</v>
      </c>
      <c r="W37" s="63">
        <v>68556</v>
      </c>
      <c r="X37" s="40">
        <v>107974</v>
      </c>
      <c r="Y37" s="25">
        <v>77402</v>
      </c>
      <c r="Z37" s="6">
        <f t="shared" si="9"/>
        <v>175389</v>
      </c>
      <c r="AA37" s="7">
        <f t="shared" si="10"/>
        <v>165349</v>
      </c>
      <c r="AB37" s="7">
        <f t="shared" si="11"/>
        <v>198626.81050000002</v>
      </c>
      <c r="AC37" s="7">
        <f t="shared" si="12"/>
        <v>208949.99019999997</v>
      </c>
      <c r="AD37" s="25">
        <f t="shared" si="13"/>
        <v>231275.35400000002</v>
      </c>
      <c r="AE37" s="63">
        <f t="shared" si="14"/>
        <v>240683</v>
      </c>
      <c r="AF37" s="40">
        <f t="shared" si="15"/>
        <v>259044</v>
      </c>
      <c r="AG37" s="40">
        <f t="shared" si="15"/>
        <v>240942</v>
      </c>
    </row>
    <row r="38" spans="1:33">
      <c r="A38" s="5" t="s">
        <v>16</v>
      </c>
      <c r="B38" s="6">
        <v>68759</v>
      </c>
      <c r="C38" s="7">
        <v>52001</v>
      </c>
      <c r="D38" s="7">
        <v>64805.877299999993</v>
      </c>
      <c r="E38" s="7">
        <v>63625.0458</v>
      </c>
      <c r="F38" s="25">
        <v>73755</v>
      </c>
      <c r="G38" s="63">
        <v>69822</v>
      </c>
      <c r="H38" s="40">
        <v>61842</v>
      </c>
      <c r="I38" s="25">
        <v>51822</v>
      </c>
      <c r="J38" s="6">
        <v>67665</v>
      </c>
      <c r="K38" s="7">
        <v>40156</v>
      </c>
      <c r="L38" s="7">
        <v>80545.082099999971</v>
      </c>
      <c r="M38" s="7">
        <v>97873.015999999989</v>
      </c>
      <c r="N38" s="25">
        <v>81383</v>
      </c>
      <c r="O38" s="63">
        <v>110114</v>
      </c>
      <c r="P38" s="40">
        <v>173351</v>
      </c>
      <c r="Q38" s="85">
        <v>138991</v>
      </c>
      <c r="R38" s="6">
        <v>48808</v>
      </c>
      <c r="S38" s="7">
        <v>88757</v>
      </c>
      <c r="T38" s="7">
        <v>98577.27900000001</v>
      </c>
      <c r="U38" s="7">
        <v>59252.07</v>
      </c>
      <c r="V38" s="25">
        <v>88571.547000000006</v>
      </c>
      <c r="W38" s="63">
        <v>46304</v>
      </c>
      <c r="X38" s="40">
        <v>43116</v>
      </c>
      <c r="Y38" s="25">
        <v>80941</v>
      </c>
      <c r="Z38" s="6">
        <f t="shared" si="9"/>
        <v>185232</v>
      </c>
      <c r="AA38" s="7">
        <f t="shared" si="10"/>
        <v>180914</v>
      </c>
      <c r="AB38" s="7">
        <f t="shared" si="11"/>
        <v>243928.23839999997</v>
      </c>
      <c r="AC38" s="7">
        <f t="shared" si="12"/>
        <v>220750.13179999997</v>
      </c>
      <c r="AD38" s="25">
        <f t="shared" si="13"/>
        <v>243709.54700000002</v>
      </c>
      <c r="AE38" s="63">
        <f t="shared" si="14"/>
        <v>226240</v>
      </c>
      <c r="AF38" s="40">
        <f t="shared" si="15"/>
        <v>278309</v>
      </c>
      <c r="AG38" s="40">
        <f t="shared" si="15"/>
        <v>271754</v>
      </c>
    </row>
    <row r="39" spans="1:33" ht="13.5" thickBot="1">
      <c r="A39" s="8" t="s">
        <v>17</v>
      </c>
      <c r="B39" s="9">
        <f t="shared" ref="B39:Z39" si="16">SUM(B27:B38)</f>
        <v>907664.49650000012</v>
      </c>
      <c r="C39" s="10">
        <f t="shared" si="16"/>
        <v>778963</v>
      </c>
      <c r="D39" s="10">
        <f t="shared" si="16"/>
        <v>743148.15590000013</v>
      </c>
      <c r="E39" s="10">
        <f t="shared" si="16"/>
        <v>665610.9044</v>
      </c>
      <c r="F39" s="49">
        <f t="shared" si="16"/>
        <v>587716.92746799998</v>
      </c>
      <c r="G39" s="68">
        <f t="shared" si="16"/>
        <v>509254.1826</v>
      </c>
      <c r="H39" s="52">
        <f t="shared" si="16"/>
        <v>544354</v>
      </c>
      <c r="I39" s="52">
        <f t="shared" si="16"/>
        <v>735856.43839999998</v>
      </c>
      <c r="J39" s="9">
        <f t="shared" si="16"/>
        <v>593335.36199999996</v>
      </c>
      <c r="K39" s="10">
        <f t="shared" si="16"/>
        <v>637688</v>
      </c>
      <c r="L39" s="10">
        <f t="shared" si="16"/>
        <v>662835.44359999988</v>
      </c>
      <c r="M39" s="10">
        <f t="shared" si="16"/>
        <v>1048576.1161</v>
      </c>
      <c r="N39" s="49">
        <f t="shared" si="16"/>
        <v>1251878.130812</v>
      </c>
      <c r="O39" s="10">
        <f t="shared" si="16"/>
        <v>1252771.1029449999</v>
      </c>
      <c r="P39" s="70">
        <f t="shared" si="16"/>
        <v>1502873</v>
      </c>
      <c r="Q39" s="70">
        <f t="shared" si="16"/>
        <v>1318860.5670119999</v>
      </c>
      <c r="R39" s="9">
        <f t="shared" si="16"/>
        <v>703435.33000000007</v>
      </c>
      <c r="S39" s="10">
        <f t="shared" si="16"/>
        <v>528754</v>
      </c>
      <c r="T39" s="10">
        <f t="shared" si="16"/>
        <v>767194.35399999993</v>
      </c>
      <c r="U39" s="10">
        <f t="shared" si="16"/>
        <v>680217.603</v>
      </c>
      <c r="V39" s="49">
        <f t="shared" si="16"/>
        <v>820759.60011</v>
      </c>
      <c r="W39" s="10">
        <f t="shared" si="16"/>
        <v>451374.603</v>
      </c>
      <c r="X39" s="70">
        <f t="shared" si="16"/>
        <v>626880</v>
      </c>
      <c r="Y39" s="70">
        <f t="shared" si="16"/>
        <v>1010871.946</v>
      </c>
      <c r="Z39" s="9">
        <f t="shared" si="16"/>
        <v>2204435.1885000002</v>
      </c>
      <c r="AA39" s="10">
        <f>+S39+K39+C39</f>
        <v>1945405</v>
      </c>
      <c r="AB39" s="10">
        <f>+T39+L39+D39</f>
        <v>2173177.9534999998</v>
      </c>
      <c r="AC39" s="10">
        <f>+U39+M39+E39</f>
        <v>2394404.6234999998</v>
      </c>
      <c r="AD39" s="49">
        <f>SUM(AD27:AD38)</f>
        <v>2660354.6583899995</v>
      </c>
      <c r="AE39" s="68">
        <f>SUM(AE27:AE38)</f>
        <v>2213399.888545</v>
      </c>
      <c r="AF39" s="52">
        <f>SUM(AF27:AF38)</f>
        <v>2674107</v>
      </c>
      <c r="AG39" s="52">
        <f>SUM(AG27:AG38)</f>
        <v>3065588.9514119998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12"/>
      <c r="Z43" s="32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13"/>
      <c r="Z44" s="32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25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14"/>
      <c r="Z45" s="19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55">
        <v>2011</v>
      </c>
      <c r="Z46" s="19"/>
      <c r="AA46" s="18"/>
      <c r="AB46" s="18"/>
    </row>
    <row r="47" spans="1:33">
      <c r="A47" s="11" t="s">
        <v>6</v>
      </c>
      <c r="B47" s="6">
        <v>44</v>
      </c>
      <c r="C47" s="7">
        <v>274</v>
      </c>
      <c r="D47" s="7">
        <v>108</v>
      </c>
      <c r="E47" s="7">
        <v>29</v>
      </c>
      <c r="F47" s="25">
        <v>0</v>
      </c>
      <c r="G47" s="67">
        <v>125</v>
      </c>
      <c r="H47" s="51">
        <v>19</v>
      </c>
      <c r="I47" s="25">
        <v>192</v>
      </c>
      <c r="J47" s="6">
        <v>3</v>
      </c>
      <c r="K47" s="7">
        <v>5</v>
      </c>
      <c r="L47" s="7">
        <v>2</v>
      </c>
      <c r="M47" s="7">
        <v>1</v>
      </c>
      <c r="N47" s="25">
        <v>0</v>
      </c>
      <c r="O47" s="7">
        <v>2</v>
      </c>
      <c r="P47" s="69">
        <v>1</v>
      </c>
      <c r="Q47" s="25">
        <v>3</v>
      </c>
      <c r="R47" s="6">
        <v>0</v>
      </c>
      <c r="S47" s="7">
        <v>0</v>
      </c>
      <c r="T47" s="7">
        <v>0</v>
      </c>
      <c r="U47" s="7">
        <v>0</v>
      </c>
      <c r="V47" s="25">
        <v>0</v>
      </c>
      <c r="W47" s="7">
        <v>0</v>
      </c>
      <c r="X47" s="69">
        <v>0</v>
      </c>
      <c r="Y47" s="25">
        <v>0</v>
      </c>
      <c r="Z47" s="24"/>
      <c r="AA47" s="25"/>
      <c r="AB47" s="25"/>
    </row>
    <row r="48" spans="1:33">
      <c r="A48" s="5" t="s">
        <v>24</v>
      </c>
      <c r="B48" s="6">
        <v>91</v>
      </c>
      <c r="C48" s="7">
        <v>44</v>
      </c>
      <c r="D48" s="7">
        <v>52</v>
      </c>
      <c r="E48" s="7">
        <v>0</v>
      </c>
      <c r="F48" s="25">
        <v>70</v>
      </c>
      <c r="G48" s="63">
        <v>57.683333336651145</v>
      </c>
      <c r="H48" s="40">
        <v>0</v>
      </c>
      <c r="I48" s="25">
        <v>0</v>
      </c>
      <c r="J48" s="6">
        <v>4</v>
      </c>
      <c r="K48" s="7">
        <v>4</v>
      </c>
      <c r="L48" s="7">
        <v>2</v>
      </c>
      <c r="M48" s="7">
        <v>0</v>
      </c>
      <c r="N48" s="25">
        <v>2</v>
      </c>
      <c r="O48" s="7">
        <v>2</v>
      </c>
      <c r="P48" s="29">
        <v>0</v>
      </c>
      <c r="Q48" s="25">
        <v>0</v>
      </c>
      <c r="R48" s="6">
        <v>0</v>
      </c>
      <c r="S48" s="7">
        <v>0</v>
      </c>
      <c r="T48" s="7">
        <v>0</v>
      </c>
      <c r="U48" s="7">
        <v>0</v>
      </c>
      <c r="V48" s="25">
        <v>0</v>
      </c>
      <c r="W48" s="7">
        <v>0</v>
      </c>
      <c r="X48" s="29">
        <v>0</v>
      </c>
      <c r="Y48" s="25">
        <v>0</v>
      </c>
      <c r="Z48" s="24"/>
      <c r="AA48" s="25"/>
      <c r="AB48" s="25"/>
    </row>
    <row r="49" spans="1:28">
      <c r="A49" s="11" t="s">
        <v>7</v>
      </c>
      <c r="B49" s="6">
        <v>144</v>
      </c>
      <c r="C49" s="7">
        <v>21</v>
      </c>
      <c r="D49" s="7">
        <v>229</v>
      </c>
      <c r="E49" s="7">
        <v>14</v>
      </c>
      <c r="F49" s="25">
        <v>20</v>
      </c>
      <c r="G49" s="63">
        <v>72</v>
      </c>
      <c r="H49" s="40">
        <v>23</v>
      </c>
      <c r="I49" s="25">
        <v>25</v>
      </c>
      <c r="J49" s="6">
        <v>5</v>
      </c>
      <c r="K49" s="7">
        <v>1</v>
      </c>
      <c r="L49" s="7">
        <v>11</v>
      </c>
      <c r="M49" s="7">
        <v>1</v>
      </c>
      <c r="N49" s="25">
        <v>1</v>
      </c>
      <c r="O49" s="7">
        <v>3</v>
      </c>
      <c r="P49" s="29">
        <v>1</v>
      </c>
      <c r="Q49" s="25">
        <v>1</v>
      </c>
      <c r="R49" s="6">
        <v>0</v>
      </c>
      <c r="S49" s="7">
        <v>0</v>
      </c>
      <c r="T49" s="7">
        <v>0</v>
      </c>
      <c r="U49" s="7">
        <v>0</v>
      </c>
      <c r="V49" s="25">
        <v>0</v>
      </c>
      <c r="W49" s="7">
        <v>0</v>
      </c>
      <c r="X49" s="29">
        <v>0</v>
      </c>
      <c r="Y49" s="25">
        <v>0</v>
      </c>
      <c r="Z49" s="24"/>
      <c r="AA49" s="25"/>
      <c r="AB49" s="25"/>
    </row>
    <row r="50" spans="1:28">
      <c r="A50" s="11" t="s">
        <v>8</v>
      </c>
      <c r="B50" s="6">
        <v>189</v>
      </c>
      <c r="C50" s="7">
        <v>163</v>
      </c>
      <c r="D50" s="7">
        <v>41</v>
      </c>
      <c r="E50" s="7">
        <v>116</v>
      </c>
      <c r="F50" s="25">
        <v>0</v>
      </c>
      <c r="G50" s="63">
        <v>16</v>
      </c>
      <c r="H50" s="40">
        <v>126</v>
      </c>
      <c r="I50" s="25">
        <v>107</v>
      </c>
      <c r="J50" s="6">
        <v>5</v>
      </c>
      <c r="K50" s="7">
        <v>2</v>
      </c>
      <c r="L50" s="7">
        <v>2</v>
      </c>
      <c r="M50" s="7">
        <v>2</v>
      </c>
      <c r="N50" s="25">
        <v>0</v>
      </c>
      <c r="O50" s="7">
        <v>1</v>
      </c>
      <c r="P50" s="29">
        <v>3</v>
      </c>
      <c r="Q50" s="25">
        <v>2</v>
      </c>
      <c r="R50" s="6">
        <v>0</v>
      </c>
      <c r="S50" s="7">
        <v>0</v>
      </c>
      <c r="T50" s="7">
        <v>0</v>
      </c>
      <c r="U50" s="7">
        <v>0</v>
      </c>
      <c r="V50" s="25">
        <v>0</v>
      </c>
      <c r="W50" s="7">
        <v>0</v>
      </c>
      <c r="X50" s="29">
        <v>0</v>
      </c>
      <c r="Y50" s="25">
        <v>0</v>
      </c>
      <c r="Z50" s="24"/>
      <c r="AA50" s="25"/>
      <c r="AB50" s="25"/>
    </row>
    <row r="51" spans="1:28">
      <c r="A51" s="11" t="s">
        <v>9</v>
      </c>
      <c r="B51" s="6">
        <v>0</v>
      </c>
      <c r="C51" s="7">
        <v>71</v>
      </c>
      <c r="D51" s="7">
        <v>33</v>
      </c>
      <c r="E51" s="7">
        <v>55</v>
      </c>
      <c r="F51" s="25">
        <v>164</v>
      </c>
      <c r="G51" s="63">
        <v>133</v>
      </c>
      <c r="H51" s="40">
        <v>136</v>
      </c>
      <c r="I51" s="25">
        <v>148</v>
      </c>
      <c r="J51" s="6">
        <v>3</v>
      </c>
      <c r="K51" s="7">
        <v>5</v>
      </c>
      <c r="L51" s="7">
        <v>5</v>
      </c>
      <c r="M51" s="7">
        <v>1</v>
      </c>
      <c r="N51" s="25">
        <v>3</v>
      </c>
      <c r="O51" s="7">
        <v>4</v>
      </c>
      <c r="P51" s="29">
        <v>2</v>
      </c>
      <c r="Q51" s="25">
        <v>1</v>
      </c>
      <c r="R51" s="6">
        <v>0</v>
      </c>
      <c r="S51" s="7">
        <v>0</v>
      </c>
      <c r="T51" s="7">
        <v>0</v>
      </c>
      <c r="U51" s="7">
        <v>0</v>
      </c>
      <c r="V51" s="25">
        <v>0</v>
      </c>
      <c r="W51" s="7">
        <v>0</v>
      </c>
      <c r="X51" s="29">
        <v>0</v>
      </c>
      <c r="Y51" s="25">
        <v>0</v>
      </c>
      <c r="Z51" s="24"/>
      <c r="AA51" s="25"/>
      <c r="AB51" s="25"/>
    </row>
    <row r="52" spans="1:28">
      <c r="A52" s="11" t="s">
        <v>10</v>
      </c>
      <c r="B52" s="6">
        <v>252</v>
      </c>
      <c r="C52" s="7">
        <v>163</v>
      </c>
      <c r="D52" s="7">
        <v>0</v>
      </c>
      <c r="E52" s="7">
        <v>28</v>
      </c>
      <c r="F52" s="25">
        <v>0</v>
      </c>
      <c r="G52" s="63">
        <v>10</v>
      </c>
      <c r="H52" s="40">
        <v>122</v>
      </c>
      <c r="I52" s="25">
        <v>0</v>
      </c>
      <c r="J52" s="6">
        <v>5</v>
      </c>
      <c r="K52" s="7">
        <v>3</v>
      </c>
      <c r="L52" s="7">
        <v>3</v>
      </c>
      <c r="M52" s="7">
        <v>1</v>
      </c>
      <c r="N52" s="25">
        <v>0</v>
      </c>
      <c r="O52" s="7">
        <v>1</v>
      </c>
      <c r="P52" s="29">
        <v>3</v>
      </c>
      <c r="Q52" s="25">
        <v>0</v>
      </c>
      <c r="R52" s="6">
        <v>0</v>
      </c>
      <c r="S52" s="7">
        <v>0</v>
      </c>
      <c r="T52" s="7">
        <v>0</v>
      </c>
      <c r="U52" s="7">
        <v>0</v>
      </c>
      <c r="V52" s="25">
        <v>0</v>
      </c>
      <c r="W52" s="7">
        <v>0</v>
      </c>
      <c r="X52" s="29">
        <v>0</v>
      </c>
      <c r="Y52" s="25">
        <v>0</v>
      </c>
      <c r="Z52" s="24"/>
      <c r="AA52" s="25"/>
      <c r="AB52" s="25"/>
    </row>
    <row r="53" spans="1:28">
      <c r="A53" s="11" t="s">
        <v>11</v>
      </c>
      <c r="B53" s="6">
        <v>130</v>
      </c>
      <c r="C53" s="7">
        <v>81</v>
      </c>
      <c r="D53" s="7">
        <v>125</v>
      </c>
      <c r="E53" s="7">
        <v>74</v>
      </c>
      <c r="F53" s="25">
        <v>165</v>
      </c>
      <c r="G53" s="63">
        <v>0</v>
      </c>
      <c r="H53" s="40">
        <v>15</v>
      </c>
      <c r="I53" s="25">
        <v>101</v>
      </c>
      <c r="J53" s="6">
        <v>3</v>
      </c>
      <c r="K53" s="7">
        <v>2</v>
      </c>
      <c r="L53" s="7">
        <v>5</v>
      </c>
      <c r="M53" s="7">
        <v>3</v>
      </c>
      <c r="N53" s="25">
        <v>5</v>
      </c>
      <c r="O53" s="7">
        <v>0</v>
      </c>
      <c r="P53" s="29">
        <v>1</v>
      </c>
      <c r="Q53" s="25">
        <v>1</v>
      </c>
      <c r="R53" s="6">
        <v>0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9">
        <v>0</v>
      </c>
      <c r="Y53" s="25">
        <v>0</v>
      </c>
      <c r="Z53" s="24"/>
      <c r="AA53" s="25"/>
      <c r="AB53" s="25"/>
    </row>
    <row r="54" spans="1:28">
      <c r="A54" s="11" t="s">
        <v>12</v>
      </c>
      <c r="B54" s="6">
        <v>40</v>
      </c>
      <c r="C54" s="7">
        <v>0</v>
      </c>
      <c r="D54" s="7">
        <v>47</v>
      </c>
      <c r="E54" s="7">
        <v>97</v>
      </c>
      <c r="F54" s="25">
        <v>26</v>
      </c>
      <c r="G54" s="63">
        <v>157</v>
      </c>
      <c r="H54" s="40">
        <v>21</v>
      </c>
      <c r="I54" s="25">
        <v>0</v>
      </c>
      <c r="J54" s="6">
        <v>2</v>
      </c>
      <c r="K54" s="7">
        <v>1</v>
      </c>
      <c r="L54" s="7">
        <v>1</v>
      </c>
      <c r="M54" s="7">
        <v>1</v>
      </c>
      <c r="N54" s="25">
        <v>1</v>
      </c>
      <c r="O54" s="7">
        <v>1</v>
      </c>
      <c r="P54" s="29">
        <v>1</v>
      </c>
      <c r="Q54" s="25">
        <v>0</v>
      </c>
      <c r="R54" s="6">
        <v>0</v>
      </c>
      <c r="S54" s="7">
        <v>0</v>
      </c>
      <c r="T54" s="7">
        <v>0</v>
      </c>
      <c r="U54" s="7">
        <v>0</v>
      </c>
      <c r="V54" s="25">
        <v>0</v>
      </c>
      <c r="W54" s="7">
        <v>0</v>
      </c>
      <c r="X54" s="29">
        <v>0</v>
      </c>
      <c r="Y54" s="25">
        <v>0</v>
      </c>
      <c r="Z54" s="24"/>
      <c r="AA54" s="25"/>
      <c r="AB54" s="25"/>
    </row>
    <row r="55" spans="1:28">
      <c r="A55" s="11" t="s">
        <v>13</v>
      </c>
      <c r="B55" s="6">
        <v>109</v>
      </c>
      <c r="C55" s="7">
        <v>54</v>
      </c>
      <c r="D55" s="7">
        <v>95</v>
      </c>
      <c r="E55" s="7">
        <v>30</v>
      </c>
      <c r="F55" s="25">
        <v>18</v>
      </c>
      <c r="G55" s="63">
        <v>0</v>
      </c>
      <c r="H55" s="40">
        <v>76</v>
      </c>
      <c r="I55" s="25">
        <v>90</v>
      </c>
      <c r="J55" s="6">
        <v>2</v>
      </c>
      <c r="K55" s="7">
        <v>2</v>
      </c>
      <c r="L55" s="7">
        <v>1</v>
      </c>
      <c r="M55" s="7">
        <v>1</v>
      </c>
      <c r="N55" s="25">
        <v>1</v>
      </c>
      <c r="O55" s="7">
        <v>0</v>
      </c>
      <c r="P55" s="29">
        <v>2</v>
      </c>
      <c r="Q55" s="25">
        <v>1</v>
      </c>
      <c r="R55" s="6">
        <v>0</v>
      </c>
      <c r="S55" s="7">
        <v>0</v>
      </c>
      <c r="T55" s="7">
        <v>0</v>
      </c>
      <c r="U55" s="7">
        <v>0</v>
      </c>
      <c r="V55" s="25">
        <v>0</v>
      </c>
      <c r="W55" s="7">
        <v>0</v>
      </c>
      <c r="X55" s="29">
        <v>0</v>
      </c>
      <c r="Y55" s="25">
        <v>0</v>
      </c>
      <c r="Z55" s="24"/>
      <c r="AA55" s="25"/>
      <c r="AB55" s="25"/>
    </row>
    <row r="56" spans="1:28">
      <c r="A56" s="11" t="s">
        <v>14</v>
      </c>
      <c r="B56" s="6">
        <v>451</v>
      </c>
      <c r="C56" s="7">
        <v>72</v>
      </c>
      <c r="D56" s="7">
        <v>19</v>
      </c>
      <c r="E56" s="7">
        <v>70</v>
      </c>
      <c r="F56" s="25">
        <v>0</v>
      </c>
      <c r="G56" s="63">
        <v>38</v>
      </c>
      <c r="H56" s="40">
        <v>88</v>
      </c>
      <c r="I56" s="25">
        <v>0</v>
      </c>
      <c r="J56" s="6">
        <v>10</v>
      </c>
      <c r="K56" s="7">
        <v>6</v>
      </c>
      <c r="L56" s="7">
        <v>5</v>
      </c>
      <c r="M56" s="7">
        <v>1</v>
      </c>
      <c r="N56" s="25">
        <v>0</v>
      </c>
      <c r="O56" s="7">
        <v>2</v>
      </c>
      <c r="P56" s="29">
        <v>2</v>
      </c>
      <c r="Q56" s="25">
        <v>0</v>
      </c>
      <c r="R56" s="6">
        <v>2.72</v>
      </c>
      <c r="S56" s="7">
        <v>0</v>
      </c>
      <c r="T56" s="7">
        <v>0</v>
      </c>
      <c r="U56" s="7">
        <v>0</v>
      </c>
      <c r="V56" s="25">
        <v>0</v>
      </c>
      <c r="W56" s="7">
        <v>0</v>
      </c>
      <c r="X56" s="29">
        <v>0</v>
      </c>
      <c r="Y56" s="25">
        <v>0</v>
      </c>
      <c r="Z56" s="24"/>
      <c r="AA56" s="25"/>
      <c r="AB56" s="25"/>
    </row>
    <row r="57" spans="1:28">
      <c r="A57" s="11" t="s">
        <v>15</v>
      </c>
      <c r="B57" s="6">
        <v>136</v>
      </c>
      <c r="C57" s="7">
        <v>23</v>
      </c>
      <c r="D57" s="7">
        <v>86</v>
      </c>
      <c r="E57" s="7">
        <v>55</v>
      </c>
      <c r="F57" s="25">
        <v>129</v>
      </c>
      <c r="G57" s="63">
        <v>106</v>
      </c>
      <c r="H57" s="40">
        <v>67</v>
      </c>
      <c r="I57" s="25">
        <v>0</v>
      </c>
      <c r="J57" s="6">
        <v>6</v>
      </c>
      <c r="K57" s="7">
        <v>4</v>
      </c>
      <c r="L57" s="7">
        <v>2</v>
      </c>
      <c r="M57" s="7">
        <v>1</v>
      </c>
      <c r="N57" s="25">
        <v>4</v>
      </c>
      <c r="O57" s="7">
        <v>1</v>
      </c>
      <c r="P57" s="29">
        <v>1</v>
      </c>
      <c r="Q57" s="25">
        <v>0</v>
      </c>
      <c r="R57" s="6">
        <v>0</v>
      </c>
      <c r="S57" s="7">
        <v>0</v>
      </c>
      <c r="T57" s="7">
        <v>0</v>
      </c>
      <c r="U57" s="7">
        <v>0</v>
      </c>
      <c r="V57" s="25">
        <v>0</v>
      </c>
      <c r="W57" s="7">
        <v>0</v>
      </c>
      <c r="X57" s="29">
        <v>0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134</v>
      </c>
      <c r="C58" s="7">
        <v>0</v>
      </c>
      <c r="D58" s="7">
        <v>11</v>
      </c>
      <c r="E58" s="7">
        <v>38</v>
      </c>
      <c r="F58" s="25">
        <v>0</v>
      </c>
      <c r="G58" s="63">
        <v>45</v>
      </c>
      <c r="H58" s="40">
        <v>29</v>
      </c>
      <c r="I58" s="25">
        <v>141</v>
      </c>
      <c r="J58" s="6">
        <v>7</v>
      </c>
      <c r="K58" s="7">
        <v>0</v>
      </c>
      <c r="L58" s="7">
        <v>1</v>
      </c>
      <c r="M58" s="7">
        <v>2</v>
      </c>
      <c r="N58" s="25">
        <v>0</v>
      </c>
      <c r="O58" s="7">
        <v>2</v>
      </c>
      <c r="P58" s="29">
        <v>1</v>
      </c>
      <c r="Q58" s="25">
        <v>2</v>
      </c>
      <c r="R58" s="6">
        <v>0</v>
      </c>
      <c r="S58" s="7">
        <v>0</v>
      </c>
      <c r="T58" s="7">
        <v>0</v>
      </c>
      <c r="U58" s="7">
        <v>0</v>
      </c>
      <c r="V58" s="25">
        <v>0</v>
      </c>
      <c r="W58" s="7">
        <v>0</v>
      </c>
      <c r="X58" s="29">
        <v>0</v>
      </c>
      <c r="Y58" s="25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7">SUM(B47:B58)</f>
        <v>1720</v>
      </c>
      <c r="C59" s="10">
        <f t="shared" si="17"/>
        <v>966</v>
      </c>
      <c r="D59" s="10">
        <f t="shared" si="17"/>
        <v>846</v>
      </c>
      <c r="E59" s="10">
        <f t="shared" si="17"/>
        <v>606</v>
      </c>
      <c r="F59" s="49">
        <f t="shared" si="17"/>
        <v>592</v>
      </c>
      <c r="G59" s="68">
        <f t="shared" si="17"/>
        <v>759.68333333665112</v>
      </c>
      <c r="H59" s="52">
        <f t="shared" si="17"/>
        <v>722</v>
      </c>
      <c r="I59" s="52">
        <f t="shared" si="17"/>
        <v>804</v>
      </c>
      <c r="J59" s="9">
        <f t="shared" si="17"/>
        <v>55</v>
      </c>
      <c r="K59" s="10">
        <f t="shared" si="17"/>
        <v>35</v>
      </c>
      <c r="L59" s="10">
        <f t="shared" si="17"/>
        <v>40</v>
      </c>
      <c r="M59" s="10">
        <f t="shared" si="17"/>
        <v>15</v>
      </c>
      <c r="N59" s="49">
        <f t="shared" si="17"/>
        <v>17</v>
      </c>
      <c r="O59" s="10">
        <f t="shared" si="17"/>
        <v>19</v>
      </c>
      <c r="P59" s="70">
        <f t="shared" si="17"/>
        <v>18</v>
      </c>
      <c r="Q59" s="70">
        <f t="shared" si="17"/>
        <v>11</v>
      </c>
      <c r="R59" s="9">
        <f t="shared" si="17"/>
        <v>2.72</v>
      </c>
      <c r="S59" s="10">
        <f t="shared" si="17"/>
        <v>0</v>
      </c>
      <c r="T59" s="10">
        <f t="shared" si="17"/>
        <v>0</v>
      </c>
      <c r="U59" s="10">
        <f t="shared" si="17"/>
        <v>0</v>
      </c>
      <c r="V59" s="49">
        <f t="shared" si="17"/>
        <v>0</v>
      </c>
      <c r="W59" s="10">
        <f t="shared" si="17"/>
        <v>0</v>
      </c>
      <c r="X59" s="70">
        <f t="shared" si="17"/>
        <v>0</v>
      </c>
      <c r="Y59" s="70">
        <f t="shared" si="17"/>
        <v>0</v>
      </c>
      <c r="Z59" s="26"/>
      <c r="AA59" s="27"/>
      <c r="AB59" s="27"/>
    </row>
    <row r="60" spans="1:28">
      <c r="P60" s="73">
        <f>AVERAGE(P47:P56)</f>
        <v>1.6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2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3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14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55">
        <v>2011</v>
      </c>
    </row>
    <row r="67" spans="1:25">
      <c r="A67" s="11" t="s">
        <v>6</v>
      </c>
      <c r="B67" s="6">
        <v>745</v>
      </c>
      <c r="C67" s="7">
        <v>689</v>
      </c>
      <c r="D67" s="7">
        <v>795</v>
      </c>
      <c r="E67" s="7">
        <v>824</v>
      </c>
      <c r="F67" s="25">
        <v>856</v>
      </c>
      <c r="G67" s="67">
        <v>911</v>
      </c>
      <c r="H67" s="51">
        <v>886</v>
      </c>
      <c r="I67" s="25">
        <v>1013</v>
      </c>
      <c r="J67" s="6">
        <v>18</v>
      </c>
      <c r="K67" s="7">
        <v>19</v>
      </c>
      <c r="L67" s="7">
        <v>27</v>
      </c>
      <c r="M67" s="7">
        <v>25</v>
      </c>
      <c r="N67" s="25">
        <v>27</v>
      </c>
      <c r="O67" s="7">
        <v>29</v>
      </c>
      <c r="P67" s="69">
        <v>25</v>
      </c>
      <c r="Q67" s="25">
        <v>30</v>
      </c>
      <c r="R67" s="6">
        <v>0</v>
      </c>
      <c r="S67" s="7">
        <v>75</v>
      </c>
      <c r="T67" s="7">
        <v>78</v>
      </c>
      <c r="U67" s="7">
        <v>179.94666666646486</v>
      </c>
      <c r="V67" s="25">
        <v>84</v>
      </c>
      <c r="W67" s="7">
        <v>189</v>
      </c>
      <c r="X67" s="118">
        <v>99</v>
      </c>
      <c r="Y67" s="51">
        <v>192</v>
      </c>
    </row>
    <row r="68" spans="1:25">
      <c r="A68" s="5" t="s">
        <v>24</v>
      </c>
      <c r="B68" s="6">
        <v>830</v>
      </c>
      <c r="C68" s="7">
        <v>723</v>
      </c>
      <c r="D68" s="7">
        <v>598</v>
      </c>
      <c r="E68" s="7">
        <v>730</v>
      </c>
      <c r="F68" s="25">
        <v>853</v>
      </c>
      <c r="G68" s="63">
        <v>701.91666666726815</v>
      </c>
      <c r="H68" s="40">
        <v>890</v>
      </c>
      <c r="I68" s="25">
        <v>1022</v>
      </c>
      <c r="J68" s="6">
        <v>25</v>
      </c>
      <c r="K68" s="7">
        <v>23</v>
      </c>
      <c r="L68" s="7">
        <v>23</v>
      </c>
      <c r="M68" s="7">
        <v>25</v>
      </c>
      <c r="N68" s="25">
        <v>22</v>
      </c>
      <c r="O68" s="7">
        <v>25</v>
      </c>
      <c r="P68" s="29">
        <v>21</v>
      </c>
      <c r="Q68" s="25">
        <v>29</v>
      </c>
      <c r="R68" s="6">
        <v>145</v>
      </c>
      <c r="S68" s="7">
        <v>155</v>
      </c>
      <c r="T68" s="7">
        <v>0</v>
      </c>
      <c r="U68" s="7">
        <v>34.549999999988358</v>
      </c>
      <c r="V68" s="25">
        <v>35</v>
      </c>
      <c r="W68" s="7">
        <v>74</v>
      </c>
      <c r="X68" s="25">
        <v>6</v>
      </c>
      <c r="Y68" s="40">
        <v>251</v>
      </c>
    </row>
    <row r="69" spans="1:25">
      <c r="A69" s="11" t="s">
        <v>7</v>
      </c>
      <c r="B69" s="6">
        <v>907</v>
      </c>
      <c r="C69" s="7">
        <v>727</v>
      </c>
      <c r="D69" s="7">
        <v>867</v>
      </c>
      <c r="E69" s="7">
        <v>938</v>
      </c>
      <c r="F69" s="25">
        <v>979</v>
      </c>
      <c r="G69" s="63">
        <v>737</v>
      </c>
      <c r="H69" s="40">
        <v>858</v>
      </c>
      <c r="I69" s="25">
        <v>990</v>
      </c>
      <c r="J69" s="6">
        <v>23</v>
      </c>
      <c r="K69" s="7">
        <v>22</v>
      </c>
      <c r="L69" s="7">
        <v>26</v>
      </c>
      <c r="M69" s="7">
        <v>26</v>
      </c>
      <c r="N69" s="25">
        <v>25</v>
      </c>
      <c r="O69" s="7">
        <v>25</v>
      </c>
      <c r="P69" s="29">
        <v>25</v>
      </c>
      <c r="Q69" s="25">
        <v>24</v>
      </c>
      <c r="R69" s="6">
        <v>107</v>
      </c>
      <c r="S69" s="7">
        <v>235</v>
      </c>
      <c r="T69" s="7">
        <v>75</v>
      </c>
      <c r="U69" s="7">
        <v>179.11666666710516</v>
      </c>
      <c r="V69" s="25">
        <v>293</v>
      </c>
      <c r="W69" s="7">
        <v>167</v>
      </c>
      <c r="X69" s="25">
        <v>157</v>
      </c>
      <c r="Y69" s="40">
        <v>359</v>
      </c>
    </row>
    <row r="70" spans="1:25">
      <c r="A70" s="11" t="s">
        <v>8</v>
      </c>
      <c r="B70" s="6">
        <v>971</v>
      </c>
      <c r="C70" s="7">
        <v>783</v>
      </c>
      <c r="D70" s="7">
        <v>667</v>
      </c>
      <c r="E70" s="7">
        <v>907</v>
      </c>
      <c r="F70" s="25">
        <v>1057</v>
      </c>
      <c r="G70" s="63">
        <v>551</v>
      </c>
      <c r="H70" s="40">
        <v>920</v>
      </c>
      <c r="I70" s="25">
        <v>1057</v>
      </c>
      <c r="J70" s="6">
        <v>25</v>
      </c>
      <c r="K70" s="7">
        <v>23</v>
      </c>
      <c r="L70" s="7">
        <v>27</v>
      </c>
      <c r="M70" s="7">
        <v>27</v>
      </c>
      <c r="N70" s="25">
        <v>27</v>
      </c>
      <c r="O70" s="7">
        <v>23</v>
      </c>
      <c r="P70" s="29">
        <v>24</v>
      </c>
      <c r="Q70" s="25">
        <v>27</v>
      </c>
      <c r="R70" s="6">
        <v>121</v>
      </c>
      <c r="S70" s="7">
        <v>167</v>
      </c>
      <c r="T70" s="7">
        <v>68</v>
      </c>
      <c r="U70" s="7">
        <v>74.016666666779201</v>
      </c>
      <c r="V70" s="25">
        <v>307</v>
      </c>
      <c r="W70" s="7">
        <v>14</v>
      </c>
      <c r="X70" s="25">
        <v>135</v>
      </c>
      <c r="Y70" s="40">
        <v>184</v>
      </c>
    </row>
    <row r="71" spans="1:25">
      <c r="A71" s="11" t="s">
        <v>9</v>
      </c>
      <c r="B71" s="6">
        <v>1355</v>
      </c>
      <c r="C71" s="7">
        <v>915</v>
      </c>
      <c r="D71" s="7">
        <v>858</v>
      </c>
      <c r="E71" s="7">
        <v>783</v>
      </c>
      <c r="F71" s="25">
        <v>979</v>
      </c>
      <c r="G71" s="63">
        <v>735</v>
      </c>
      <c r="H71" s="40">
        <v>811</v>
      </c>
      <c r="I71" s="25">
        <v>868</v>
      </c>
      <c r="J71" s="6">
        <v>30</v>
      </c>
      <c r="K71" s="7">
        <v>26</v>
      </c>
      <c r="L71" s="7">
        <v>28</v>
      </c>
      <c r="M71" s="7">
        <v>25</v>
      </c>
      <c r="N71" s="25">
        <v>27</v>
      </c>
      <c r="O71" s="7">
        <v>26</v>
      </c>
      <c r="P71" s="29">
        <v>27</v>
      </c>
      <c r="Q71" s="25">
        <v>23</v>
      </c>
      <c r="R71" s="6">
        <v>0</v>
      </c>
      <c r="S71" s="7">
        <v>100.6</v>
      </c>
      <c r="T71" s="7">
        <v>138.45000000006985</v>
      </c>
      <c r="U71" s="7">
        <v>0</v>
      </c>
      <c r="V71" s="25">
        <v>254</v>
      </c>
      <c r="W71" s="7">
        <v>5</v>
      </c>
      <c r="X71" s="25">
        <v>329</v>
      </c>
      <c r="Y71" s="40">
        <v>48</v>
      </c>
    </row>
    <row r="72" spans="1:25">
      <c r="A72" s="11" t="s">
        <v>10</v>
      </c>
      <c r="B72" s="6">
        <v>837</v>
      </c>
      <c r="C72" s="7">
        <v>716</v>
      </c>
      <c r="D72" s="7">
        <v>848</v>
      </c>
      <c r="E72" s="7">
        <v>868</v>
      </c>
      <c r="F72" s="25">
        <v>1121</v>
      </c>
      <c r="G72" s="63">
        <v>554</v>
      </c>
      <c r="H72" s="40">
        <v>1154</v>
      </c>
      <c r="I72" s="25">
        <v>1124</v>
      </c>
      <c r="J72" s="6">
        <v>22</v>
      </c>
      <c r="K72" s="7">
        <v>21</v>
      </c>
      <c r="L72" s="7">
        <v>26</v>
      </c>
      <c r="M72" s="7">
        <v>25</v>
      </c>
      <c r="N72" s="25">
        <v>24</v>
      </c>
      <c r="O72" s="7">
        <v>23</v>
      </c>
      <c r="P72" s="29">
        <v>27</v>
      </c>
      <c r="Q72" s="25">
        <v>29</v>
      </c>
      <c r="R72" s="6">
        <v>25</v>
      </c>
      <c r="S72" s="7">
        <v>17.5</v>
      </c>
      <c r="T72" s="7">
        <v>33.766666666546371</v>
      </c>
      <c r="U72" s="7">
        <v>0</v>
      </c>
      <c r="V72" s="25">
        <v>161</v>
      </c>
      <c r="W72" s="7">
        <v>34</v>
      </c>
      <c r="X72" s="25">
        <v>712</v>
      </c>
      <c r="Y72" s="40">
        <v>236</v>
      </c>
    </row>
    <row r="73" spans="1:25">
      <c r="A73" s="11" t="s">
        <v>11</v>
      </c>
      <c r="B73" s="6">
        <v>934</v>
      </c>
      <c r="C73" s="7">
        <v>820</v>
      </c>
      <c r="D73" s="7">
        <v>518</v>
      </c>
      <c r="E73" s="7">
        <v>813</v>
      </c>
      <c r="F73" s="25">
        <v>1195</v>
      </c>
      <c r="G73" s="63">
        <v>918</v>
      </c>
      <c r="H73" s="40">
        <v>913</v>
      </c>
      <c r="I73" s="25">
        <v>1106</v>
      </c>
      <c r="J73" s="6">
        <v>24</v>
      </c>
      <c r="K73" s="7">
        <v>27</v>
      </c>
      <c r="L73" s="7">
        <v>24</v>
      </c>
      <c r="M73" s="7">
        <v>25</v>
      </c>
      <c r="N73" s="25">
        <v>33</v>
      </c>
      <c r="O73" s="7">
        <v>29</v>
      </c>
      <c r="P73" s="29">
        <v>27</v>
      </c>
      <c r="Q73" s="25">
        <v>26</v>
      </c>
      <c r="R73" s="6">
        <v>118.28</v>
      </c>
      <c r="S73" s="7">
        <v>0</v>
      </c>
      <c r="T73" s="7">
        <v>33.766666666546371</v>
      </c>
      <c r="U73" s="7">
        <v>0</v>
      </c>
      <c r="V73" s="25">
        <v>205</v>
      </c>
      <c r="W73" s="7">
        <v>107</v>
      </c>
      <c r="X73" s="25">
        <v>320</v>
      </c>
      <c r="Y73" s="40">
        <v>305</v>
      </c>
    </row>
    <row r="74" spans="1:25">
      <c r="A74" s="11" t="s">
        <v>12</v>
      </c>
      <c r="B74" s="6">
        <v>781</v>
      </c>
      <c r="C74" s="7">
        <v>639</v>
      </c>
      <c r="D74" s="7">
        <v>954</v>
      </c>
      <c r="E74" s="7">
        <v>710</v>
      </c>
      <c r="F74" s="25">
        <v>1074</v>
      </c>
      <c r="G74" s="63">
        <v>1299.2333333330462</v>
      </c>
      <c r="H74" s="40">
        <v>1173</v>
      </c>
      <c r="I74" s="25">
        <v>955</v>
      </c>
      <c r="J74" s="6">
        <v>26</v>
      </c>
      <c r="K74" s="7">
        <v>20</v>
      </c>
      <c r="L74" s="7">
        <v>31</v>
      </c>
      <c r="M74" s="7">
        <v>23</v>
      </c>
      <c r="N74" s="25">
        <v>28</v>
      </c>
      <c r="O74" s="7">
        <v>25</v>
      </c>
      <c r="P74" s="29">
        <v>29</v>
      </c>
      <c r="Q74" s="25">
        <v>31</v>
      </c>
      <c r="R74" s="6">
        <v>11.05</v>
      </c>
      <c r="S74" s="7">
        <v>10</v>
      </c>
      <c r="T74" s="7">
        <v>32.583333333372138</v>
      </c>
      <c r="U74" s="7">
        <v>0</v>
      </c>
      <c r="V74" s="25">
        <v>79</v>
      </c>
      <c r="W74" s="7">
        <v>44.033333333325572</v>
      </c>
      <c r="X74" s="25">
        <v>571</v>
      </c>
      <c r="Y74" s="40">
        <v>152</v>
      </c>
    </row>
    <row r="75" spans="1:25">
      <c r="A75" s="11" t="s">
        <v>13</v>
      </c>
      <c r="B75" s="6">
        <v>761</v>
      </c>
      <c r="C75" s="7">
        <v>922</v>
      </c>
      <c r="D75" s="7">
        <v>787</v>
      </c>
      <c r="E75" s="7">
        <v>670</v>
      </c>
      <c r="F75" s="25">
        <v>973</v>
      </c>
      <c r="G75" s="63">
        <v>394</v>
      </c>
      <c r="H75" s="40">
        <v>917</v>
      </c>
      <c r="I75" s="25">
        <v>883</v>
      </c>
      <c r="J75" s="6">
        <v>19</v>
      </c>
      <c r="K75" s="7">
        <v>26</v>
      </c>
      <c r="L75" s="7">
        <v>23</v>
      </c>
      <c r="M75" s="7">
        <v>24</v>
      </c>
      <c r="N75" s="25">
        <v>25</v>
      </c>
      <c r="O75" s="7">
        <v>16</v>
      </c>
      <c r="P75" s="29">
        <v>28</v>
      </c>
      <c r="Q75" s="25">
        <v>25</v>
      </c>
      <c r="R75" s="6">
        <v>89</v>
      </c>
      <c r="S75" s="7">
        <v>14.4</v>
      </c>
      <c r="T75" s="7">
        <v>26.1</v>
      </c>
      <c r="U75" s="7">
        <v>109.25000000002328</v>
      </c>
      <c r="V75" s="25">
        <v>236</v>
      </c>
      <c r="W75" s="7">
        <v>77</v>
      </c>
      <c r="X75" s="25">
        <v>222</v>
      </c>
      <c r="Y75" s="40">
        <v>177</v>
      </c>
    </row>
    <row r="76" spans="1:25">
      <c r="A76" s="11" t="s">
        <v>14</v>
      </c>
      <c r="B76" s="6">
        <v>1160</v>
      </c>
      <c r="C76" s="7">
        <v>836</v>
      </c>
      <c r="D76" s="7">
        <v>696</v>
      </c>
      <c r="E76" s="7">
        <v>888</v>
      </c>
      <c r="F76" s="25">
        <v>1017</v>
      </c>
      <c r="G76" s="63">
        <v>885</v>
      </c>
      <c r="H76" s="40">
        <v>894</v>
      </c>
      <c r="I76" s="25">
        <v>938</v>
      </c>
      <c r="J76" s="6">
        <v>40</v>
      </c>
      <c r="K76" s="7">
        <v>28</v>
      </c>
      <c r="L76" s="7">
        <v>19</v>
      </c>
      <c r="M76" s="7">
        <v>28</v>
      </c>
      <c r="N76" s="25">
        <v>28</v>
      </c>
      <c r="O76" s="7">
        <v>26</v>
      </c>
      <c r="P76" s="29">
        <v>23</v>
      </c>
      <c r="Q76" s="25">
        <v>30</v>
      </c>
      <c r="R76" s="6">
        <v>367.19</v>
      </c>
      <c r="S76" s="7">
        <v>76</v>
      </c>
      <c r="T76" s="7">
        <v>73.5</v>
      </c>
      <c r="U76" s="7">
        <v>197.32325641025642</v>
      </c>
      <c r="V76" s="25">
        <v>151</v>
      </c>
      <c r="W76" s="7">
        <v>978</v>
      </c>
      <c r="X76" s="25">
        <v>89</v>
      </c>
      <c r="Y76" s="40">
        <v>163</v>
      </c>
    </row>
    <row r="77" spans="1:25">
      <c r="A77" s="11" t="s">
        <v>15</v>
      </c>
      <c r="B77" s="6">
        <v>740</v>
      </c>
      <c r="C77" s="7">
        <v>786</v>
      </c>
      <c r="D77" s="7">
        <v>785</v>
      </c>
      <c r="E77" s="7">
        <v>816</v>
      </c>
      <c r="F77" s="25">
        <v>958</v>
      </c>
      <c r="G77" s="63">
        <v>913</v>
      </c>
      <c r="H77" s="40">
        <v>1173</v>
      </c>
      <c r="I77" s="25">
        <v>833</v>
      </c>
      <c r="J77" s="6">
        <v>20</v>
      </c>
      <c r="K77" s="7">
        <v>25</v>
      </c>
      <c r="L77" s="7">
        <v>22</v>
      </c>
      <c r="M77" s="7">
        <v>23</v>
      </c>
      <c r="N77" s="25">
        <v>29</v>
      </c>
      <c r="O77" s="7">
        <v>27</v>
      </c>
      <c r="P77" s="29">
        <v>26</v>
      </c>
      <c r="Q77" s="25">
        <v>29</v>
      </c>
      <c r="R77" s="6">
        <v>207</v>
      </c>
      <c r="S77" s="7">
        <v>0</v>
      </c>
      <c r="T77" s="7">
        <v>22.266666666604578</v>
      </c>
      <c r="U77" s="7">
        <v>59.686666666755919</v>
      </c>
      <c r="V77" s="25">
        <v>198</v>
      </c>
      <c r="W77" s="7">
        <v>71</v>
      </c>
      <c r="X77" s="25">
        <v>255</v>
      </c>
      <c r="Y77" s="40">
        <v>396</v>
      </c>
    </row>
    <row r="78" spans="1:25">
      <c r="A78" s="11" t="s">
        <v>16</v>
      </c>
      <c r="B78" s="6">
        <v>708</v>
      </c>
      <c r="C78" s="7">
        <v>939</v>
      </c>
      <c r="D78" s="7">
        <v>947</v>
      </c>
      <c r="E78" s="7">
        <v>1052</v>
      </c>
      <c r="F78" s="25">
        <v>1125</v>
      </c>
      <c r="G78" s="63">
        <v>861</v>
      </c>
      <c r="H78" s="40">
        <v>1282</v>
      </c>
      <c r="I78" s="25">
        <v>1018</v>
      </c>
      <c r="J78" s="6">
        <v>20</v>
      </c>
      <c r="K78" s="7">
        <v>28</v>
      </c>
      <c r="L78" s="7">
        <v>26</v>
      </c>
      <c r="M78" s="7">
        <v>26</v>
      </c>
      <c r="N78" s="25">
        <v>30</v>
      </c>
      <c r="O78" s="7">
        <v>23</v>
      </c>
      <c r="P78" s="29">
        <v>31</v>
      </c>
      <c r="Q78" s="25">
        <v>29</v>
      </c>
      <c r="R78" s="6">
        <v>170</v>
      </c>
      <c r="S78" s="7">
        <v>0</v>
      </c>
      <c r="T78" s="7">
        <v>196.43333333346527</v>
      </c>
      <c r="U78" s="7">
        <v>83</v>
      </c>
      <c r="V78" s="25">
        <v>532</v>
      </c>
      <c r="W78" s="7">
        <v>194</v>
      </c>
      <c r="X78" s="25">
        <v>786</v>
      </c>
      <c r="Y78" s="83">
        <v>161</v>
      </c>
    </row>
    <row r="79" spans="1:25" ht="13.5" thickBot="1">
      <c r="A79" s="12" t="s">
        <v>17</v>
      </c>
      <c r="B79" s="9">
        <f t="shared" ref="B79:Y79" si="18">SUM(B67:B78)</f>
        <v>10729</v>
      </c>
      <c r="C79" s="10">
        <f t="shared" si="18"/>
        <v>9495</v>
      </c>
      <c r="D79" s="10">
        <f t="shared" si="18"/>
        <v>9320</v>
      </c>
      <c r="E79" s="10">
        <f t="shared" si="18"/>
        <v>9999</v>
      </c>
      <c r="F79" s="49">
        <f t="shared" si="18"/>
        <v>12187</v>
      </c>
      <c r="G79" s="68">
        <f t="shared" si="18"/>
        <v>9460.1500000003143</v>
      </c>
      <c r="H79" s="52">
        <f t="shared" si="18"/>
        <v>11871</v>
      </c>
      <c r="I79" s="52">
        <f t="shared" si="18"/>
        <v>11807</v>
      </c>
      <c r="J79" s="9">
        <f t="shared" si="18"/>
        <v>292</v>
      </c>
      <c r="K79" s="10">
        <f t="shared" si="18"/>
        <v>288</v>
      </c>
      <c r="L79" s="10">
        <f t="shared" si="18"/>
        <v>302</v>
      </c>
      <c r="M79" s="10">
        <f t="shared" si="18"/>
        <v>302</v>
      </c>
      <c r="N79" s="49">
        <f t="shared" si="18"/>
        <v>325</v>
      </c>
      <c r="O79" s="10">
        <f t="shared" si="18"/>
        <v>297</v>
      </c>
      <c r="P79" s="70">
        <f t="shared" si="18"/>
        <v>313</v>
      </c>
      <c r="Q79" s="70">
        <f t="shared" si="18"/>
        <v>332</v>
      </c>
      <c r="R79" s="9">
        <f t="shared" si="18"/>
        <v>1360.52</v>
      </c>
      <c r="S79" s="10">
        <f t="shared" si="18"/>
        <v>850.5</v>
      </c>
      <c r="T79" s="10">
        <f t="shared" si="18"/>
        <v>777.8666666666046</v>
      </c>
      <c r="U79" s="10">
        <f t="shared" si="18"/>
        <v>916.88992307737328</v>
      </c>
      <c r="V79" s="49">
        <f t="shared" si="18"/>
        <v>2535</v>
      </c>
      <c r="W79" s="10">
        <f t="shared" si="18"/>
        <v>1954.0333333333256</v>
      </c>
      <c r="X79" s="70">
        <f t="shared" si="18"/>
        <v>3681</v>
      </c>
      <c r="Y79" s="70">
        <f t="shared" si="18"/>
        <v>2624</v>
      </c>
    </row>
    <row r="80" spans="1:25">
      <c r="P80" s="73">
        <f>AVERAGE(P67:P76)</f>
        <v>25.6</v>
      </c>
      <c r="Q80" s="73"/>
    </row>
    <row r="82" spans="1:33">
      <c r="A82" s="159" t="s">
        <v>31</v>
      </c>
      <c r="B82" s="160"/>
      <c r="C82" s="160"/>
      <c r="D82" s="160"/>
      <c r="E82" s="160"/>
      <c r="F82" s="160"/>
      <c r="G82" s="160"/>
      <c r="H82" s="65"/>
      <c r="I82" s="103"/>
    </row>
    <row r="83" spans="1:33">
      <c r="A83" s="13" t="s">
        <v>32</v>
      </c>
      <c r="B83" s="14">
        <f t="shared" ref="B83:I83" si="19">+Z19/B59</f>
        <v>132.01174418604651</v>
      </c>
      <c r="C83" s="14">
        <f t="shared" si="19"/>
        <v>112.48136645962732</v>
      </c>
      <c r="D83" s="14">
        <f t="shared" si="19"/>
        <v>88.742394799054367</v>
      </c>
      <c r="E83" s="14">
        <f t="shared" si="19"/>
        <v>89.143171617161698</v>
      </c>
      <c r="F83" s="56">
        <f t="shared" si="19"/>
        <v>60.241554054054056</v>
      </c>
      <c r="G83" s="15">
        <f t="shared" si="19"/>
        <v>73.159430464128391</v>
      </c>
      <c r="H83" s="15">
        <f t="shared" si="19"/>
        <v>70.747922437673125</v>
      </c>
      <c r="I83" s="15">
        <f t="shared" si="19"/>
        <v>101.40547263681592</v>
      </c>
    </row>
    <row r="84" spans="1:33" ht="13.5" thickBot="1">
      <c r="A84" s="16" t="s">
        <v>30</v>
      </c>
      <c r="B84" s="17">
        <f t="shared" ref="B84:I84" si="20">+Z39/B79</f>
        <v>205.4651121726163</v>
      </c>
      <c r="C84" s="17">
        <f t="shared" si="20"/>
        <v>204.88730911005791</v>
      </c>
      <c r="D84" s="17">
        <f t="shared" si="20"/>
        <v>233.17360016094418</v>
      </c>
      <c r="E84" s="17">
        <f t="shared" si="20"/>
        <v>239.46440879087908</v>
      </c>
      <c r="F84" s="57">
        <f t="shared" si="20"/>
        <v>218.29446610240416</v>
      </c>
      <c r="G84" s="41">
        <f t="shared" si="20"/>
        <v>233.97090834129759</v>
      </c>
      <c r="H84" s="41">
        <f t="shared" si="20"/>
        <v>225.26383623957543</v>
      </c>
      <c r="I84" s="41">
        <f t="shared" si="20"/>
        <v>259.64164914135682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0" t="s">
        <v>52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13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55">
        <v>2011</v>
      </c>
    </row>
    <row r="91" spans="1:33">
      <c r="A91" s="5" t="s">
        <v>6</v>
      </c>
      <c r="B91" s="6">
        <f t="shared" ref="B91:X91" si="21">+B7</f>
        <v>1232</v>
      </c>
      <c r="C91" s="7">
        <f t="shared" si="21"/>
        <v>19273</v>
      </c>
      <c r="D91" s="7">
        <f t="shared" si="21"/>
        <v>2412</v>
      </c>
      <c r="E91" s="7">
        <f t="shared" si="21"/>
        <v>1148.7620000000024</v>
      </c>
      <c r="F91" s="25">
        <f t="shared" si="21"/>
        <v>0</v>
      </c>
      <c r="G91" s="63">
        <f t="shared" si="21"/>
        <v>2912</v>
      </c>
      <c r="H91" s="40">
        <f t="shared" si="21"/>
        <v>186</v>
      </c>
      <c r="I91" s="40">
        <f t="shared" ref="I91" si="22">+I7</f>
        <v>8331</v>
      </c>
      <c r="J91" s="6">
        <f t="shared" si="21"/>
        <v>815</v>
      </c>
      <c r="K91" s="7">
        <f t="shared" si="21"/>
        <v>358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160</v>
      </c>
      <c r="P91" s="29">
        <f t="shared" si="21"/>
        <v>0</v>
      </c>
      <c r="Q91" s="29">
        <f t="shared" ref="Q91" si="23">+Q7</f>
        <v>0</v>
      </c>
      <c r="R91" s="6">
        <f t="shared" si="21"/>
        <v>0</v>
      </c>
      <c r="S91" s="7">
        <f t="shared" si="21"/>
        <v>5062</v>
      </c>
      <c r="T91" s="7">
        <f t="shared" si="21"/>
        <v>10226</v>
      </c>
      <c r="U91" s="7">
        <f t="shared" si="21"/>
        <v>0</v>
      </c>
      <c r="V91" s="7">
        <f t="shared" si="21"/>
        <v>0</v>
      </c>
      <c r="W91" s="7">
        <f t="shared" si="21"/>
        <v>6242</v>
      </c>
      <c r="X91" s="40">
        <f t="shared" si="21"/>
        <v>0</v>
      </c>
      <c r="Y91" s="40">
        <f t="shared" ref="Y91" si="24">+Y7</f>
        <v>10330</v>
      </c>
      <c r="Z91" s="6">
        <f t="shared" ref="Z91:Z102" si="25">+R91+J91+B91</f>
        <v>2047</v>
      </c>
      <c r="AA91" s="7">
        <f t="shared" ref="AA91:AA102" si="26">+S91+K91+C91</f>
        <v>24693</v>
      </c>
      <c r="AB91" s="7">
        <f t="shared" ref="AB91:AB102" si="27">+T91+L91+D91</f>
        <v>12638</v>
      </c>
      <c r="AC91" s="7">
        <f t="shared" ref="AC91:AC102" si="28">+U91+M91+E91</f>
        <v>1148.7620000000024</v>
      </c>
      <c r="AD91" s="7">
        <f>+AD7</f>
        <v>0</v>
      </c>
      <c r="AE91" s="63">
        <f>+AE7</f>
        <v>9314</v>
      </c>
      <c r="AF91" s="63">
        <f>+AF7</f>
        <v>186</v>
      </c>
      <c r="AG91" s="51">
        <f>+AG7</f>
        <v>18661</v>
      </c>
    </row>
    <row r="92" spans="1:33">
      <c r="A92" s="5" t="s">
        <v>24</v>
      </c>
      <c r="B92" s="6">
        <f t="shared" ref="B92:B102" si="29">+B91+B8</f>
        <v>7113</v>
      </c>
      <c r="C92" s="7">
        <f t="shared" ref="C92:C102" si="30">+C91+C8</f>
        <v>26979</v>
      </c>
      <c r="D92" s="7">
        <f t="shared" ref="D92:D102" si="31">+D91+D8</f>
        <v>3728</v>
      </c>
      <c r="E92" s="7">
        <f t="shared" ref="E92:E102" si="32">+E91+E8</f>
        <v>1148.7620000000024</v>
      </c>
      <c r="F92" s="25">
        <f t="shared" ref="F92:F102" si="33">+F91+F8</f>
        <v>4347</v>
      </c>
      <c r="G92" s="63">
        <f t="shared" ref="G92:G102" si="34">+G91+G8</f>
        <v>5486.0000000000018</v>
      </c>
      <c r="H92" s="40">
        <f t="shared" ref="H92:I102" si="35">+H91+H8</f>
        <v>186</v>
      </c>
      <c r="I92" s="40">
        <f t="shared" si="35"/>
        <v>8331</v>
      </c>
      <c r="J92" s="6">
        <f t="shared" ref="J92:J102" si="36">+J91+J8</f>
        <v>5805.0000000000073</v>
      </c>
      <c r="K92" s="7">
        <f t="shared" ref="K92:K102" si="37">+K91+K8</f>
        <v>447</v>
      </c>
      <c r="L92" s="7">
        <f t="shared" ref="L92:L102" si="38">+L91+L8</f>
        <v>21</v>
      </c>
      <c r="M92" s="7">
        <f t="shared" ref="M92:M102" si="39">+M91+M8</f>
        <v>0</v>
      </c>
      <c r="N92" s="7">
        <f t="shared" ref="N92:N102" si="40">+N91+N8</f>
        <v>0</v>
      </c>
      <c r="O92" s="7">
        <f t="shared" ref="O92:O102" si="41">+O91+O8</f>
        <v>160</v>
      </c>
      <c r="P92" s="29">
        <f t="shared" ref="P92:Q102" si="42">+P91+P8</f>
        <v>0</v>
      </c>
      <c r="Q92" s="29">
        <f t="shared" si="42"/>
        <v>0</v>
      </c>
      <c r="R92" s="6">
        <f t="shared" ref="R92:R102" si="43">+R91+R8</f>
        <v>0</v>
      </c>
      <c r="S92" s="7">
        <f t="shared" ref="S92:S102" si="44">+S91+S8</f>
        <v>5062</v>
      </c>
      <c r="T92" s="7">
        <f t="shared" ref="T92:T102" si="45">+T91+T8</f>
        <v>10226</v>
      </c>
      <c r="U92" s="7">
        <f t="shared" ref="U92:U102" si="46">+U91+U8</f>
        <v>0</v>
      </c>
      <c r="V92" s="7">
        <f t="shared" ref="V92:V102" si="47">+V91+V8</f>
        <v>0</v>
      </c>
      <c r="W92" s="7">
        <f t="shared" ref="W92:W102" si="48">+W91+W8</f>
        <v>6242</v>
      </c>
      <c r="X92" s="40">
        <f t="shared" ref="X92:Y102" si="49">+X91+X8</f>
        <v>0</v>
      </c>
      <c r="Y92" s="40">
        <f t="shared" si="49"/>
        <v>10330</v>
      </c>
      <c r="Z92" s="6">
        <f t="shared" si="25"/>
        <v>12918.000000000007</v>
      </c>
      <c r="AA92" s="7">
        <f t="shared" si="26"/>
        <v>32488</v>
      </c>
      <c r="AB92" s="7">
        <f t="shared" si="27"/>
        <v>13975</v>
      </c>
      <c r="AC92" s="7">
        <f t="shared" si="28"/>
        <v>1148.7620000000024</v>
      </c>
      <c r="AD92" s="7">
        <f t="shared" ref="AD92:AD102" si="50">+AD91+AD8</f>
        <v>4347</v>
      </c>
      <c r="AE92" s="63">
        <f t="shared" ref="AE92:AE102" si="51">+AE91+AE8</f>
        <v>11888.000000000002</v>
      </c>
      <c r="AF92" s="63">
        <f t="shared" ref="AF92:AG102" si="52">+AF91+AF8</f>
        <v>186</v>
      </c>
      <c r="AG92" s="40">
        <f t="shared" si="52"/>
        <v>18661</v>
      </c>
    </row>
    <row r="93" spans="1:33">
      <c r="A93" s="5" t="s">
        <v>7</v>
      </c>
      <c r="B93" s="6">
        <f t="shared" si="29"/>
        <v>17797</v>
      </c>
      <c r="C93" s="7">
        <f t="shared" si="30"/>
        <v>31394</v>
      </c>
      <c r="D93" s="7">
        <f t="shared" si="31"/>
        <v>19198</v>
      </c>
      <c r="E93" s="7">
        <f t="shared" si="32"/>
        <v>1545.7620000000024</v>
      </c>
      <c r="F93" s="25">
        <f t="shared" si="33"/>
        <v>5000</v>
      </c>
      <c r="G93" s="63">
        <f t="shared" si="34"/>
        <v>11793.000000000002</v>
      </c>
      <c r="H93" s="40">
        <f t="shared" si="35"/>
        <v>788</v>
      </c>
      <c r="I93" s="40">
        <f t="shared" si="35"/>
        <v>13605</v>
      </c>
      <c r="J93" s="6">
        <f t="shared" si="36"/>
        <v>6998.0000000000073</v>
      </c>
      <c r="K93" s="7">
        <f t="shared" si="37"/>
        <v>447</v>
      </c>
      <c r="L93" s="7">
        <f t="shared" si="38"/>
        <v>4164</v>
      </c>
      <c r="M93" s="7">
        <f t="shared" si="39"/>
        <v>19</v>
      </c>
      <c r="N93" s="7">
        <f t="shared" si="40"/>
        <v>0</v>
      </c>
      <c r="O93" s="7">
        <f t="shared" si="41"/>
        <v>319</v>
      </c>
      <c r="P93" s="29">
        <f t="shared" si="42"/>
        <v>0</v>
      </c>
      <c r="Q93" s="29">
        <f t="shared" si="42"/>
        <v>12</v>
      </c>
      <c r="R93" s="6">
        <f t="shared" si="43"/>
        <v>0</v>
      </c>
      <c r="S93" s="7">
        <f t="shared" si="44"/>
        <v>5062</v>
      </c>
      <c r="T93" s="7">
        <f t="shared" si="45"/>
        <v>10226</v>
      </c>
      <c r="U93" s="7">
        <f t="shared" si="46"/>
        <v>0</v>
      </c>
      <c r="V93" s="7">
        <f t="shared" si="47"/>
        <v>0</v>
      </c>
      <c r="W93" s="7">
        <f t="shared" si="48"/>
        <v>6242</v>
      </c>
      <c r="X93" s="40">
        <f t="shared" si="49"/>
        <v>0</v>
      </c>
      <c r="Y93" s="40">
        <f t="shared" si="49"/>
        <v>10330</v>
      </c>
      <c r="Z93" s="6">
        <f t="shared" si="25"/>
        <v>24795.000000000007</v>
      </c>
      <c r="AA93" s="7">
        <f t="shared" si="26"/>
        <v>36903</v>
      </c>
      <c r="AB93" s="7">
        <f t="shared" si="27"/>
        <v>33588</v>
      </c>
      <c r="AC93" s="7">
        <f t="shared" si="28"/>
        <v>1564.7620000000024</v>
      </c>
      <c r="AD93" s="7">
        <f t="shared" si="50"/>
        <v>5000</v>
      </c>
      <c r="AE93" s="63">
        <f t="shared" si="51"/>
        <v>18354</v>
      </c>
      <c r="AF93" s="63">
        <f t="shared" si="52"/>
        <v>788</v>
      </c>
      <c r="AG93" s="40">
        <f t="shared" si="52"/>
        <v>23947</v>
      </c>
    </row>
    <row r="94" spans="1:33">
      <c r="A94" s="5" t="s">
        <v>8</v>
      </c>
      <c r="B94" s="6">
        <f t="shared" si="29"/>
        <v>33067</v>
      </c>
      <c r="C94" s="7">
        <f t="shared" si="30"/>
        <v>37109</v>
      </c>
      <c r="D94" s="7">
        <f t="shared" si="31"/>
        <v>22369</v>
      </c>
      <c r="E94" s="7">
        <f t="shared" si="32"/>
        <v>2203.7620000000024</v>
      </c>
      <c r="F94" s="25">
        <f t="shared" si="33"/>
        <v>5000</v>
      </c>
      <c r="G94" s="63">
        <f t="shared" si="34"/>
        <v>12451.000000000002</v>
      </c>
      <c r="H94" s="40">
        <f t="shared" si="35"/>
        <v>10289</v>
      </c>
      <c r="I94" s="40">
        <f t="shared" si="35"/>
        <v>13605</v>
      </c>
      <c r="J94" s="6">
        <f t="shared" si="36"/>
        <v>15011.000000000015</v>
      </c>
      <c r="K94" s="7">
        <f t="shared" si="37"/>
        <v>732</v>
      </c>
      <c r="L94" s="7">
        <f t="shared" si="38"/>
        <v>4764</v>
      </c>
      <c r="M94" s="7">
        <f t="shared" si="39"/>
        <v>25</v>
      </c>
      <c r="N94" s="7">
        <f t="shared" si="40"/>
        <v>0</v>
      </c>
      <c r="O94" s="7">
        <f t="shared" si="41"/>
        <v>319</v>
      </c>
      <c r="P94" s="29">
        <f t="shared" si="42"/>
        <v>3036</v>
      </c>
      <c r="Q94" s="29">
        <f t="shared" si="42"/>
        <v>139</v>
      </c>
      <c r="R94" s="6">
        <f t="shared" si="43"/>
        <v>0</v>
      </c>
      <c r="S94" s="7">
        <f t="shared" si="44"/>
        <v>15733</v>
      </c>
      <c r="T94" s="7">
        <f t="shared" si="45"/>
        <v>10226</v>
      </c>
      <c r="U94" s="7">
        <f t="shared" si="46"/>
        <v>10052</v>
      </c>
      <c r="V94" s="7">
        <f t="shared" si="47"/>
        <v>0</v>
      </c>
      <c r="W94" s="7">
        <f t="shared" si="48"/>
        <v>6242</v>
      </c>
      <c r="X94" s="40">
        <f t="shared" si="49"/>
        <v>0</v>
      </c>
      <c r="Y94" s="40">
        <f t="shared" si="49"/>
        <v>20366</v>
      </c>
      <c r="Z94" s="6">
        <f t="shared" si="25"/>
        <v>48078.000000000015</v>
      </c>
      <c r="AA94" s="7">
        <f t="shared" si="26"/>
        <v>53574</v>
      </c>
      <c r="AB94" s="7">
        <f t="shared" si="27"/>
        <v>37359</v>
      </c>
      <c r="AC94" s="7">
        <f t="shared" si="28"/>
        <v>12280.762000000002</v>
      </c>
      <c r="AD94" s="7">
        <f t="shared" si="50"/>
        <v>5000</v>
      </c>
      <c r="AE94" s="63">
        <f t="shared" si="51"/>
        <v>19012</v>
      </c>
      <c r="AF94" s="63">
        <f t="shared" si="52"/>
        <v>13325</v>
      </c>
      <c r="AG94" s="40">
        <f t="shared" si="52"/>
        <v>34110</v>
      </c>
    </row>
    <row r="95" spans="1:33">
      <c r="A95" s="5" t="s">
        <v>9</v>
      </c>
      <c r="B95" s="6">
        <f t="shared" si="29"/>
        <v>33067</v>
      </c>
      <c r="C95" s="7">
        <f t="shared" si="30"/>
        <v>37109</v>
      </c>
      <c r="D95" s="7">
        <f t="shared" si="31"/>
        <v>23278</v>
      </c>
      <c r="E95" s="7">
        <f t="shared" si="32"/>
        <v>7418.7620000000024</v>
      </c>
      <c r="F95" s="25">
        <f t="shared" si="33"/>
        <v>7730</v>
      </c>
      <c r="G95" s="63">
        <f t="shared" si="34"/>
        <v>14344.000000000002</v>
      </c>
      <c r="H95" s="40">
        <f t="shared" si="35"/>
        <v>10644</v>
      </c>
      <c r="I95" s="40">
        <f t="shared" si="35"/>
        <v>24548</v>
      </c>
      <c r="J95" s="6">
        <f t="shared" si="36"/>
        <v>15011.000000000015</v>
      </c>
      <c r="K95" s="7">
        <f t="shared" si="37"/>
        <v>732</v>
      </c>
      <c r="L95" s="7">
        <f t="shared" si="38"/>
        <v>5492</v>
      </c>
      <c r="M95" s="7">
        <f t="shared" si="39"/>
        <v>2252</v>
      </c>
      <c r="N95" s="7">
        <f t="shared" si="40"/>
        <v>889</v>
      </c>
      <c r="O95" s="7">
        <f t="shared" si="41"/>
        <v>319</v>
      </c>
      <c r="P95" s="29">
        <f t="shared" si="42"/>
        <v>3036</v>
      </c>
      <c r="Q95" s="29">
        <f t="shared" si="42"/>
        <v>139</v>
      </c>
      <c r="R95" s="6">
        <f t="shared" si="43"/>
        <v>0</v>
      </c>
      <c r="S95" s="7">
        <f t="shared" si="44"/>
        <v>23375</v>
      </c>
      <c r="T95" s="7">
        <f t="shared" si="45"/>
        <v>10226</v>
      </c>
      <c r="U95" s="7">
        <f t="shared" si="46"/>
        <v>10052</v>
      </c>
      <c r="V95" s="7">
        <f t="shared" si="47"/>
        <v>6000</v>
      </c>
      <c r="W95" s="7">
        <f t="shared" si="48"/>
        <v>16436</v>
      </c>
      <c r="X95" s="40">
        <f t="shared" si="49"/>
        <v>10633</v>
      </c>
      <c r="Y95" s="40">
        <f t="shared" si="49"/>
        <v>20366</v>
      </c>
      <c r="Z95" s="6">
        <f t="shared" si="25"/>
        <v>48078.000000000015</v>
      </c>
      <c r="AA95" s="7">
        <f t="shared" si="26"/>
        <v>61216</v>
      </c>
      <c r="AB95" s="7">
        <f t="shared" si="27"/>
        <v>38996</v>
      </c>
      <c r="AC95" s="7">
        <f t="shared" si="28"/>
        <v>19722.762000000002</v>
      </c>
      <c r="AD95" s="7">
        <f t="shared" si="50"/>
        <v>14619</v>
      </c>
      <c r="AE95" s="63">
        <f t="shared" si="51"/>
        <v>31099</v>
      </c>
      <c r="AF95" s="63">
        <f t="shared" si="52"/>
        <v>24313</v>
      </c>
      <c r="AG95" s="40">
        <f t="shared" si="52"/>
        <v>45053</v>
      </c>
    </row>
    <row r="96" spans="1:33">
      <c r="A96" s="5" t="s">
        <v>10</v>
      </c>
      <c r="B96" s="6">
        <f t="shared" si="29"/>
        <v>53080.2</v>
      </c>
      <c r="C96" s="7">
        <f t="shared" si="30"/>
        <v>53305</v>
      </c>
      <c r="D96" s="7">
        <f t="shared" si="31"/>
        <v>23278</v>
      </c>
      <c r="E96" s="7">
        <f t="shared" si="32"/>
        <v>10543.762000000002</v>
      </c>
      <c r="F96" s="25">
        <f t="shared" si="33"/>
        <v>7730</v>
      </c>
      <c r="G96" s="63">
        <f t="shared" si="34"/>
        <v>14458.000000000002</v>
      </c>
      <c r="H96" s="40">
        <f t="shared" si="35"/>
        <v>17393</v>
      </c>
      <c r="I96" s="40">
        <f t="shared" si="35"/>
        <v>24548</v>
      </c>
      <c r="J96" s="6">
        <f t="shared" si="36"/>
        <v>15164.000000000015</v>
      </c>
      <c r="K96" s="7">
        <f t="shared" si="37"/>
        <v>732</v>
      </c>
      <c r="L96" s="7">
        <f t="shared" si="38"/>
        <v>5492</v>
      </c>
      <c r="M96" s="7">
        <f t="shared" si="39"/>
        <v>3912</v>
      </c>
      <c r="N96" s="7">
        <f t="shared" si="40"/>
        <v>889</v>
      </c>
      <c r="O96" s="7">
        <f t="shared" si="41"/>
        <v>319</v>
      </c>
      <c r="P96" s="29">
        <f t="shared" si="42"/>
        <v>4633</v>
      </c>
      <c r="Q96" s="29">
        <f t="shared" si="42"/>
        <v>139</v>
      </c>
      <c r="R96" s="6">
        <f t="shared" si="43"/>
        <v>10170</v>
      </c>
      <c r="S96" s="7">
        <f t="shared" si="44"/>
        <v>30664</v>
      </c>
      <c r="T96" s="7">
        <f t="shared" si="45"/>
        <v>10226</v>
      </c>
      <c r="U96" s="7">
        <f t="shared" si="46"/>
        <v>10052</v>
      </c>
      <c r="V96" s="7">
        <f t="shared" si="47"/>
        <v>6000</v>
      </c>
      <c r="W96" s="7">
        <f t="shared" si="48"/>
        <v>16436</v>
      </c>
      <c r="X96" s="40">
        <f t="shared" si="49"/>
        <v>10633</v>
      </c>
      <c r="Y96" s="40">
        <f t="shared" si="49"/>
        <v>20366</v>
      </c>
      <c r="Z96" s="6">
        <f t="shared" si="25"/>
        <v>78414.200000000012</v>
      </c>
      <c r="AA96" s="7">
        <f t="shared" si="26"/>
        <v>84701</v>
      </c>
      <c r="AB96" s="7">
        <f t="shared" si="27"/>
        <v>38996</v>
      </c>
      <c r="AC96" s="7">
        <f t="shared" si="28"/>
        <v>24507.762000000002</v>
      </c>
      <c r="AD96" s="7">
        <f t="shared" si="50"/>
        <v>14619</v>
      </c>
      <c r="AE96" s="63">
        <f t="shared" si="51"/>
        <v>31213</v>
      </c>
      <c r="AF96" s="63">
        <f t="shared" si="52"/>
        <v>32659</v>
      </c>
      <c r="AG96" s="40">
        <f t="shared" si="52"/>
        <v>45053</v>
      </c>
    </row>
    <row r="97" spans="1:33">
      <c r="A97" s="5" t="s">
        <v>11</v>
      </c>
      <c r="B97" s="6">
        <f t="shared" si="29"/>
        <v>69846.2</v>
      </c>
      <c r="C97" s="7">
        <f t="shared" si="30"/>
        <v>53509</v>
      </c>
      <c r="D97" s="7">
        <f t="shared" si="31"/>
        <v>33131.848999999987</v>
      </c>
      <c r="E97" s="7">
        <f t="shared" si="32"/>
        <v>11671.762000000002</v>
      </c>
      <c r="F97" s="25">
        <f t="shared" si="33"/>
        <v>14374</v>
      </c>
      <c r="G97" s="63">
        <f t="shared" si="34"/>
        <v>14458.000000000002</v>
      </c>
      <c r="H97" s="40">
        <f t="shared" si="35"/>
        <v>17623</v>
      </c>
      <c r="I97" s="40">
        <f t="shared" si="35"/>
        <v>24548</v>
      </c>
      <c r="J97" s="6">
        <f t="shared" si="36"/>
        <v>15254.000000000015</v>
      </c>
      <c r="K97" s="7">
        <f t="shared" si="37"/>
        <v>1034</v>
      </c>
      <c r="L97" s="7">
        <f t="shared" si="38"/>
        <v>8854.2170000000042</v>
      </c>
      <c r="M97" s="7">
        <f t="shared" si="39"/>
        <v>3912</v>
      </c>
      <c r="N97" s="7">
        <f t="shared" si="40"/>
        <v>889</v>
      </c>
      <c r="O97" s="7">
        <f t="shared" si="41"/>
        <v>319</v>
      </c>
      <c r="P97" s="29">
        <f t="shared" si="42"/>
        <v>4633</v>
      </c>
      <c r="Q97" s="29">
        <f t="shared" si="42"/>
        <v>139</v>
      </c>
      <c r="R97" s="6">
        <f t="shared" si="43"/>
        <v>10170</v>
      </c>
      <c r="S97" s="7">
        <f t="shared" si="44"/>
        <v>37264</v>
      </c>
      <c r="T97" s="7">
        <f t="shared" si="45"/>
        <v>10226</v>
      </c>
      <c r="U97" s="7">
        <f t="shared" si="46"/>
        <v>15252</v>
      </c>
      <c r="V97" s="7">
        <f t="shared" si="47"/>
        <v>6000</v>
      </c>
      <c r="W97" s="7">
        <f t="shared" si="48"/>
        <v>16436</v>
      </c>
      <c r="X97" s="40">
        <f t="shared" si="49"/>
        <v>10633</v>
      </c>
      <c r="Y97" s="40">
        <f t="shared" si="49"/>
        <v>32347</v>
      </c>
      <c r="Z97" s="6">
        <f t="shared" si="25"/>
        <v>95270.200000000012</v>
      </c>
      <c r="AA97" s="7">
        <f t="shared" si="26"/>
        <v>91807</v>
      </c>
      <c r="AB97" s="7">
        <f t="shared" si="27"/>
        <v>52212.065999999992</v>
      </c>
      <c r="AC97" s="7">
        <f t="shared" si="28"/>
        <v>30835.762000000002</v>
      </c>
      <c r="AD97" s="7">
        <f t="shared" si="50"/>
        <v>21263</v>
      </c>
      <c r="AE97" s="63">
        <f t="shared" si="51"/>
        <v>31213</v>
      </c>
      <c r="AF97" s="63">
        <f t="shared" si="52"/>
        <v>32889</v>
      </c>
      <c r="AG97" s="40">
        <f t="shared" si="52"/>
        <v>57034</v>
      </c>
    </row>
    <row r="98" spans="1:33">
      <c r="A98" s="5" t="s">
        <v>12</v>
      </c>
      <c r="B98" s="6">
        <f t="shared" si="29"/>
        <v>84898.2</v>
      </c>
      <c r="C98" s="7">
        <f t="shared" si="30"/>
        <v>53509</v>
      </c>
      <c r="D98" s="7">
        <f t="shared" si="31"/>
        <v>35359.848999999987</v>
      </c>
      <c r="E98" s="7">
        <f t="shared" si="32"/>
        <v>13002.762000000002</v>
      </c>
      <c r="F98" s="25">
        <f t="shared" si="33"/>
        <v>17374</v>
      </c>
      <c r="G98" s="63">
        <f t="shared" si="34"/>
        <v>14458.000000000002</v>
      </c>
      <c r="H98" s="40">
        <f t="shared" si="35"/>
        <v>17932</v>
      </c>
      <c r="I98" s="40">
        <f t="shared" si="35"/>
        <v>24548</v>
      </c>
      <c r="J98" s="6">
        <f t="shared" si="36"/>
        <v>15254.000000000015</v>
      </c>
      <c r="K98" s="7">
        <f t="shared" si="37"/>
        <v>1034</v>
      </c>
      <c r="L98" s="7">
        <f t="shared" si="38"/>
        <v>10248.217000000004</v>
      </c>
      <c r="M98" s="7">
        <f t="shared" si="39"/>
        <v>3912</v>
      </c>
      <c r="N98" s="7">
        <f t="shared" si="40"/>
        <v>889</v>
      </c>
      <c r="O98" s="7">
        <f t="shared" si="41"/>
        <v>319</v>
      </c>
      <c r="P98" s="29">
        <f t="shared" si="42"/>
        <v>4633</v>
      </c>
      <c r="Q98" s="29">
        <f t="shared" si="42"/>
        <v>139</v>
      </c>
      <c r="R98" s="6">
        <f t="shared" si="43"/>
        <v>10170</v>
      </c>
      <c r="S98" s="7">
        <f t="shared" si="44"/>
        <v>37264</v>
      </c>
      <c r="T98" s="7">
        <f t="shared" si="45"/>
        <v>10226</v>
      </c>
      <c r="U98" s="7">
        <f t="shared" si="46"/>
        <v>15252</v>
      </c>
      <c r="V98" s="7">
        <f t="shared" si="47"/>
        <v>6000</v>
      </c>
      <c r="W98" s="7">
        <f t="shared" si="48"/>
        <v>26759</v>
      </c>
      <c r="X98" s="40">
        <f t="shared" si="49"/>
        <v>10633</v>
      </c>
      <c r="Y98" s="40">
        <f t="shared" si="49"/>
        <v>32347</v>
      </c>
      <c r="Z98" s="6">
        <f t="shared" si="25"/>
        <v>110322.20000000001</v>
      </c>
      <c r="AA98" s="7">
        <f t="shared" si="26"/>
        <v>91807</v>
      </c>
      <c r="AB98" s="7">
        <f t="shared" si="27"/>
        <v>55834.065999999992</v>
      </c>
      <c r="AC98" s="7">
        <f t="shared" si="28"/>
        <v>32166.762000000002</v>
      </c>
      <c r="AD98" s="7">
        <f t="shared" si="50"/>
        <v>24263</v>
      </c>
      <c r="AE98" s="63">
        <f t="shared" si="51"/>
        <v>41536</v>
      </c>
      <c r="AF98" s="63">
        <f t="shared" si="52"/>
        <v>33198</v>
      </c>
      <c r="AG98" s="40">
        <f t="shared" si="52"/>
        <v>57034</v>
      </c>
    </row>
    <row r="99" spans="1:33">
      <c r="A99" s="5" t="s">
        <v>13</v>
      </c>
      <c r="B99" s="6">
        <f t="shared" si="29"/>
        <v>97574.2</v>
      </c>
      <c r="C99" s="7">
        <f t="shared" si="30"/>
        <v>53509</v>
      </c>
      <c r="D99" s="7">
        <f t="shared" si="31"/>
        <v>42462.14899999999</v>
      </c>
      <c r="E99" s="7">
        <f t="shared" si="32"/>
        <v>13002.762000000002</v>
      </c>
      <c r="F99" s="25">
        <f t="shared" si="33"/>
        <v>17968</v>
      </c>
      <c r="G99" s="63">
        <f t="shared" si="34"/>
        <v>14458.000000000002</v>
      </c>
      <c r="H99" s="40">
        <f t="shared" si="35"/>
        <v>19991</v>
      </c>
      <c r="I99" s="40">
        <f t="shared" si="35"/>
        <v>24548</v>
      </c>
      <c r="J99" s="6">
        <f t="shared" si="36"/>
        <v>15254.000000000015</v>
      </c>
      <c r="K99" s="7">
        <f t="shared" si="37"/>
        <v>1034</v>
      </c>
      <c r="L99" s="7">
        <f t="shared" si="38"/>
        <v>12211.917000000016</v>
      </c>
      <c r="M99" s="7">
        <f t="shared" si="39"/>
        <v>3912</v>
      </c>
      <c r="N99" s="7">
        <f t="shared" si="40"/>
        <v>889</v>
      </c>
      <c r="O99" s="7">
        <f t="shared" si="41"/>
        <v>319</v>
      </c>
      <c r="P99" s="29">
        <f t="shared" si="42"/>
        <v>4633</v>
      </c>
      <c r="Q99" s="29">
        <f t="shared" si="42"/>
        <v>139</v>
      </c>
      <c r="R99" s="6">
        <f t="shared" si="43"/>
        <v>15170</v>
      </c>
      <c r="S99" s="7">
        <f t="shared" si="44"/>
        <v>42668</v>
      </c>
      <c r="T99" s="7">
        <f t="shared" si="45"/>
        <v>10226</v>
      </c>
      <c r="U99" s="7">
        <f t="shared" si="46"/>
        <v>18501</v>
      </c>
      <c r="V99" s="7">
        <f t="shared" si="47"/>
        <v>6000</v>
      </c>
      <c r="W99" s="7">
        <f t="shared" si="48"/>
        <v>26759</v>
      </c>
      <c r="X99" s="40">
        <f t="shared" si="49"/>
        <v>10633</v>
      </c>
      <c r="Y99" s="40">
        <f t="shared" si="49"/>
        <v>42683</v>
      </c>
      <c r="Z99" s="6">
        <f t="shared" si="25"/>
        <v>127998.20000000001</v>
      </c>
      <c r="AA99" s="7">
        <f t="shared" si="26"/>
        <v>97211</v>
      </c>
      <c r="AB99" s="7">
        <f t="shared" si="27"/>
        <v>64900.066000000006</v>
      </c>
      <c r="AC99" s="7">
        <f t="shared" si="28"/>
        <v>35415.762000000002</v>
      </c>
      <c r="AD99" s="7">
        <f t="shared" si="50"/>
        <v>24857</v>
      </c>
      <c r="AE99" s="63">
        <f t="shared" si="51"/>
        <v>41536</v>
      </c>
      <c r="AF99" s="63">
        <f t="shared" si="52"/>
        <v>35257</v>
      </c>
      <c r="AG99" s="40">
        <f t="shared" si="52"/>
        <v>67370</v>
      </c>
    </row>
    <row r="100" spans="1:33">
      <c r="A100" s="5" t="s">
        <v>14</v>
      </c>
      <c r="B100" s="6">
        <f t="shared" si="29"/>
        <v>152225.20000000001</v>
      </c>
      <c r="C100" s="7">
        <f t="shared" si="30"/>
        <v>53509</v>
      </c>
      <c r="D100" s="7">
        <f t="shared" si="31"/>
        <v>43225.14899999999</v>
      </c>
      <c r="E100" s="7">
        <f t="shared" si="32"/>
        <v>22007.761999999995</v>
      </c>
      <c r="F100" s="25">
        <f t="shared" si="33"/>
        <v>17968</v>
      </c>
      <c r="G100" s="63">
        <f t="shared" si="34"/>
        <v>15877.000000000002</v>
      </c>
      <c r="H100" s="40">
        <f t="shared" si="35"/>
        <v>22901</v>
      </c>
      <c r="I100" s="40">
        <f t="shared" si="35"/>
        <v>24548</v>
      </c>
      <c r="J100" s="6">
        <f t="shared" si="36"/>
        <v>15773.000000000015</v>
      </c>
      <c r="K100" s="7">
        <f t="shared" si="37"/>
        <v>1034</v>
      </c>
      <c r="L100" s="7">
        <f t="shared" si="38"/>
        <v>12211.917000000016</v>
      </c>
      <c r="M100" s="7">
        <f t="shared" si="39"/>
        <v>3912</v>
      </c>
      <c r="N100" s="7">
        <f t="shared" si="40"/>
        <v>889</v>
      </c>
      <c r="O100" s="7">
        <f t="shared" si="41"/>
        <v>319</v>
      </c>
      <c r="P100" s="29">
        <f t="shared" si="42"/>
        <v>4755</v>
      </c>
      <c r="Q100" s="29">
        <f t="shared" si="42"/>
        <v>139</v>
      </c>
      <c r="R100" s="6">
        <f t="shared" si="43"/>
        <v>19298</v>
      </c>
      <c r="S100" s="7">
        <f t="shared" si="44"/>
        <v>52689</v>
      </c>
      <c r="T100" s="7">
        <f t="shared" si="45"/>
        <v>10226</v>
      </c>
      <c r="U100" s="7">
        <f t="shared" si="46"/>
        <v>18501</v>
      </c>
      <c r="V100" s="7">
        <f t="shared" si="47"/>
        <v>6000</v>
      </c>
      <c r="W100" s="7">
        <f t="shared" si="48"/>
        <v>26759</v>
      </c>
      <c r="X100" s="40">
        <f t="shared" si="49"/>
        <v>16830</v>
      </c>
      <c r="Y100" s="40">
        <f t="shared" si="49"/>
        <v>42683</v>
      </c>
      <c r="Z100" s="6">
        <f t="shared" si="25"/>
        <v>187296.2</v>
      </c>
      <c r="AA100" s="7">
        <f t="shared" si="26"/>
        <v>107232</v>
      </c>
      <c r="AB100" s="7">
        <f t="shared" si="27"/>
        <v>65663.066000000006</v>
      </c>
      <c r="AC100" s="7">
        <f t="shared" si="28"/>
        <v>44420.761999999995</v>
      </c>
      <c r="AD100" s="7">
        <f t="shared" si="50"/>
        <v>24857</v>
      </c>
      <c r="AE100" s="63">
        <f t="shared" si="51"/>
        <v>42955</v>
      </c>
      <c r="AF100" s="63">
        <f t="shared" si="52"/>
        <v>44486</v>
      </c>
      <c r="AG100" s="40">
        <f t="shared" si="52"/>
        <v>67370</v>
      </c>
    </row>
    <row r="101" spans="1:33">
      <c r="A101" s="5" t="s">
        <v>15</v>
      </c>
      <c r="B101" s="6">
        <f t="shared" si="29"/>
        <v>155406.20000000001</v>
      </c>
      <c r="C101" s="7">
        <f t="shared" si="30"/>
        <v>54934</v>
      </c>
      <c r="D101" s="7">
        <f t="shared" si="31"/>
        <v>48809.148999999983</v>
      </c>
      <c r="E101" s="7">
        <f t="shared" si="32"/>
        <v>22007.761999999995</v>
      </c>
      <c r="F101" s="25">
        <f t="shared" si="33"/>
        <v>28737</v>
      </c>
      <c r="G101" s="63">
        <f t="shared" si="34"/>
        <v>15877.000000000002</v>
      </c>
      <c r="H101" s="40">
        <f t="shared" si="35"/>
        <v>22901</v>
      </c>
      <c r="I101" s="40">
        <f t="shared" si="35"/>
        <v>24548</v>
      </c>
      <c r="J101" s="6">
        <f t="shared" si="36"/>
        <v>16251.000000000015</v>
      </c>
      <c r="K101" s="7">
        <f t="shared" si="37"/>
        <v>1034</v>
      </c>
      <c r="L101" s="7">
        <f t="shared" si="38"/>
        <v>15898.917000000016</v>
      </c>
      <c r="M101" s="7">
        <f t="shared" si="39"/>
        <v>3912</v>
      </c>
      <c r="N101" s="7">
        <f t="shared" si="40"/>
        <v>926</v>
      </c>
      <c r="O101" s="7">
        <f t="shared" si="41"/>
        <v>319</v>
      </c>
      <c r="P101" s="29">
        <f t="shared" si="42"/>
        <v>4755</v>
      </c>
      <c r="Q101" s="29">
        <f t="shared" si="42"/>
        <v>139</v>
      </c>
      <c r="R101" s="6">
        <f t="shared" si="43"/>
        <v>29355</v>
      </c>
      <c r="S101" s="7">
        <f t="shared" si="44"/>
        <v>52689</v>
      </c>
      <c r="T101" s="7">
        <f t="shared" si="45"/>
        <v>10226</v>
      </c>
      <c r="U101" s="7">
        <f t="shared" si="46"/>
        <v>26103</v>
      </c>
      <c r="V101" s="7">
        <f t="shared" si="47"/>
        <v>6000</v>
      </c>
      <c r="W101" s="7">
        <f t="shared" si="48"/>
        <v>37062</v>
      </c>
      <c r="X101" s="40">
        <f t="shared" si="49"/>
        <v>23077</v>
      </c>
      <c r="Y101" s="40">
        <f t="shared" si="49"/>
        <v>42683</v>
      </c>
      <c r="Z101" s="6">
        <f t="shared" si="25"/>
        <v>201012.2</v>
      </c>
      <c r="AA101" s="7">
        <f t="shared" si="26"/>
        <v>108657</v>
      </c>
      <c r="AB101" s="7">
        <f t="shared" si="27"/>
        <v>74934.065999999992</v>
      </c>
      <c r="AC101" s="7">
        <f t="shared" si="28"/>
        <v>52022.761999999995</v>
      </c>
      <c r="AD101" s="7">
        <f t="shared" si="50"/>
        <v>35663</v>
      </c>
      <c r="AE101" s="63">
        <f t="shared" si="51"/>
        <v>53258</v>
      </c>
      <c r="AF101" s="63">
        <f t="shared" si="52"/>
        <v>50733</v>
      </c>
      <c r="AG101" s="40">
        <f t="shared" si="52"/>
        <v>67370</v>
      </c>
    </row>
    <row r="102" spans="1:33" ht="13.5" thickBot="1">
      <c r="A102" s="20" t="s">
        <v>16</v>
      </c>
      <c r="B102" s="21">
        <f t="shared" si="29"/>
        <v>180844.2</v>
      </c>
      <c r="C102" s="22">
        <f t="shared" si="30"/>
        <v>54934</v>
      </c>
      <c r="D102" s="22">
        <f t="shared" si="31"/>
        <v>48916.148999999983</v>
      </c>
      <c r="E102" s="22">
        <f t="shared" si="32"/>
        <v>24005.761999999988</v>
      </c>
      <c r="F102" s="50">
        <f t="shared" si="33"/>
        <v>28737</v>
      </c>
      <c r="G102" s="64">
        <f t="shared" si="34"/>
        <v>18197</v>
      </c>
      <c r="H102" s="47">
        <f t="shared" si="35"/>
        <v>22901</v>
      </c>
      <c r="I102" s="47">
        <f t="shared" si="35"/>
        <v>27938</v>
      </c>
      <c r="J102" s="21">
        <f t="shared" si="36"/>
        <v>16861.000000000015</v>
      </c>
      <c r="K102" s="22">
        <f t="shared" si="37"/>
        <v>1034</v>
      </c>
      <c r="L102" s="22">
        <f t="shared" si="38"/>
        <v>15933.917000000016</v>
      </c>
      <c r="M102" s="22">
        <f t="shared" si="39"/>
        <v>3912</v>
      </c>
      <c r="N102" s="22">
        <f t="shared" si="40"/>
        <v>926</v>
      </c>
      <c r="O102" s="22">
        <f t="shared" si="41"/>
        <v>319</v>
      </c>
      <c r="P102" s="30">
        <f t="shared" si="42"/>
        <v>4755</v>
      </c>
      <c r="Q102" s="30">
        <f t="shared" si="42"/>
        <v>139</v>
      </c>
      <c r="R102" s="21">
        <f t="shared" si="43"/>
        <v>29355</v>
      </c>
      <c r="S102" s="22">
        <f t="shared" si="44"/>
        <v>52689</v>
      </c>
      <c r="T102" s="22">
        <f t="shared" si="45"/>
        <v>10226</v>
      </c>
      <c r="U102" s="22">
        <f t="shared" si="46"/>
        <v>26103</v>
      </c>
      <c r="V102" s="22">
        <f t="shared" si="47"/>
        <v>6000</v>
      </c>
      <c r="W102" s="22">
        <f t="shared" si="48"/>
        <v>37062</v>
      </c>
      <c r="X102" s="47">
        <f t="shared" si="49"/>
        <v>23424</v>
      </c>
      <c r="Y102" s="47">
        <f t="shared" si="49"/>
        <v>53453</v>
      </c>
      <c r="Z102" s="21">
        <f t="shared" si="25"/>
        <v>227060.2</v>
      </c>
      <c r="AA102" s="22">
        <f t="shared" si="26"/>
        <v>108657</v>
      </c>
      <c r="AB102" s="22">
        <f t="shared" si="27"/>
        <v>75076.065999999992</v>
      </c>
      <c r="AC102" s="22">
        <f t="shared" si="28"/>
        <v>54020.761999999988</v>
      </c>
      <c r="AD102" s="22">
        <f t="shared" si="50"/>
        <v>35663</v>
      </c>
      <c r="AE102" s="64">
        <f t="shared" si="51"/>
        <v>55578</v>
      </c>
      <c r="AF102" s="64">
        <f t="shared" si="52"/>
        <v>51080</v>
      </c>
      <c r="AG102" s="47">
        <f t="shared" si="52"/>
        <v>81530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0" t="s">
        <v>33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13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55">
        <v>2011</v>
      </c>
    </row>
    <row r="110" spans="1:33">
      <c r="A110" s="5" t="s">
        <v>6</v>
      </c>
      <c r="B110" s="6">
        <f t="shared" ref="B110:X110" si="53">+B27</f>
        <v>77441</v>
      </c>
      <c r="C110" s="7">
        <f t="shared" si="53"/>
        <v>52338</v>
      </c>
      <c r="D110" s="7">
        <f t="shared" si="53"/>
        <v>62959</v>
      </c>
      <c r="E110" s="7">
        <f t="shared" si="53"/>
        <v>79285.975300000006</v>
      </c>
      <c r="F110" s="25">
        <f t="shared" si="53"/>
        <v>37276.6774</v>
      </c>
      <c r="G110" s="63">
        <f t="shared" si="53"/>
        <v>45790</v>
      </c>
      <c r="H110" s="40">
        <f t="shared" si="53"/>
        <v>37600</v>
      </c>
      <c r="I110" s="40">
        <f t="shared" ref="I110" si="54">+I27</f>
        <v>48727</v>
      </c>
      <c r="J110" s="6">
        <f t="shared" si="53"/>
        <v>59504.642</v>
      </c>
      <c r="K110" s="7">
        <f t="shared" si="53"/>
        <v>51149</v>
      </c>
      <c r="L110" s="7">
        <f t="shared" si="53"/>
        <v>52101</v>
      </c>
      <c r="M110" s="7">
        <f t="shared" si="53"/>
        <v>51581.652999999998</v>
      </c>
      <c r="N110" s="7">
        <f t="shared" si="53"/>
        <v>101688.77299999999</v>
      </c>
      <c r="O110" s="7">
        <f t="shared" si="53"/>
        <v>70991</v>
      </c>
      <c r="P110" s="29">
        <f t="shared" si="53"/>
        <v>112220</v>
      </c>
      <c r="Q110" s="29">
        <f t="shared" ref="Q110" si="55">+Q27</f>
        <v>72144</v>
      </c>
      <c r="R110" s="6">
        <f t="shared" si="53"/>
        <v>48292.07</v>
      </c>
      <c r="S110" s="7">
        <f t="shared" si="53"/>
        <v>46598</v>
      </c>
      <c r="T110" s="7">
        <f t="shared" si="53"/>
        <v>38236</v>
      </c>
      <c r="U110" s="7">
        <f t="shared" si="53"/>
        <v>49754.324000000001</v>
      </c>
      <c r="V110" s="7">
        <f t="shared" si="53"/>
        <v>49987.070999999996</v>
      </c>
      <c r="W110" s="7">
        <f t="shared" si="53"/>
        <v>42557.492999999995</v>
      </c>
      <c r="X110" s="40">
        <f t="shared" si="53"/>
        <v>51973</v>
      </c>
      <c r="Y110" s="40">
        <f t="shared" ref="Y110" si="56">+Y27</f>
        <v>86825</v>
      </c>
      <c r="Z110" s="6">
        <f t="shared" ref="Z110:Z121" si="57">+R110+J110+B110</f>
        <v>185237.712</v>
      </c>
      <c r="AA110" s="7">
        <f t="shared" ref="AA110:AA121" si="58">+S110+K110+C110</f>
        <v>150085</v>
      </c>
      <c r="AB110" s="7">
        <f t="shared" ref="AB110:AB121" si="59">+T110+L110+D110</f>
        <v>153296</v>
      </c>
      <c r="AC110" s="7">
        <f t="shared" ref="AC110:AC121" si="60">+U110+M110+E110</f>
        <v>180621.9523</v>
      </c>
      <c r="AD110" s="7">
        <f>+AD27</f>
        <v>188952.52139999997</v>
      </c>
      <c r="AE110" s="63">
        <f>+AE27</f>
        <v>159338.49299999999</v>
      </c>
      <c r="AF110" s="40">
        <f>+AF27</f>
        <v>201793</v>
      </c>
      <c r="AG110" s="40">
        <f>+AG27</f>
        <v>207696</v>
      </c>
    </row>
    <row r="111" spans="1:33">
      <c r="A111" s="5" t="s">
        <v>24</v>
      </c>
      <c r="B111" s="6">
        <f t="shared" ref="B111:B121" si="61">+B110+B28</f>
        <v>176117.91200000001</v>
      </c>
      <c r="C111" s="7">
        <f t="shared" ref="C111:C121" si="62">+C110+C28</f>
        <v>122837</v>
      </c>
      <c r="D111" s="7">
        <f t="shared" ref="D111:D121" si="63">+D110+D28</f>
        <v>110507</v>
      </c>
      <c r="E111" s="7">
        <f t="shared" ref="E111:E121" si="64">+E110+E28</f>
        <v>146650.97529999999</v>
      </c>
      <c r="F111" s="25">
        <f t="shared" ref="F111:F121" si="65">+F110+F28</f>
        <v>80903.967050000007</v>
      </c>
      <c r="G111" s="63">
        <f t="shared" ref="G111:G121" si="66">+G110+G28</f>
        <v>100093.63</v>
      </c>
      <c r="H111" s="40">
        <f t="shared" ref="H111:I121" si="67">+H110+H28</f>
        <v>65314</v>
      </c>
      <c r="I111" s="40">
        <f t="shared" si="67"/>
        <v>112331</v>
      </c>
      <c r="J111" s="6">
        <f t="shared" ref="J111:J121" si="68">+J110+J28</f>
        <v>104726.673</v>
      </c>
      <c r="K111" s="7">
        <f t="shared" ref="K111:K121" si="69">+K110+K28</f>
        <v>74580</v>
      </c>
      <c r="L111" s="7">
        <f t="shared" ref="L111:L121" si="70">+L110+L28</f>
        <v>85921</v>
      </c>
      <c r="M111" s="7">
        <f t="shared" ref="M111:M121" si="71">+M110+M28</f>
        <v>125014.65299999999</v>
      </c>
      <c r="N111" s="7">
        <f t="shared" ref="N111:N121" si="72">+N110+N28</f>
        <v>197574.93</v>
      </c>
      <c r="O111" s="7">
        <f t="shared" ref="O111:O121" si="73">+O110+O28</f>
        <v>168604.7</v>
      </c>
      <c r="P111" s="29">
        <f t="shared" ref="P111:Q121" si="74">+P110+P28</f>
        <v>220653</v>
      </c>
      <c r="Q111" s="29">
        <f t="shared" si="74"/>
        <v>215614</v>
      </c>
      <c r="R111" s="6">
        <f t="shared" ref="R111:R121" si="75">+R110+R28</f>
        <v>82902.070000000007</v>
      </c>
      <c r="S111" s="7">
        <f t="shared" ref="S111:S121" si="76">+S110+S28</f>
        <v>70029</v>
      </c>
      <c r="T111" s="7">
        <f t="shared" ref="T111:T121" si="77">+T110+T28</f>
        <v>63128</v>
      </c>
      <c r="U111" s="7">
        <f t="shared" ref="U111:U121" si="78">+U110+U28</f>
        <v>90491.323999999993</v>
      </c>
      <c r="V111" s="7">
        <f t="shared" ref="V111:V121" si="79">+V110+V28</f>
        <v>115016.06</v>
      </c>
      <c r="W111" s="7">
        <f t="shared" ref="W111:W121" si="80">+W110+W28</f>
        <v>73349.492999999988</v>
      </c>
      <c r="X111" s="40">
        <f t="shared" ref="X111:Y121" si="81">+X110+X28</f>
        <v>75387</v>
      </c>
      <c r="Y111" s="40">
        <f t="shared" si="81"/>
        <v>159545</v>
      </c>
      <c r="Z111" s="6">
        <f t="shared" si="57"/>
        <v>363746.65500000003</v>
      </c>
      <c r="AA111" s="7">
        <f t="shared" si="58"/>
        <v>267446</v>
      </c>
      <c r="AB111" s="7">
        <f t="shared" si="59"/>
        <v>259556</v>
      </c>
      <c r="AC111" s="7">
        <f t="shared" si="60"/>
        <v>362156.9523</v>
      </c>
      <c r="AD111" s="7">
        <f t="shared" ref="AD111:AD121" si="82">+AD110+AD28</f>
        <v>393494.95704999997</v>
      </c>
      <c r="AE111" s="63">
        <f t="shared" ref="AE111:AE121" si="83">+AE110+AE28</f>
        <v>342047.82299999997</v>
      </c>
      <c r="AF111" s="40">
        <f t="shared" ref="AF111:AG121" si="84">+AF110+AF28</f>
        <v>361354</v>
      </c>
      <c r="AG111" s="40">
        <f t="shared" si="84"/>
        <v>487490</v>
      </c>
    </row>
    <row r="112" spans="1:33">
      <c r="A112" s="5" t="s">
        <v>7</v>
      </c>
      <c r="B112" s="6">
        <f t="shared" si="61"/>
        <v>236263.76200000002</v>
      </c>
      <c r="C112" s="7">
        <f t="shared" si="62"/>
        <v>173952</v>
      </c>
      <c r="D112" s="7">
        <f t="shared" si="63"/>
        <v>175900</v>
      </c>
      <c r="E112" s="7">
        <f t="shared" si="64"/>
        <v>196387.55169999998</v>
      </c>
      <c r="F112" s="25">
        <f t="shared" si="65"/>
        <v>123588.19350000001</v>
      </c>
      <c r="G112" s="63">
        <f t="shared" si="66"/>
        <v>142114.63</v>
      </c>
      <c r="H112" s="40">
        <f t="shared" si="67"/>
        <v>111488</v>
      </c>
      <c r="I112" s="40">
        <f t="shared" si="67"/>
        <v>148401</v>
      </c>
      <c r="J112" s="6">
        <f t="shared" si="68"/>
        <v>148655.54300000001</v>
      </c>
      <c r="K112" s="7">
        <f t="shared" si="69"/>
        <v>143314</v>
      </c>
      <c r="L112" s="7">
        <f t="shared" si="70"/>
        <v>153615</v>
      </c>
      <c r="M112" s="7">
        <f t="shared" si="71"/>
        <v>214801.89800000002</v>
      </c>
      <c r="N112" s="7">
        <f t="shared" si="72"/>
        <v>316962.57699999999</v>
      </c>
      <c r="O112" s="7">
        <f t="shared" si="73"/>
        <v>276429.7</v>
      </c>
      <c r="P112" s="29">
        <f t="shared" si="74"/>
        <v>335804</v>
      </c>
      <c r="Q112" s="29">
        <f t="shared" si="74"/>
        <v>349289</v>
      </c>
      <c r="R112" s="6">
        <f t="shared" si="75"/>
        <v>185071.07</v>
      </c>
      <c r="S112" s="7">
        <f t="shared" si="76"/>
        <v>116496</v>
      </c>
      <c r="T112" s="7">
        <f t="shared" si="77"/>
        <v>146990</v>
      </c>
      <c r="U112" s="7">
        <f t="shared" si="78"/>
        <v>165796.72399999999</v>
      </c>
      <c r="V112" s="7">
        <f t="shared" si="79"/>
        <v>193749.54210999998</v>
      </c>
      <c r="W112" s="7">
        <f t="shared" si="80"/>
        <v>118662.49299999999</v>
      </c>
      <c r="X112" s="40">
        <f t="shared" si="81"/>
        <v>109322</v>
      </c>
      <c r="Y112" s="40">
        <f t="shared" si="81"/>
        <v>238338</v>
      </c>
      <c r="Z112" s="6">
        <f t="shared" si="57"/>
        <v>569990.375</v>
      </c>
      <c r="AA112" s="7">
        <f t="shared" si="58"/>
        <v>433762</v>
      </c>
      <c r="AB112" s="7">
        <f t="shared" si="59"/>
        <v>476505</v>
      </c>
      <c r="AC112" s="7">
        <f t="shared" si="60"/>
        <v>576986.17369999993</v>
      </c>
      <c r="AD112" s="7">
        <f t="shared" si="82"/>
        <v>634300.31260999991</v>
      </c>
      <c r="AE112" s="63">
        <f t="shared" si="83"/>
        <v>537206.82299999997</v>
      </c>
      <c r="AF112" s="40">
        <f t="shared" si="84"/>
        <v>556614</v>
      </c>
      <c r="AG112" s="40">
        <f t="shared" si="84"/>
        <v>736028</v>
      </c>
    </row>
    <row r="113" spans="1:33">
      <c r="A113" s="5" t="s">
        <v>8</v>
      </c>
      <c r="B113" s="6">
        <f t="shared" si="61"/>
        <v>308326.45300000004</v>
      </c>
      <c r="C113" s="7">
        <f t="shared" si="62"/>
        <v>231737</v>
      </c>
      <c r="D113" s="7">
        <f t="shared" si="63"/>
        <v>243195</v>
      </c>
      <c r="E113" s="7">
        <f t="shared" si="64"/>
        <v>266503.39619999996</v>
      </c>
      <c r="F113" s="25">
        <f t="shared" si="65"/>
        <v>192998.26255000001</v>
      </c>
      <c r="G113" s="63">
        <f t="shared" si="66"/>
        <v>169226.63</v>
      </c>
      <c r="H113" s="40">
        <f t="shared" si="67"/>
        <v>149936</v>
      </c>
      <c r="I113" s="40">
        <f t="shared" si="67"/>
        <v>228917</v>
      </c>
      <c r="J113" s="6">
        <f t="shared" si="68"/>
        <v>184873.33300000001</v>
      </c>
      <c r="K113" s="7">
        <f t="shared" si="69"/>
        <v>223745</v>
      </c>
      <c r="L113" s="7">
        <f t="shared" si="70"/>
        <v>209430</v>
      </c>
      <c r="M113" s="7">
        <f t="shared" si="71"/>
        <v>320645.67440000002</v>
      </c>
      <c r="N113" s="7">
        <f t="shared" si="72"/>
        <v>414637.81400000001</v>
      </c>
      <c r="O113" s="7">
        <f t="shared" si="73"/>
        <v>370503.28222000005</v>
      </c>
      <c r="P113" s="29">
        <f t="shared" si="74"/>
        <v>467668</v>
      </c>
      <c r="Q113" s="29">
        <f t="shared" si="74"/>
        <v>451984</v>
      </c>
      <c r="R113" s="6">
        <f t="shared" si="75"/>
        <v>290921.17000000004</v>
      </c>
      <c r="S113" s="7">
        <f t="shared" si="76"/>
        <v>177645</v>
      </c>
      <c r="T113" s="7">
        <f t="shared" si="77"/>
        <v>197087</v>
      </c>
      <c r="U113" s="7">
        <f t="shared" si="78"/>
        <v>214323.28999999998</v>
      </c>
      <c r="V113" s="7">
        <f t="shared" si="79"/>
        <v>246562.12910999998</v>
      </c>
      <c r="W113" s="7">
        <f t="shared" si="80"/>
        <v>139677.49299999999</v>
      </c>
      <c r="X113" s="40">
        <f t="shared" si="81"/>
        <v>160804</v>
      </c>
      <c r="Y113" s="40">
        <f t="shared" si="81"/>
        <v>347539</v>
      </c>
      <c r="Z113" s="6">
        <f t="shared" si="57"/>
        <v>784120.95600000001</v>
      </c>
      <c r="AA113" s="7">
        <f t="shared" si="58"/>
        <v>633127</v>
      </c>
      <c r="AB113" s="7">
        <f t="shared" si="59"/>
        <v>649712</v>
      </c>
      <c r="AC113" s="7">
        <f t="shared" si="60"/>
        <v>801472.3605999999</v>
      </c>
      <c r="AD113" s="7">
        <f t="shared" si="82"/>
        <v>854198.20565999998</v>
      </c>
      <c r="AE113" s="63">
        <f t="shared" si="83"/>
        <v>679407.40521999996</v>
      </c>
      <c r="AF113" s="40">
        <f t="shared" si="84"/>
        <v>778408</v>
      </c>
      <c r="AG113" s="40">
        <f t="shared" si="84"/>
        <v>1028440</v>
      </c>
    </row>
    <row r="114" spans="1:33">
      <c r="A114" s="5" t="s">
        <v>9</v>
      </c>
      <c r="B114" s="6">
        <f t="shared" si="61"/>
        <v>397920.05300000007</v>
      </c>
      <c r="C114" s="7">
        <f t="shared" si="62"/>
        <v>315856</v>
      </c>
      <c r="D114" s="7">
        <f t="shared" si="63"/>
        <v>313097</v>
      </c>
      <c r="E114" s="7">
        <f t="shared" si="64"/>
        <v>307177.61679999996</v>
      </c>
      <c r="F114" s="25">
        <f t="shared" si="65"/>
        <v>223144.08345000001</v>
      </c>
      <c r="G114" s="63">
        <f t="shared" si="66"/>
        <v>194586.63</v>
      </c>
      <c r="H114" s="40">
        <f t="shared" si="67"/>
        <v>182745</v>
      </c>
      <c r="I114" s="40">
        <f t="shared" si="67"/>
        <v>294075</v>
      </c>
      <c r="J114" s="6">
        <f t="shared" si="68"/>
        <v>251429.33300000001</v>
      </c>
      <c r="K114" s="7">
        <f t="shared" si="69"/>
        <v>281301</v>
      </c>
      <c r="L114" s="7">
        <f t="shared" si="70"/>
        <v>251772</v>
      </c>
      <c r="M114" s="7">
        <f t="shared" si="71"/>
        <v>418572.98239999998</v>
      </c>
      <c r="N114" s="7">
        <f t="shared" si="72"/>
        <v>553829.80900000001</v>
      </c>
      <c r="O114" s="7">
        <f t="shared" si="73"/>
        <v>491286.28222000005</v>
      </c>
      <c r="P114" s="29">
        <f t="shared" si="74"/>
        <v>606509</v>
      </c>
      <c r="Q114" s="29">
        <f t="shared" si="74"/>
        <v>524167</v>
      </c>
      <c r="R114" s="6">
        <f t="shared" si="75"/>
        <v>347969.17000000004</v>
      </c>
      <c r="S114" s="7">
        <f t="shared" si="76"/>
        <v>200956</v>
      </c>
      <c r="T114" s="7">
        <f t="shared" si="77"/>
        <v>291827</v>
      </c>
      <c r="U114" s="7">
        <f t="shared" si="78"/>
        <v>288264.32999999996</v>
      </c>
      <c r="V114" s="7">
        <f t="shared" si="79"/>
        <v>316805.98910999997</v>
      </c>
      <c r="W114" s="7">
        <f t="shared" si="80"/>
        <v>181390.49299999999</v>
      </c>
      <c r="X114" s="40">
        <f t="shared" si="81"/>
        <v>205051</v>
      </c>
      <c r="Y114" s="40">
        <f t="shared" si="81"/>
        <v>461025</v>
      </c>
      <c r="Z114" s="6">
        <f t="shared" si="57"/>
        <v>997318.5560000001</v>
      </c>
      <c r="AA114" s="7">
        <f t="shared" si="58"/>
        <v>798113</v>
      </c>
      <c r="AB114" s="7">
        <f t="shared" si="59"/>
        <v>856696</v>
      </c>
      <c r="AC114" s="7">
        <f t="shared" si="60"/>
        <v>1014014.9291999999</v>
      </c>
      <c r="AD114" s="7">
        <f t="shared" si="82"/>
        <v>1093779.8815599999</v>
      </c>
      <c r="AE114" s="63">
        <f t="shared" si="83"/>
        <v>867263.40521999996</v>
      </c>
      <c r="AF114" s="40">
        <f t="shared" si="84"/>
        <v>994305</v>
      </c>
      <c r="AG114" s="40">
        <f t="shared" si="84"/>
        <v>1279267</v>
      </c>
    </row>
    <row r="115" spans="1:33">
      <c r="A115" s="5" t="s">
        <v>10</v>
      </c>
      <c r="B115" s="6">
        <f t="shared" si="61"/>
        <v>460516.49650000007</v>
      </c>
      <c r="C115" s="7">
        <f t="shared" si="62"/>
        <v>360262</v>
      </c>
      <c r="D115" s="7">
        <f t="shared" si="63"/>
        <v>378834.31900000002</v>
      </c>
      <c r="E115" s="7">
        <f t="shared" si="64"/>
        <v>378954.61679999996</v>
      </c>
      <c r="F115" s="25">
        <f t="shared" si="65"/>
        <v>275003.17295000004</v>
      </c>
      <c r="G115" s="63">
        <f t="shared" si="66"/>
        <v>229835.63</v>
      </c>
      <c r="H115" s="40">
        <f t="shared" si="67"/>
        <v>252308</v>
      </c>
      <c r="I115" s="40">
        <f t="shared" si="67"/>
        <v>410153</v>
      </c>
      <c r="J115" s="6">
        <f t="shared" si="68"/>
        <v>285092.36200000002</v>
      </c>
      <c r="K115" s="7">
        <f t="shared" si="69"/>
        <v>355244</v>
      </c>
      <c r="L115" s="7">
        <f t="shared" si="70"/>
        <v>304021.179</v>
      </c>
      <c r="M115" s="7">
        <f t="shared" si="71"/>
        <v>510766.98239999998</v>
      </c>
      <c r="N115" s="7">
        <f t="shared" si="72"/>
        <v>645120.08230000001</v>
      </c>
      <c r="O115" s="7">
        <f t="shared" si="73"/>
        <v>593070.28222000005</v>
      </c>
      <c r="P115" s="29">
        <f t="shared" si="74"/>
        <v>720194</v>
      </c>
      <c r="Q115" s="29">
        <f t="shared" si="74"/>
        <v>626262</v>
      </c>
      <c r="R115" s="6">
        <f t="shared" si="75"/>
        <v>398682.33000000007</v>
      </c>
      <c r="S115" s="7">
        <f t="shared" si="76"/>
        <v>232395</v>
      </c>
      <c r="T115" s="7">
        <f t="shared" si="77"/>
        <v>355510.51799999998</v>
      </c>
      <c r="U115" s="7">
        <f t="shared" si="78"/>
        <v>326185.32999999996</v>
      </c>
      <c r="V115" s="7">
        <f t="shared" si="79"/>
        <v>378277.95210999995</v>
      </c>
      <c r="W115" s="7">
        <f t="shared" si="80"/>
        <v>209434.49299999999</v>
      </c>
      <c r="X115" s="40">
        <f t="shared" si="81"/>
        <v>277421</v>
      </c>
      <c r="Y115" s="40">
        <f t="shared" si="81"/>
        <v>537946</v>
      </c>
      <c r="Z115" s="6">
        <f t="shared" si="57"/>
        <v>1144291.1885000002</v>
      </c>
      <c r="AA115" s="7">
        <f t="shared" si="58"/>
        <v>947901</v>
      </c>
      <c r="AB115" s="7">
        <f t="shared" si="59"/>
        <v>1038366.0159999999</v>
      </c>
      <c r="AC115" s="7">
        <f t="shared" si="60"/>
        <v>1215906.9291999999</v>
      </c>
      <c r="AD115" s="7">
        <f t="shared" si="82"/>
        <v>1298401.2073599999</v>
      </c>
      <c r="AE115" s="63">
        <f t="shared" si="83"/>
        <v>1032340.40522</v>
      </c>
      <c r="AF115" s="40">
        <f t="shared" si="84"/>
        <v>1249923</v>
      </c>
      <c r="AG115" s="40">
        <f t="shared" si="84"/>
        <v>1574361</v>
      </c>
    </row>
    <row r="116" spans="1:33">
      <c r="A116" s="5" t="s">
        <v>11</v>
      </c>
      <c r="B116" s="6">
        <f t="shared" si="61"/>
        <v>538286.49650000012</v>
      </c>
      <c r="C116" s="7">
        <f t="shared" si="62"/>
        <v>427250</v>
      </c>
      <c r="D116" s="7">
        <f t="shared" si="63"/>
        <v>421603.58900000004</v>
      </c>
      <c r="E116" s="7">
        <f t="shared" si="64"/>
        <v>417796.20759999997</v>
      </c>
      <c r="F116" s="25">
        <f t="shared" si="65"/>
        <v>331483.86796800001</v>
      </c>
      <c r="G116" s="63">
        <f t="shared" si="66"/>
        <v>273935.63</v>
      </c>
      <c r="H116" s="40">
        <f t="shared" si="67"/>
        <v>326303</v>
      </c>
      <c r="I116" s="40">
        <f t="shared" si="67"/>
        <v>478610</v>
      </c>
      <c r="J116" s="6">
        <f t="shared" si="68"/>
        <v>331179.36200000002</v>
      </c>
      <c r="K116" s="7">
        <f t="shared" si="69"/>
        <v>408522</v>
      </c>
      <c r="L116" s="7">
        <f t="shared" si="70"/>
        <v>356240.56449999998</v>
      </c>
      <c r="M116" s="7">
        <f t="shared" si="71"/>
        <v>606531.04009999998</v>
      </c>
      <c r="N116" s="7">
        <f t="shared" si="72"/>
        <v>771894.21937200008</v>
      </c>
      <c r="O116" s="7">
        <f t="shared" si="73"/>
        <v>708859.28222000005</v>
      </c>
      <c r="P116" s="29">
        <f t="shared" si="74"/>
        <v>846608</v>
      </c>
      <c r="Q116" s="29">
        <f t="shared" si="74"/>
        <v>695402</v>
      </c>
      <c r="R116" s="6">
        <f t="shared" si="75"/>
        <v>467052.33000000007</v>
      </c>
      <c r="S116" s="7">
        <f t="shared" si="76"/>
        <v>273902</v>
      </c>
      <c r="T116" s="7">
        <f t="shared" si="77"/>
        <v>391439.41800000001</v>
      </c>
      <c r="U116" s="7">
        <f t="shared" si="78"/>
        <v>387187.11599999998</v>
      </c>
      <c r="V116" s="7">
        <f t="shared" si="79"/>
        <v>454304.65810999996</v>
      </c>
      <c r="W116" s="7">
        <f t="shared" si="80"/>
        <v>273231.49300000002</v>
      </c>
      <c r="X116" s="40">
        <f t="shared" si="81"/>
        <v>321240</v>
      </c>
      <c r="Y116" s="40">
        <f t="shared" si="81"/>
        <v>670635</v>
      </c>
      <c r="Z116" s="6">
        <f t="shared" si="57"/>
        <v>1336518.1885000002</v>
      </c>
      <c r="AA116" s="7">
        <f t="shared" si="58"/>
        <v>1109674</v>
      </c>
      <c r="AB116" s="7">
        <f t="shared" si="59"/>
        <v>1169283.5715000001</v>
      </c>
      <c r="AC116" s="7">
        <f t="shared" si="60"/>
        <v>1411514.3637000001</v>
      </c>
      <c r="AD116" s="7">
        <f t="shared" si="82"/>
        <v>1557682.7454499998</v>
      </c>
      <c r="AE116" s="63">
        <f t="shared" si="83"/>
        <v>1256026.4052200001</v>
      </c>
      <c r="AF116" s="40">
        <f t="shared" si="84"/>
        <v>1494151</v>
      </c>
      <c r="AG116" s="40">
        <f t="shared" si="84"/>
        <v>1844647</v>
      </c>
    </row>
    <row r="117" spans="1:33">
      <c r="A117" s="5" t="s">
        <v>12</v>
      </c>
      <c r="B117" s="6">
        <f t="shared" si="61"/>
        <v>627334.49650000012</v>
      </c>
      <c r="C117" s="7">
        <f t="shared" si="62"/>
        <v>480845</v>
      </c>
      <c r="D117" s="7">
        <f t="shared" si="63"/>
        <v>493006.64210000006</v>
      </c>
      <c r="E117" s="7">
        <f t="shared" si="64"/>
        <v>458671.48139999993</v>
      </c>
      <c r="F117" s="25">
        <f t="shared" si="65"/>
        <v>377948.92746799998</v>
      </c>
      <c r="G117" s="63">
        <f t="shared" si="66"/>
        <v>322748.1826</v>
      </c>
      <c r="H117" s="40">
        <f t="shared" si="67"/>
        <v>358219</v>
      </c>
      <c r="I117" s="40">
        <f t="shared" si="67"/>
        <v>550753.61181999999</v>
      </c>
      <c r="J117" s="6">
        <f t="shared" si="68"/>
        <v>376179.36200000002</v>
      </c>
      <c r="K117" s="7">
        <f t="shared" si="69"/>
        <v>456327</v>
      </c>
      <c r="L117" s="7">
        <f t="shared" si="70"/>
        <v>412835.1335</v>
      </c>
      <c r="M117" s="7">
        <f t="shared" si="71"/>
        <v>689562.80209999997</v>
      </c>
      <c r="N117" s="7">
        <f t="shared" si="72"/>
        <v>873441.13081200002</v>
      </c>
      <c r="O117" s="7">
        <f t="shared" si="73"/>
        <v>814388.10294500005</v>
      </c>
      <c r="P117" s="29">
        <f t="shared" si="74"/>
        <v>963260</v>
      </c>
      <c r="Q117" s="29">
        <f t="shared" si="74"/>
        <v>797604.17523199995</v>
      </c>
      <c r="R117" s="6">
        <f t="shared" si="75"/>
        <v>481676.33000000007</v>
      </c>
      <c r="S117" s="7">
        <f t="shared" si="76"/>
        <v>312964</v>
      </c>
      <c r="T117" s="7">
        <f t="shared" si="77"/>
        <v>467196.13800000004</v>
      </c>
      <c r="U117" s="7">
        <f t="shared" si="78"/>
        <v>430669.03499999997</v>
      </c>
      <c r="V117" s="7">
        <f t="shared" si="79"/>
        <v>528090.25610999996</v>
      </c>
      <c r="W117" s="7">
        <f t="shared" si="80"/>
        <v>289798.723</v>
      </c>
      <c r="X117" s="40">
        <f t="shared" si="81"/>
        <v>382065</v>
      </c>
      <c r="Y117" s="40">
        <f t="shared" si="81"/>
        <v>725326.76</v>
      </c>
      <c r="Z117" s="6">
        <f t="shared" si="57"/>
        <v>1485190.1885000002</v>
      </c>
      <c r="AA117" s="7">
        <f t="shared" si="58"/>
        <v>1250136</v>
      </c>
      <c r="AB117" s="7">
        <f t="shared" si="59"/>
        <v>1373037.9136000001</v>
      </c>
      <c r="AC117" s="7">
        <f t="shared" si="60"/>
        <v>1578903.3184999998</v>
      </c>
      <c r="AD117" s="7">
        <f t="shared" si="82"/>
        <v>1779480.3143899997</v>
      </c>
      <c r="AE117" s="63">
        <f t="shared" si="83"/>
        <v>1426935.0085450001</v>
      </c>
      <c r="AF117" s="40">
        <f t="shared" si="84"/>
        <v>1703544</v>
      </c>
      <c r="AG117" s="40">
        <f t="shared" si="84"/>
        <v>2073684.547052</v>
      </c>
    </row>
    <row r="118" spans="1:33">
      <c r="A118" s="5" t="s">
        <v>13</v>
      </c>
      <c r="B118" s="6">
        <f t="shared" si="61"/>
        <v>698531.49650000012</v>
      </c>
      <c r="C118" s="7">
        <f t="shared" si="62"/>
        <v>563527</v>
      </c>
      <c r="D118" s="7">
        <f t="shared" si="63"/>
        <v>561911.56010000012</v>
      </c>
      <c r="E118" s="7">
        <f t="shared" si="64"/>
        <v>510481.38639999996</v>
      </c>
      <c r="F118" s="25">
        <f t="shared" si="65"/>
        <v>437945.92746799998</v>
      </c>
      <c r="G118" s="63">
        <f t="shared" si="66"/>
        <v>346485.1826</v>
      </c>
      <c r="H118" s="40">
        <f t="shared" si="67"/>
        <v>411539</v>
      </c>
      <c r="I118" s="40">
        <f t="shared" si="67"/>
        <v>592461.61181999999</v>
      </c>
      <c r="J118" s="6">
        <f t="shared" si="68"/>
        <v>416308.36200000002</v>
      </c>
      <c r="K118" s="7">
        <f t="shared" si="69"/>
        <v>513811</v>
      </c>
      <c r="L118" s="7">
        <f t="shared" si="70"/>
        <v>464840.14639999997</v>
      </c>
      <c r="M118" s="7">
        <f t="shared" si="71"/>
        <v>768228.87009999994</v>
      </c>
      <c r="N118" s="7">
        <f t="shared" si="72"/>
        <v>947898.13081200002</v>
      </c>
      <c r="O118" s="7">
        <f t="shared" si="73"/>
        <v>882196.10294500005</v>
      </c>
      <c r="P118" s="29">
        <f t="shared" si="74"/>
        <v>1084653</v>
      </c>
      <c r="Q118" s="29">
        <f t="shared" si="74"/>
        <v>918270.17523199995</v>
      </c>
      <c r="R118" s="6">
        <f t="shared" si="75"/>
        <v>538707.33000000007</v>
      </c>
      <c r="S118" s="7">
        <f t="shared" si="76"/>
        <v>363910</v>
      </c>
      <c r="T118" s="7">
        <f t="shared" si="77"/>
        <v>526506.74</v>
      </c>
      <c r="U118" s="7">
        <f t="shared" si="78"/>
        <v>464131.03499999997</v>
      </c>
      <c r="V118" s="7">
        <f t="shared" si="79"/>
        <v>589822.50910999998</v>
      </c>
      <c r="W118" s="7">
        <f t="shared" si="80"/>
        <v>304767.603</v>
      </c>
      <c r="X118" s="40">
        <f t="shared" si="81"/>
        <v>423352</v>
      </c>
      <c r="Y118" s="40">
        <f t="shared" si="81"/>
        <v>794389.76</v>
      </c>
      <c r="Z118" s="6">
        <f t="shared" si="57"/>
        <v>1653547.1885000002</v>
      </c>
      <c r="AA118" s="7">
        <f t="shared" si="58"/>
        <v>1441248</v>
      </c>
      <c r="AB118" s="7">
        <f t="shared" si="59"/>
        <v>1553258.4465000001</v>
      </c>
      <c r="AC118" s="7">
        <f t="shared" si="60"/>
        <v>1742841.2914999998</v>
      </c>
      <c r="AD118" s="7">
        <f t="shared" si="82"/>
        <v>1975666.5673899997</v>
      </c>
      <c r="AE118" s="63">
        <f t="shared" si="83"/>
        <v>1533448.888545</v>
      </c>
      <c r="AF118" s="40">
        <f t="shared" si="84"/>
        <v>1919544</v>
      </c>
      <c r="AG118" s="40">
        <f t="shared" si="84"/>
        <v>2305121.5470519997</v>
      </c>
    </row>
    <row r="119" spans="1:33">
      <c r="A119" s="5" t="s">
        <v>14</v>
      </c>
      <c r="B119" s="6">
        <f t="shared" si="61"/>
        <v>761034.49650000012</v>
      </c>
      <c r="C119" s="7">
        <f t="shared" si="62"/>
        <v>637267</v>
      </c>
      <c r="D119" s="7">
        <f t="shared" si="63"/>
        <v>616501.67410000018</v>
      </c>
      <c r="E119" s="7">
        <f t="shared" si="64"/>
        <v>569185.82140000002</v>
      </c>
      <c r="F119" s="25">
        <f t="shared" si="65"/>
        <v>471173.92746799998</v>
      </c>
      <c r="G119" s="63">
        <f t="shared" si="66"/>
        <v>395888.1826</v>
      </c>
      <c r="H119" s="40">
        <f t="shared" si="67"/>
        <v>444789</v>
      </c>
      <c r="I119" s="40">
        <f t="shared" si="67"/>
        <v>650275.43839999998</v>
      </c>
      <c r="J119" s="6">
        <f t="shared" si="68"/>
        <v>482979.36200000002</v>
      </c>
      <c r="K119" s="7">
        <f t="shared" si="69"/>
        <v>556417</v>
      </c>
      <c r="L119" s="7">
        <f t="shared" si="70"/>
        <v>530302.35549999995</v>
      </c>
      <c r="M119" s="7">
        <f t="shared" si="71"/>
        <v>855215.33709999989</v>
      </c>
      <c r="N119" s="7">
        <f t="shared" si="72"/>
        <v>1081175.130812</v>
      </c>
      <c r="O119" s="7">
        <f t="shared" si="73"/>
        <v>1014074.102945</v>
      </c>
      <c r="P119" s="29">
        <f t="shared" si="74"/>
        <v>1216175</v>
      </c>
      <c r="Q119" s="29">
        <f t="shared" si="74"/>
        <v>1050088.5670119999</v>
      </c>
      <c r="R119" s="6">
        <f t="shared" si="75"/>
        <v>599800.33000000007</v>
      </c>
      <c r="S119" s="7">
        <f t="shared" si="76"/>
        <v>405458</v>
      </c>
      <c r="T119" s="7">
        <f t="shared" si="77"/>
        <v>583818.875</v>
      </c>
      <c r="U119" s="7">
        <f t="shared" si="78"/>
        <v>540303.34299999999</v>
      </c>
      <c r="V119" s="7">
        <f t="shared" si="79"/>
        <v>633020.69910999993</v>
      </c>
      <c r="W119" s="7">
        <f t="shared" si="80"/>
        <v>336514.603</v>
      </c>
      <c r="X119" s="40">
        <f t="shared" si="81"/>
        <v>475790</v>
      </c>
      <c r="Y119" s="40">
        <f t="shared" si="81"/>
        <v>852528.946</v>
      </c>
      <c r="Z119" s="6">
        <f t="shared" si="57"/>
        <v>1843814.1885000002</v>
      </c>
      <c r="AA119" s="7">
        <f t="shared" si="58"/>
        <v>1599142</v>
      </c>
      <c r="AB119" s="7">
        <f t="shared" si="59"/>
        <v>1730622.9046000002</v>
      </c>
      <c r="AC119" s="7">
        <f t="shared" si="60"/>
        <v>1964704.5015</v>
      </c>
      <c r="AD119" s="7">
        <f t="shared" si="82"/>
        <v>2185369.7573899999</v>
      </c>
      <c r="AE119" s="63">
        <f t="shared" si="83"/>
        <v>1746476.888545</v>
      </c>
      <c r="AF119" s="40">
        <f t="shared" si="84"/>
        <v>2136754</v>
      </c>
      <c r="AG119" s="40">
        <f t="shared" si="84"/>
        <v>2552892.9514119998</v>
      </c>
    </row>
    <row r="120" spans="1:33">
      <c r="A120" s="5" t="s">
        <v>15</v>
      </c>
      <c r="B120" s="6">
        <f t="shared" si="61"/>
        <v>838905.49650000012</v>
      </c>
      <c r="C120" s="7">
        <f t="shared" si="62"/>
        <v>726962</v>
      </c>
      <c r="D120" s="7">
        <f t="shared" si="63"/>
        <v>678342.27860000019</v>
      </c>
      <c r="E120" s="7">
        <f t="shared" si="64"/>
        <v>601985.85860000004</v>
      </c>
      <c r="F120" s="25">
        <f t="shared" si="65"/>
        <v>513961.92746799998</v>
      </c>
      <c r="G120" s="63">
        <f t="shared" si="66"/>
        <v>439432.1826</v>
      </c>
      <c r="H120" s="40">
        <f t="shared" si="67"/>
        <v>482512</v>
      </c>
      <c r="I120" s="40">
        <f t="shared" si="67"/>
        <v>684034.43839999998</v>
      </c>
      <c r="J120" s="6">
        <f t="shared" si="68"/>
        <v>525670.36199999996</v>
      </c>
      <c r="K120" s="7">
        <f t="shared" si="69"/>
        <v>597532</v>
      </c>
      <c r="L120" s="7">
        <f t="shared" si="70"/>
        <v>582290.36149999988</v>
      </c>
      <c r="M120" s="7">
        <f t="shared" si="71"/>
        <v>950703.10009999992</v>
      </c>
      <c r="N120" s="7">
        <f t="shared" si="72"/>
        <v>1170495.130812</v>
      </c>
      <c r="O120" s="7">
        <f t="shared" si="73"/>
        <v>1142657.1029449999</v>
      </c>
      <c r="P120" s="29">
        <f t="shared" si="74"/>
        <v>1329522</v>
      </c>
      <c r="Q120" s="29">
        <f t="shared" si="74"/>
        <v>1179869.5670119999</v>
      </c>
      <c r="R120" s="6">
        <f t="shared" si="75"/>
        <v>654627.33000000007</v>
      </c>
      <c r="S120" s="7">
        <f t="shared" si="76"/>
        <v>439997</v>
      </c>
      <c r="T120" s="7">
        <f t="shared" si="77"/>
        <v>668617.07499999995</v>
      </c>
      <c r="U120" s="7">
        <f t="shared" si="78"/>
        <v>620965.53300000005</v>
      </c>
      <c r="V120" s="7">
        <f t="shared" si="79"/>
        <v>732188.05310999998</v>
      </c>
      <c r="W120" s="7">
        <f t="shared" si="80"/>
        <v>405070.603</v>
      </c>
      <c r="X120" s="40">
        <f t="shared" si="81"/>
        <v>583764</v>
      </c>
      <c r="Y120" s="40">
        <f t="shared" si="81"/>
        <v>929930.946</v>
      </c>
      <c r="Z120" s="6">
        <f t="shared" si="57"/>
        <v>2019203.1885000002</v>
      </c>
      <c r="AA120" s="7">
        <f t="shared" si="58"/>
        <v>1764491</v>
      </c>
      <c r="AB120" s="7">
        <f t="shared" si="59"/>
        <v>1929249.7151000001</v>
      </c>
      <c r="AC120" s="7">
        <f t="shared" si="60"/>
        <v>2173654.4917000001</v>
      </c>
      <c r="AD120" s="7">
        <f t="shared" si="82"/>
        <v>2416645.1113899997</v>
      </c>
      <c r="AE120" s="63">
        <f t="shared" si="83"/>
        <v>1987159.888545</v>
      </c>
      <c r="AF120" s="40">
        <f t="shared" si="84"/>
        <v>2395798</v>
      </c>
      <c r="AG120" s="40">
        <f t="shared" si="84"/>
        <v>2793834.9514119998</v>
      </c>
    </row>
    <row r="121" spans="1:33" ht="13.5" thickBot="1">
      <c r="A121" s="20" t="s">
        <v>16</v>
      </c>
      <c r="B121" s="21">
        <f t="shared" si="61"/>
        <v>907664.49650000012</v>
      </c>
      <c r="C121" s="22">
        <f t="shared" si="62"/>
        <v>778963</v>
      </c>
      <c r="D121" s="22">
        <f t="shared" si="63"/>
        <v>743148.15590000013</v>
      </c>
      <c r="E121" s="22">
        <f t="shared" si="64"/>
        <v>665610.9044</v>
      </c>
      <c r="F121" s="50">
        <f t="shared" si="65"/>
        <v>587716.92746799998</v>
      </c>
      <c r="G121" s="64">
        <f t="shared" si="66"/>
        <v>509254.1826</v>
      </c>
      <c r="H121" s="47">
        <f t="shared" si="67"/>
        <v>544354</v>
      </c>
      <c r="I121" s="47">
        <f t="shared" si="67"/>
        <v>735856.43839999998</v>
      </c>
      <c r="J121" s="21">
        <f t="shared" si="68"/>
        <v>593335.36199999996</v>
      </c>
      <c r="K121" s="22">
        <f t="shared" si="69"/>
        <v>637688</v>
      </c>
      <c r="L121" s="22">
        <f t="shared" si="70"/>
        <v>662835.44359999988</v>
      </c>
      <c r="M121" s="22">
        <f t="shared" si="71"/>
        <v>1048576.1161</v>
      </c>
      <c r="N121" s="22">
        <f t="shared" si="72"/>
        <v>1251878.130812</v>
      </c>
      <c r="O121" s="22">
        <f t="shared" si="73"/>
        <v>1252771.1029449999</v>
      </c>
      <c r="P121" s="30">
        <f t="shared" si="74"/>
        <v>1502873</v>
      </c>
      <c r="Q121" s="30">
        <f t="shared" si="74"/>
        <v>1318860.5670119999</v>
      </c>
      <c r="R121" s="21">
        <f t="shared" si="75"/>
        <v>703435.33000000007</v>
      </c>
      <c r="S121" s="22">
        <f t="shared" si="76"/>
        <v>528754</v>
      </c>
      <c r="T121" s="22">
        <f t="shared" si="77"/>
        <v>767194.35399999993</v>
      </c>
      <c r="U121" s="22">
        <f t="shared" si="78"/>
        <v>680217.603</v>
      </c>
      <c r="V121" s="22">
        <f t="shared" si="79"/>
        <v>820759.60011</v>
      </c>
      <c r="W121" s="22">
        <f t="shared" si="80"/>
        <v>451374.603</v>
      </c>
      <c r="X121" s="47">
        <f t="shared" si="81"/>
        <v>626880</v>
      </c>
      <c r="Y121" s="47">
        <f t="shared" si="81"/>
        <v>1010871.946</v>
      </c>
      <c r="Z121" s="21">
        <f t="shared" si="57"/>
        <v>2204435.1885000002</v>
      </c>
      <c r="AA121" s="22">
        <f t="shared" si="58"/>
        <v>1945405</v>
      </c>
      <c r="AB121" s="22">
        <f t="shared" si="59"/>
        <v>2173177.9534999998</v>
      </c>
      <c r="AC121" s="22">
        <f t="shared" si="60"/>
        <v>2394404.6234999998</v>
      </c>
      <c r="AD121" s="22">
        <f t="shared" si="82"/>
        <v>2660354.6583899995</v>
      </c>
      <c r="AE121" s="64">
        <f t="shared" si="83"/>
        <v>2213399.888545</v>
      </c>
      <c r="AF121" s="47">
        <f t="shared" si="84"/>
        <v>2674107</v>
      </c>
      <c r="AG121" s="47">
        <f t="shared" si="84"/>
        <v>3065588.9514119998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2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3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14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55">
        <v>2011</v>
      </c>
    </row>
    <row r="129" spans="1:25">
      <c r="A129" s="11" t="s">
        <v>6</v>
      </c>
      <c r="B129" s="6">
        <f t="shared" ref="B129:U129" si="85">+B47</f>
        <v>44</v>
      </c>
      <c r="C129" s="7">
        <f t="shared" si="85"/>
        <v>274</v>
      </c>
      <c r="D129" s="7">
        <f t="shared" si="85"/>
        <v>108</v>
      </c>
      <c r="E129" s="7">
        <f t="shared" si="85"/>
        <v>29</v>
      </c>
      <c r="F129" s="25">
        <f t="shared" si="85"/>
        <v>0</v>
      </c>
      <c r="G129" s="67">
        <f t="shared" si="85"/>
        <v>125</v>
      </c>
      <c r="H129" s="51">
        <f t="shared" si="85"/>
        <v>19</v>
      </c>
      <c r="I129" s="51">
        <f t="shared" ref="I129" si="86">+I47</f>
        <v>192</v>
      </c>
      <c r="J129" s="6">
        <f t="shared" si="85"/>
        <v>3</v>
      </c>
      <c r="K129" s="7">
        <f t="shared" si="85"/>
        <v>5</v>
      </c>
      <c r="L129" s="7">
        <f t="shared" si="85"/>
        <v>2</v>
      </c>
      <c r="M129" s="7">
        <f t="shared" si="85"/>
        <v>1</v>
      </c>
      <c r="N129" s="25">
        <f t="shared" si="85"/>
        <v>0</v>
      </c>
      <c r="O129" s="7">
        <f t="shared" si="85"/>
        <v>2</v>
      </c>
      <c r="P129" s="69">
        <f t="shared" si="85"/>
        <v>1</v>
      </c>
      <c r="Q129" s="69">
        <f t="shared" ref="Q129" si="87">+Q47</f>
        <v>3</v>
      </c>
      <c r="R129" s="6">
        <f t="shared" si="85"/>
        <v>0</v>
      </c>
      <c r="S129" s="7">
        <f t="shared" si="85"/>
        <v>0</v>
      </c>
      <c r="T129" s="7">
        <f t="shared" si="85"/>
        <v>0</v>
      </c>
      <c r="U129" s="7">
        <f t="shared" si="85"/>
        <v>0</v>
      </c>
      <c r="V129" s="25">
        <v>0</v>
      </c>
      <c r="W129" s="7">
        <f>+W47</f>
        <v>0</v>
      </c>
      <c r="X129" s="69">
        <f>+X47</f>
        <v>0</v>
      </c>
      <c r="Y129" s="69">
        <f>+Y47</f>
        <v>0</v>
      </c>
    </row>
    <row r="130" spans="1:25">
      <c r="A130" s="5" t="s">
        <v>24</v>
      </c>
      <c r="B130" s="6">
        <f t="shared" ref="B130:B140" si="88">+B129+B48</f>
        <v>135</v>
      </c>
      <c r="C130" s="7">
        <f t="shared" ref="C130:C140" si="89">+C129+C48</f>
        <v>318</v>
      </c>
      <c r="D130" s="7">
        <f t="shared" ref="D130:D140" si="90">+D129+D48</f>
        <v>160</v>
      </c>
      <c r="E130" s="7">
        <f t="shared" ref="E130:E140" si="91">+E129+E48</f>
        <v>29</v>
      </c>
      <c r="F130" s="25">
        <f t="shared" ref="F130:F140" si="92">+F129+F48</f>
        <v>70</v>
      </c>
      <c r="G130" s="63">
        <f t="shared" ref="G130:G140" si="93">+G129+G48</f>
        <v>182.68333333665115</v>
      </c>
      <c r="H130" s="40">
        <f t="shared" ref="H130:I140" si="94">+H129+H48</f>
        <v>19</v>
      </c>
      <c r="I130" s="40">
        <f t="shared" si="94"/>
        <v>192</v>
      </c>
      <c r="J130" s="6">
        <f t="shared" ref="J130:J140" si="95">+J129+J48</f>
        <v>7</v>
      </c>
      <c r="K130" s="7">
        <f t="shared" ref="K130:K140" si="96">+K129+K48</f>
        <v>9</v>
      </c>
      <c r="L130" s="7">
        <f t="shared" ref="L130:L140" si="97">+L129+L48</f>
        <v>4</v>
      </c>
      <c r="M130" s="7">
        <f t="shared" ref="M130:M140" si="98">+M129+M48</f>
        <v>1</v>
      </c>
      <c r="N130" s="25">
        <f t="shared" ref="N130:N140" si="99">+N129+N48</f>
        <v>2</v>
      </c>
      <c r="O130" s="7">
        <f t="shared" ref="O130:O140" si="100">+O129+O48</f>
        <v>4</v>
      </c>
      <c r="P130" s="29">
        <f t="shared" ref="P130:Q140" si="101">+P129+P48</f>
        <v>1</v>
      </c>
      <c r="Q130" s="29">
        <f t="shared" si="101"/>
        <v>3</v>
      </c>
      <c r="R130" s="6">
        <f t="shared" ref="R130:R140" si="102">+R129+R48</f>
        <v>0</v>
      </c>
      <c r="S130" s="7">
        <f t="shared" ref="S130:S140" si="103">+S129+S48</f>
        <v>0</v>
      </c>
      <c r="T130" s="7">
        <f t="shared" ref="T130:T140" si="104">+T129+T48</f>
        <v>0</v>
      </c>
      <c r="U130" s="7">
        <f t="shared" ref="U130:U140" si="105">+U129+U48</f>
        <v>0</v>
      </c>
      <c r="V130" s="25">
        <v>0</v>
      </c>
      <c r="W130" s="7">
        <f t="shared" ref="W130:W140" si="106">+W129+W48</f>
        <v>0</v>
      </c>
      <c r="X130" s="29">
        <f t="shared" ref="X130:Y140" si="107">+X129+X48</f>
        <v>0</v>
      </c>
      <c r="Y130" s="29">
        <f t="shared" si="107"/>
        <v>0</v>
      </c>
    </row>
    <row r="131" spans="1:25">
      <c r="A131" s="11" t="s">
        <v>7</v>
      </c>
      <c r="B131" s="6">
        <f t="shared" si="88"/>
        <v>279</v>
      </c>
      <c r="C131" s="7">
        <f t="shared" si="89"/>
        <v>339</v>
      </c>
      <c r="D131" s="7">
        <f t="shared" si="90"/>
        <v>389</v>
      </c>
      <c r="E131" s="7">
        <f t="shared" si="91"/>
        <v>43</v>
      </c>
      <c r="F131" s="25">
        <f t="shared" si="92"/>
        <v>90</v>
      </c>
      <c r="G131" s="63">
        <f t="shared" si="93"/>
        <v>254.68333333665115</v>
      </c>
      <c r="H131" s="40">
        <f t="shared" si="94"/>
        <v>42</v>
      </c>
      <c r="I131" s="40">
        <f t="shared" si="94"/>
        <v>217</v>
      </c>
      <c r="J131" s="6">
        <f t="shared" si="95"/>
        <v>12</v>
      </c>
      <c r="K131" s="7">
        <f t="shared" si="96"/>
        <v>10</v>
      </c>
      <c r="L131" s="7">
        <f t="shared" si="97"/>
        <v>15</v>
      </c>
      <c r="M131" s="7">
        <f t="shared" si="98"/>
        <v>2</v>
      </c>
      <c r="N131" s="25">
        <f t="shared" si="99"/>
        <v>3</v>
      </c>
      <c r="O131" s="7">
        <f t="shared" si="100"/>
        <v>7</v>
      </c>
      <c r="P131" s="29">
        <f t="shared" si="101"/>
        <v>2</v>
      </c>
      <c r="Q131" s="29">
        <f t="shared" si="101"/>
        <v>4</v>
      </c>
      <c r="R131" s="6">
        <f t="shared" si="102"/>
        <v>0</v>
      </c>
      <c r="S131" s="7">
        <f t="shared" si="103"/>
        <v>0</v>
      </c>
      <c r="T131" s="7">
        <f t="shared" si="104"/>
        <v>0</v>
      </c>
      <c r="U131" s="7">
        <f t="shared" si="105"/>
        <v>0</v>
      </c>
      <c r="V131" s="25">
        <v>0</v>
      </c>
      <c r="W131" s="7">
        <f t="shared" si="106"/>
        <v>0</v>
      </c>
      <c r="X131" s="29">
        <f t="shared" si="107"/>
        <v>0</v>
      </c>
      <c r="Y131" s="29">
        <f t="shared" si="107"/>
        <v>0</v>
      </c>
    </row>
    <row r="132" spans="1:25">
      <c r="A132" s="11" t="s">
        <v>8</v>
      </c>
      <c r="B132" s="6">
        <f t="shared" si="88"/>
        <v>468</v>
      </c>
      <c r="C132" s="7">
        <f t="shared" si="89"/>
        <v>502</v>
      </c>
      <c r="D132" s="7">
        <f t="shared" si="90"/>
        <v>430</v>
      </c>
      <c r="E132" s="7">
        <f t="shared" si="91"/>
        <v>159</v>
      </c>
      <c r="F132" s="25">
        <f t="shared" si="92"/>
        <v>90</v>
      </c>
      <c r="G132" s="63">
        <f t="shared" si="93"/>
        <v>270.68333333665112</v>
      </c>
      <c r="H132" s="40">
        <f t="shared" si="94"/>
        <v>168</v>
      </c>
      <c r="I132" s="40">
        <f t="shared" si="94"/>
        <v>324</v>
      </c>
      <c r="J132" s="6">
        <f t="shared" si="95"/>
        <v>17</v>
      </c>
      <c r="K132" s="7">
        <f t="shared" si="96"/>
        <v>12</v>
      </c>
      <c r="L132" s="7">
        <f t="shared" si="97"/>
        <v>17</v>
      </c>
      <c r="M132" s="7">
        <f t="shared" si="98"/>
        <v>4</v>
      </c>
      <c r="N132" s="25">
        <f t="shared" si="99"/>
        <v>3</v>
      </c>
      <c r="O132" s="7">
        <f t="shared" si="100"/>
        <v>8</v>
      </c>
      <c r="P132" s="29">
        <f t="shared" si="101"/>
        <v>5</v>
      </c>
      <c r="Q132" s="29">
        <f t="shared" si="101"/>
        <v>6</v>
      </c>
      <c r="R132" s="6">
        <f t="shared" si="102"/>
        <v>0</v>
      </c>
      <c r="S132" s="7">
        <f t="shared" si="103"/>
        <v>0</v>
      </c>
      <c r="T132" s="7">
        <f t="shared" si="104"/>
        <v>0</v>
      </c>
      <c r="U132" s="7">
        <f t="shared" si="105"/>
        <v>0</v>
      </c>
      <c r="V132" s="25">
        <v>0</v>
      </c>
      <c r="W132" s="7">
        <f t="shared" si="106"/>
        <v>0</v>
      </c>
      <c r="X132" s="29">
        <f t="shared" si="107"/>
        <v>0</v>
      </c>
      <c r="Y132" s="29">
        <f t="shared" si="107"/>
        <v>0</v>
      </c>
    </row>
    <row r="133" spans="1:25">
      <c r="A133" s="11" t="s">
        <v>9</v>
      </c>
      <c r="B133" s="6">
        <f t="shared" si="88"/>
        <v>468</v>
      </c>
      <c r="C133" s="7">
        <f t="shared" si="89"/>
        <v>573</v>
      </c>
      <c r="D133" s="7">
        <f t="shared" si="90"/>
        <v>463</v>
      </c>
      <c r="E133" s="7">
        <f t="shared" si="91"/>
        <v>214</v>
      </c>
      <c r="F133" s="25">
        <f t="shared" si="92"/>
        <v>254</v>
      </c>
      <c r="G133" s="63">
        <f t="shared" si="93"/>
        <v>403.68333333665112</v>
      </c>
      <c r="H133" s="40">
        <f t="shared" si="94"/>
        <v>304</v>
      </c>
      <c r="I133" s="40">
        <f t="shared" si="94"/>
        <v>472</v>
      </c>
      <c r="J133" s="6">
        <f t="shared" si="95"/>
        <v>20</v>
      </c>
      <c r="K133" s="7">
        <f t="shared" si="96"/>
        <v>17</v>
      </c>
      <c r="L133" s="7">
        <f t="shared" si="97"/>
        <v>22</v>
      </c>
      <c r="M133" s="7">
        <f t="shared" si="98"/>
        <v>5</v>
      </c>
      <c r="N133" s="25">
        <f t="shared" si="99"/>
        <v>6</v>
      </c>
      <c r="O133" s="7">
        <f t="shared" si="100"/>
        <v>12</v>
      </c>
      <c r="P133" s="29">
        <f t="shared" si="101"/>
        <v>7</v>
      </c>
      <c r="Q133" s="29">
        <f t="shared" si="101"/>
        <v>7</v>
      </c>
      <c r="R133" s="6">
        <f t="shared" si="102"/>
        <v>0</v>
      </c>
      <c r="S133" s="7">
        <f t="shared" si="103"/>
        <v>0</v>
      </c>
      <c r="T133" s="7">
        <f t="shared" si="104"/>
        <v>0</v>
      </c>
      <c r="U133" s="7">
        <f t="shared" si="105"/>
        <v>0</v>
      </c>
      <c r="V133" s="25">
        <v>0</v>
      </c>
      <c r="W133" s="7">
        <f t="shared" si="106"/>
        <v>0</v>
      </c>
      <c r="X133" s="29">
        <f t="shared" si="107"/>
        <v>0</v>
      </c>
      <c r="Y133" s="29">
        <f t="shared" si="107"/>
        <v>0</v>
      </c>
    </row>
    <row r="134" spans="1:25">
      <c r="A134" s="11" t="s">
        <v>10</v>
      </c>
      <c r="B134" s="6">
        <f t="shared" si="88"/>
        <v>720</v>
      </c>
      <c r="C134" s="7">
        <f t="shared" si="89"/>
        <v>736</v>
      </c>
      <c r="D134" s="7">
        <f t="shared" si="90"/>
        <v>463</v>
      </c>
      <c r="E134" s="7">
        <f t="shared" si="91"/>
        <v>242</v>
      </c>
      <c r="F134" s="25">
        <f t="shared" si="92"/>
        <v>254</v>
      </c>
      <c r="G134" s="63">
        <f t="shared" si="93"/>
        <v>413.68333333665112</v>
      </c>
      <c r="H134" s="40">
        <f t="shared" si="94"/>
        <v>426</v>
      </c>
      <c r="I134" s="40">
        <f t="shared" si="94"/>
        <v>472</v>
      </c>
      <c r="J134" s="6">
        <f t="shared" si="95"/>
        <v>25</v>
      </c>
      <c r="K134" s="7">
        <f t="shared" si="96"/>
        <v>20</v>
      </c>
      <c r="L134" s="7">
        <f t="shared" si="97"/>
        <v>25</v>
      </c>
      <c r="M134" s="7">
        <f t="shared" si="98"/>
        <v>6</v>
      </c>
      <c r="N134" s="25">
        <f t="shared" si="99"/>
        <v>6</v>
      </c>
      <c r="O134" s="7">
        <f t="shared" si="100"/>
        <v>13</v>
      </c>
      <c r="P134" s="29">
        <f t="shared" si="101"/>
        <v>10</v>
      </c>
      <c r="Q134" s="29">
        <f t="shared" si="101"/>
        <v>7</v>
      </c>
      <c r="R134" s="6">
        <f t="shared" si="102"/>
        <v>0</v>
      </c>
      <c r="S134" s="7">
        <f t="shared" si="103"/>
        <v>0</v>
      </c>
      <c r="T134" s="7">
        <f t="shared" si="104"/>
        <v>0</v>
      </c>
      <c r="U134" s="7">
        <f t="shared" si="105"/>
        <v>0</v>
      </c>
      <c r="V134" s="25">
        <v>0</v>
      </c>
      <c r="W134" s="7">
        <f t="shared" si="106"/>
        <v>0</v>
      </c>
      <c r="X134" s="29">
        <f t="shared" si="107"/>
        <v>0</v>
      </c>
      <c r="Y134" s="29">
        <f t="shared" si="107"/>
        <v>0</v>
      </c>
    </row>
    <row r="135" spans="1:25">
      <c r="A135" s="11" t="s">
        <v>11</v>
      </c>
      <c r="B135" s="6">
        <f t="shared" si="88"/>
        <v>850</v>
      </c>
      <c r="C135" s="7">
        <f t="shared" si="89"/>
        <v>817</v>
      </c>
      <c r="D135" s="7">
        <f t="shared" si="90"/>
        <v>588</v>
      </c>
      <c r="E135" s="7">
        <f t="shared" si="91"/>
        <v>316</v>
      </c>
      <c r="F135" s="25">
        <f t="shared" si="92"/>
        <v>419</v>
      </c>
      <c r="G135" s="63">
        <f t="shared" si="93"/>
        <v>413.68333333665112</v>
      </c>
      <c r="H135" s="40">
        <f t="shared" si="94"/>
        <v>441</v>
      </c>
      <c r="I135" s="40">
        <f t="shared" si="94"/>
        <v>573</v>
      </c>
      <c r="J135" s="6">
        <f t="shared" si="95"/>
        <v>28</v>
      </c>
      <c r="K135" s="7">
        <f t="shared" si="96"/>
        <v>22</v>
      </c>
      <c r="L135" s="7">
        <f t="shared" si="97"/>
        <v>30</v>
      </c>
      <c r="M135" s="7">
        <f t="shared" si="98"/>
        <v>9</v>
      </c>
      <c r="N135" s="25">
        <f t="shared" si="99"/>
        <v>11</v>
      </c>
      <c r="O135" s="7">
        <f t="shared" si="100"/>
        <v>13</v>
      </c>
      <c r="P135" s="29">
        <f t="shared" si="101"/>
        <v>11</v>
      </c>
      <c r="Q135" s="29">
        <f t="shared" si="101"/>
        <v>8</v>
      </c>
      <c r="R135" s="6">
        <f t="shared" si="102"/>
        <v>0</v>
      </c>
      <c r="S135" s="7">
        <f t="shared" si="103"/>
        <v>0</v>
      </c>
      <c r="T135" s="7">
        <f t="shared" si="104"/>
        <v>0</v>
      </c>
      <c r="U135" s="7">
        <f t="shared" si="105"/>
        <v>0</v>
      </c>
      <c r="V135" s="25">
        <v>0</v>
      </c>
      <c r="W135" s="7">
        <f t="shared" si="106"/>
        <v>0</v>
      </c>
      <c r="X135" s="29">
        <f t="shared" si="107"/>
        <v>0</v>
      </c>
      <c r="Y135" s="29">
        <f t="shared" si="107"/>
        <v>0</v>
      </c>
    </row>
    <row r="136" spans="1:25">
      <c r="A136" s="11" t="s">
        <v>12</v>
      </c>
      <c r="B136" s="6">
        <f t="shared" si="88"/>
        <v>890</v>
      </c>
      <c r="C136" s="7">
        <f t="shared" si="89"/>
        <v>817</v>
      </c>
      <c r="D136" s="7">
        <f t="shared" si="90"/>
        <v>635</v>
      </c>
      <c r="E136" s="7">
        <f t="shared" si="91"/>
        <v>413</v>
      </c>
      <c r="F136" s="25">
        <f t="shared" si="92"/>
        <v>445</v>
      </c>
      <c r="G136" s="63">
        <f t="shared" si="93"/>
        <v>570.68333333665112</v>
      </c>
      <c r="H136" s="40">
        <f t="shared" si="94"/>
        <v>462</v>
      </c>
      <c r="I136" s="40">
        <f t="shared" si="94"/>
        <v>573</v>
      </c>
      <c r="J136" s="6">
        <f t="shared" si="95"/>
        <v>30</v>
      </c>
      <c r="K136" s="7">
        <f t="shared" si="96"/>
        <v>23</v>
      </c>
      <c r="L136" s="7">
        <f t="shared" si="97"/>
        <v>31</v>
      </c>
      <c r="M136" s="7">
        <f t="shared" si="98"/>
        <v>10</v>
      </c>
      <c r="N136" s="25">
        <f t="shared" si="99"/>
        <v>12</v>
      </c>
      <c r="O136" s="7">
        <f t="shared" si="100"/>
        <v>14</v>
      </c>
      <c r="P136" s="29">
        <f t="shared" si="101"/>
        <v>12</v>
      </c>
      <c r="Q136" s="29">
        <f t="shared" si="101"/>
        <v>8</v>
      </c>
      <c r="R136" s="6">
        <f t="shared" si="102"/>
        <v>0</v>
      </c>
      <c r="S136" s="7">
        <f t="shared" si="103"/>
        <v>0</v>
      </c>
      <c r="T136" s="7">
        <f t="shared" si="104"/>
        <v>0</v>
      </c>
      <c r="U136" s="7">
        <f t="shared" si="105"/>
        <v>0</v>
      </c>
      <c r="V136" s="25">
        <v>0</v>
      </c>
      <c r="W136" s="7">
        <f t="shared" si="106"/>
        <v>0</v>
      </c>
      <c r="X136" s="29">
        <f t="shared" si="107"/>
        <v>0</v>
      </c>
      <c r="Y136" s="29">
        <f t="shared" si="107"/>
        <v>0</v>
      </c>
    </row>
    <row r="137" spans="1:25">
      <c r="A137" s="11" t="s">
        <v>13</v>
      </c>
      <c r="B137" s="6">
        <f t="shared" si="88"/>
        <v>999</v>
      </c>
      <c r="C137" s="7">
        <f t="shared" si="89"/>
        <v>871</v>
      </c>
      <c r="D137" s="7">
        <f t="shared" si="90"/>
        <v>730</v>
      </c>
      <c r="E137" s="7">
        <f t="shared" si="91"/>
        <v>443</v>
      </c>
      <c r="F137" s="25">
        <f t="shared" si="92"/>
        <v>463</v>
      </c>
      <c r="G137" s="63">
        <f t="shared" si="93"/>
        <v>570.68333333665112</v>
      </c>
      <c r="H137" s="40">
        <f t="shared" si="94"/>
        <v>538</v>
      </c>
      <c r="I137" s="40">
        <f t="shared" si="94"/>
        <v>663</v>
      </c>
      <c r="J137" s="6">
        <f t="shared" si="95"/>
        <v>32</v>
      </c>
      <c r="K137" s="7">
        <f t="shared" si="96"/>
        <v>25</v>
      </c>
      <c r="L137" s="7">
        <f t="shared" si="97"/>
        <v>32</v>
      </c>
      <c r="M137" s="7">
        <f t="shared" si="98"/>
        <v>11</v>
      </c>
      <c r="N137" s="25">
        <f t="shared" si="99"/>
        <v>13</v>
      </c>
      <c r="O137" s="7">
        <f t="shared" si="100"/>
        <v>14</v>
      </c>
      <c r="P137" s="29">
        <f t="shared" si="101"/>
        <v>14</v>
      </c>
      <c r="Q137" s="29">
        <f t="shared" si="101"/>
        <v>9</v>
      </c>
      <c r="R137" s="6">
        <f t="shared" si="102"/>
        <v>0</v>
      </c>
      <c r="S137" s="7">
        <f t="shared" si="103"/>
        <v>0</v>
      </c>
      <c r="T137" s="7">
        <f t="shared" si="104"/>
        <v>0</v>
      </c>
      <c r="U137" s="7">
        <f t="shared" si="105"/>
        <v>0</v>
      </c>
      <c r="V137" s="25">
        <v>0</v>
      </c>
      <c r="W137" s="7">
        <f t="shared" si="106"/>
        <v>0</v>
      </c>
      <c r="X137" s="29">
        <f t="shared" si="107"/>
        <v>0</v>
      </c>
      <c r="Y137" s="29">
        <f t="shared" si="107"/>
        <v>0</v>
      </c>
    </row>
    <row r="138" spans="1:25">
      <c r="A138" s="11" t="s">
        <v>14</v>
      </c>
      <c r="B138" s="6">
        <f t="shared" si="88"/>
        <v>1450</v>
      </c>
      <c r="C138" s="7">
        <f t="shared" si="89"/>
        <v>943</v>
      </c>
      <c r="D138" s="7">
        <f t="shared" si="90"/>
        <v>749</v>
      </c>
      <c r="E138" s="7">
        <f t="shared" si="91"/>
        <v>513</v>
      </c>
      <c r="F138" s="25">
        <f t="shared" si="92"/>
        <v>463</v>
      </c>
      <c r="G138" s="63">
        <f t="shared" si="93"/>
        <v>608.68333333665112</v>
      </c>
      <c r="H138" s="40">
        <f t="shared" si="94"/>
        <v>626</v>
      </c>
      <c r="I138" s="40">
        <f t="shared" si="94"/>
        <v>663</v>
      </c>
      <c r="J138" s="6">
        <f t="shared" si="95"/>
        <v>42</v>
      </c>
      <c r="K138" s="7">
        <f t="shared" si="96"/>
        <v>31</v>
      </c>
      <c r="L138" s="7">
        <f t="shared" si="97"/>
        <v>37</v>
      </c>
      <c r="M138" s="7">
        <f t="shared" si="98"/>
        <v>12</v>
      </c>
      <c r="N138" s="25">
        <f t="shared" si="99"/>
        <v>13</v>
      </c>
      <c r="O138" s="7">
        <f t="shared" si="100"/>
        <v>16</v>
      </c>
      <c r="P138" s="29">
        <f t="shared" si="101"/>
        <v>16</v>
      </c>
      <c r="Q138" s="29">
        <f t="shared" si="101"/>
        <v>9</v>
      </c>
      <c r="R138" s="6">
        <f t="shared" si="102"/>
        <v>2.72</v>
      </c>
      <c r="S138" s="7">
        <f t="shared" si="103"/>
        <v>0</v>
      </c>
      <c r="T138" s="7">
        <f t="shared" si="104"/>
        <v>0</v>
      </c>
      <c r="U138" s="7">
        <f t="shared" si="105"/>
        <v>0</v>
      </c>
      <c r="V138" s="25">
        <v>0</v>
      </c>
      <c r="W138" s="7">
        <f t="shared" si="106"/>
        <v>0</v>
      </c>
      <c r="X138" s="29">
        <f t="shared" si="107"/>
        <v>0</v>
      </c>
      <c r="Y138" s="29">
        <f t="shared" si="107"/>
        <v>0</v>
      </c>
    </row>
    <row r="139" spans="1:25">
      <c r="A139" s="11" t="s">
        <v>15</v>
      </c>
      <c r="B139" s="6">
        <f t="shared" si="88"/>
        <v>1586</v>
      </c>
      <c r="C139" s="7">
        <f t="shared" si="89"/>
        <v>966</v>
      </c>
      <c r="D139" s="7">
        <f t="shared" si="90"/>
        <v>835</v>
      </c>
      <c r="E139" s="7">
        <f t="shared" si="91"/>
        <v>568</v>
      </c>
      <c r="F139" s="25">
        <f t="shared" si="92"/>
        <v>592</v>
      </c>
      <c r="G139" s="63">
        <f t="shared" si="93"/>
        <v>714.68333333665112</v>
      </c>
      <c r="H139" s="40">
        <f t="shared" si="94"/>
        <v>693</v>
      </c>
      <c r="I139" s="40">
        <f t="shared" si="94"/>
        <v>663</v>
      </c>
      <c r="J139" s="6">
        <f t="shared" si="95"/>
        <v>48</v>
      </c>
      <c r="K139" s="7">
        <f t="shared" si="96"/>
        <v>35</v>
      </c>
      <c r="L139" s="7">
        <f t="shared" si="97"/>
        <v>39</v>
      </c>
      <c r="M139" s="7">
        <f t="shared" si="98"/>
        <v>13</v>
      </c>
      <c r="N139" s="25">
        <f t="shared" si="99"/>
        <v>17</v>
      </c>
      <c r="O139" s="7">
        <f t="shared" si="100"/>
        <v>17</v>
      </c>
      <c r="P139" s="29">
        <f t="shared" si="101"/>
        <v>17</v>
      </c>
      <c r="Q139" s="29">
        <f t="shared" si="101"/>
        <v>9</v>
      </c>
      <c r="R139" s="6">
        <f t="shared" si="102"/>
        <v>2.72</v>
      </c>
      <c r="S139" s="7">
        <f t="shared" si="103"/>
        <v>0</v>
      </c>
      <c r="T139" s="7">
        <f t="shared" si="104"/>
        <v>0</v>
      </c>
      <c r="U139" s="7">
        <f t="shared" si="105"/>
        <v>0</v>
      </c>
      <c r="V139" s="25">
        <v>0</v>
      </c>
      <c r="W139" s="7">
        <f t="shared" si="106"/>
        <v>0</v>
      </c>
      <c r="X139" s="29">
        <f t="shared" si="107"/>
        <v>0</v>
      </c>
      <c r="Y139" s="29">
        <f t="shared" si="107"/>
        <v>0</v>
      </c>
    </row>
    <row r="140" spans="1:25" ht="13.5" thickBot="1">
      <c r="A140" s="23" t="s">
        <v>16</v>
      </c>
      <c r="B140" s="21">
        <f t="shared" si="88"/>
        <v>1720</v>
      </c>
      <c r="C140" s="22">
        <f t="shared" si="89"/>
        <v>966</v>
      </c>
      <c r="D140" s="22">
        <f t="shared" si="90"/>
        <v>846</v>
      </c>
      <c r="E140" s="22">
        <f t="shared" si="91"/>
        <v>606</v>
      </c>
      <c r="F140" s="50">
        <f t="shared" si="92"/>
        <v>592</v>
      </c>
      <c r="G140" s="64">
        <f t="shared" si="93"/>
        <v>759.68333333665112</v>
      </c>
      <c r="H140" s="47">
        <f t="shared" si="94"/>
        <v>722</v>
      </c>
      <c r="I140" s="47">
        <f t="shared" si="94"/>
        <v>804</v>
      </c>
      <c r="J140" s="21">
        <f t="shared" si="95"/>
        <v>55</v>
      </c>
      <c r="K140" s="22">
        <f t="shared" si="96"/>
        <v>35</v>
      </c>
      <c r="L140" s="22">
        <f t="shared" si="97"/>
        <v>40</v>
      </c>
      <c r="M140" s="22">
        <f t="shared" si="98"/>
        <v>15</v>
      </c>
      <c r="N140" s="50">
        <f t="shared" si="99"/>
        <v>17</v>
      </c>
      <c r="O140" s="22">
        <f t="shared" si="100"/>
        <v>19</v>
      </c>
      <c r="P140" s="30">
        <f t="shared" si="101"/>
        <v>18</v>
      </c>
      <c r="Q140" s="30">
        <f t="shared" si="101"/>
        <v>11</v>
      </c>
      <c r="R140" s="21">
        <f t="shared" si="102"/>
        <v>2.72</v>
      </c>
      <c r="S140" s="22">
        <f t="shared" si="103"/>
        <v>0</v>
      </c>
      <c r="T140" s="22">
        <f t="shared" si="104"/>
        <v>0</v>
      </c>
      <c r="U140" s="22">
        <f t="shared" si="105"/>
        <v>0</v>
      </c>
      <c r="V140" s="50">
        <v>0</v>
      </c>
      <c r="W140" s="22">
        <f t="shared" si="106"/>
        <v>0</v>
      </c>
      <c r="X140" s="30">
        <f t="shared" si="107"/>
        <v>0</v>
      </c>
      <c r="Y140" s="30">
        <f t="shared" si="107"/>
        <v>0</v>
      </c>
    </row>
    <row r="143" spans="1:25" ht="13.5" thickBot="1"/>
    <row r="144" spans="1:25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2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3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14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55">
        <v>2011</v>
      </c>
    </row>
    <row r="148" spans="1:25">
      <c r="A148" s="11" t="s">
        <v>6</v>
      </c>
      <c r="B148" s="6">
        <f t="shared" ref="B148:X148" si="108">+B67</f>
        <v>745</v>
      </c>
      <c r="C148" s="7">
        <f t="shared" si="108"/>
        <v>689</v>
      </c>
      <c r="D148" s="7">
        <f t="shared" si="108"/>
        <v>795</v>
      </c>
      <c r="E148" s="7">
        <f t="shared" si="108"/>
        <v>824</v>
      </c>
      <c r="F148" s="25">
        <f t="shared" si="108"/>
        <v>856</v>
      </c>
      <c r="G148" s="67">
        <f t="shared" si="108"/>
        <v>911</v>
      </c>
      <c r="H148" s="51">
        <f t="shared" si="108"/>
        <v>886</v>
      </c>
      <c r="I148" s="51">
        <f t="shared" ref="I148" si="109">+I67</f>
        <v>1013</v>
      </c>
      <c r="J148" s="6">
        <f t="shared" si="108"/>
        <v>18</v>
      </c>
      <c r="K148" s="7">
        <f t="shared" si="108"/>
        <v>19</v>
      </c>
      <c r="L148" s="7">
        <f t="shared" si="108"/>
        <v>27</v>
      </c>
      <c r="M148" s="7">
        <f t="shared" si="108"/>
        <v>25</v>
      </c>
      <c r="N148" s="25">
        <f t="shared" si="108"/>
        <v>27</v>
      </c>
      <c r="O148" s="7">
        <f t="shared" si="108"/>
        <v>29</v>
      </c>
      <c r="P148" s="69">
        <f t="shared" si="108"/>
        <v>25</v>
      </c>
      <c r="Q148" s="69">
        <f t="shared" ref="Q148" si="110">+Q67</f>
        <v>30</v>
      </c>
      <c r="R148" s="6">
        <f t="shared" si="108"/>
        <v>0</v>
      </c>
      <c r="S148" s="7">
        <f t="shared" si="108"/>
        <v>75</v>
      </c>
      <c r="T148" s="7">
        <f t="shared" si="108"/>
        <v>78</v>
      </c>
      <c r="U148" s="7">
        <f t="shared" si="108"/>
        <v>179.94666666646486</v>
      </c>
      <c r="V148" s="25">
        <f t="shared" si="108"/>
        <v>84</v>
      </c>
      <c r="W148" s="7">
        <f t="shared" si="108"/>
        <v>189</v>
      </c>
      <c r="X148" s="69">
        <f t="shared" si="108"/>
        <v>99</v>
      </c>
      <c r="Y148" s="69">
        <f t="shared" ref="Y148" si="111">+Y67</f>
        <v>192</v>
      </c>
    </row>
    <row r="149" spans="1:25">
      <c r="A149" s="5" t="s">
        <v>24</v>
      </c>
      <c r="B149" s="6">
        <f t="shared" ref="B149:B159" si="112">+B148+B68</f>
        <v>1575</v>
      </c>
      <c r="C149" s="7">
        <f t="shared" ref="C149:C159" si="113">+C148+C68</f>
        <v>1412</v>
      </c>
      <c r="D149" s="7">
        <f t="shared" ref="D149:D159" si="114">+D148+D68</f>
        <v>1393</v>
      </c>
      <c r="E149" s="7">
        <f t="shared" ref="E149:E159" si="115">+E148+E68</f>
        <v>1554</v>
      </c>
      <c r="F149" s="25">
        <f t="shared" ref="F149:F159" si="116">+F148+F68</f>
        <v>1709</v>
      </c>
      <c r="G149" s="63">
        <f t="shared" ref="G149:G159" si="117">+G148+G68</f>
        <v>1612.9166666672681</v>
      </c>
      <c r="H149" s="40">
        <f t="shared" ref="H149:I159" si="118">+H148+H68</f>
        <v>1776</v>
      </c>
      <c r="I149" s="40">
        <f t="shared" si="118"/>
        <v>2035</v>
      </c>
      <c r="J149" s="6">
        <f t="shared" ref="J149:J159" si="119">+J148+J68</f>
        <v>43</v>
      </c>
      <c r="K149" s="7">
        <f t="shared" ref="K149:K159" si="120">+K148+K68</f>
        <v>42</v>
      </c>
      <c r="L149" s="7">
        <f t="shared" ref="L149:L159" si="121">+L148+L68</f>
        <v>50</v>
      </c>
      <c r="M149" s="7">
        <f t="shared" ref="M149:M159" si="122">+M148+M68</f>
        <v>50</v>
      </c>
      <c r="N149" s="25">
        <f t="shared" ref="N149:N159" si="123">+N148+N68</f>
        <v>49</v>
      </c>
      <c r="O149" s="7">
        <f t="shared" ref="O149:O159" si="124">+O148+O68</f>
        <v>54</v>
      </c>
      <c r="P149" s="29">
        <f t="shared" ref="P149:Q159" si="125">+P148+P68</f>
        <v>46</v>
      </c>
      <c r="Q149" s="29">
        <f t="shared" si="125"/>
        <v>59</v>
      </c>
      <c r="R149" s="6">
        <f t="shared" ref="R149:R159" si="126">+R148+R68</f>
        <v>145</v>
      </c>
      <c r="S149" s="7">
        <f t="shared" ref="S149:S159" si="127">+S148+S68</f>
        <v>230</v>
      </c>
      <c r="T149" s="7">
        <f t="shared" ref="T149:T159" si="128">+T148+T68</f>
        <v>78</v>
      </c>
      <c r="U149" s="7">
        <f t="shared" ref="U149:U159" si="129">+U148+U68</f>
        <v>214.49666666645322</v>
      </c>
      <c r="V149" s="25">
        <f t="shared" ref="V149:V159" si="130">+V148+V68</f>
        <v>119</v>
      </c>
      <c r="W149" s="7">
        <f t="shared" ref="W149:W159" si="131">+W148+W68</f>
        <v>263</v>
      </c>
      <c r="X149" s="29">
        <f t="shared" ref="X149:Y159" si="132">+X148+X68</f>
        <v>105</v>
      </c>
      <c r="Y149" s="29">
        <f t="shared" si="132"/>
        <v>443</v>
      </c>
    </row>
    <row r="150" spans="1:25">
      <c r="A150" s="11" t="s">
        <v>7</v>
      </c>
      <c r="B150" s="6">
        <f t="shared" si="112"/>
        <v>2482</v>
      </c>
      <c r="C150" s="7">
        <f t="shared" si="113"/>
        <v>2139</v>
      </c>
      <c r="D150" s="7">
        <f t="shared" si="114"/>
        <v>2260</v>
      </c>
      <c r="E150" s="7">
        <f t="shared" si="115"/>
        <v>2492</v>
      </c>
      <c r="F150" s="25">
        <f t="shared" si="116"/>
        <v>2688</v>
      </c>
      <c r="G150" s="63">
        <f t="shared" si="117"/>
        <v>2349.9166666672681</v>
      </c>
      <c r="H150" s="40">
        <f t="shared" si="118"/>
        <v>2634</v>
      </c>
      <c r="I150" s="40">
        <f t="shared" si="118"/>
        <v>3025</v>
      </c>
      <c r="J150" s="6">
        <f t="shared" si="119"/>
        <v>66</v>
      </c>
      <c r="K150" s="7">
        <f t="shared" si="120"/>
        <v>64</v>
      </c>
      <c r="L150" s="7">
        <f t="shared" si="121"/>
        <v>76</v>
      </c>
      <c r="M150" s="7">
        <f t="shared" si="122"/>
        <v>76</v>
      </c>
      <c r="N150" s="25">
        <f t="shared" si="123"/>
        <v>74</v>
      </c>
      <c r="O150" s="7">
        <f t="shared" si="124"/>
        <v>79</v>
      </c>
      <c r="P150" s="29">
        <f t="shared" si="125"/>
        <v>71</v>
      </c>
      <c r="Q150" s="29">
        <f t="shared" si="125"/>
        <v>83</v>
      </c>
      <c r="R150" s="6">
        <f t="shared" si="126"/>
        <v>252</v>
      </c>
      <c r="S150" s="7">
        <f t="shared" si="127"/>
        <v>465</v>
      </c>
      <c r="T150" s="7">
        <f t="shared" si="128"/>
        <v>153</v>
      </c>
      <c r="U150" s="7">
        <f t="shared" si="129"/>
        <v>393.61333333355839</v>
      </c>
      <c r="V150" s="25">
        <f t="shared" si="130"/>
        <v>412</v>
      </c>
      <c r="W150" s="7">
        <f t="shared" si="131"/>
        <v>430</v>
      </c>
      <c r="X150" s="29">
        <f t="shared" si="132"/>
        <v>262</v>
      </c>
      <c r="Y150" s="29">
        <f t="shared" si="132"/>
        <v>802</v>
      </c>
    </row>
    <row r="151" spans="1:25">
      <c r="A151" s="11" t="s">
        <v>8</v>
      </c>
      <c r="B151" s="6">
        <f t="shared" si="112"/>
        <v>3453</v>
      </c>
      <c r="C151" s="7">
        <f t="shared" si="113"/>
        <v>2922</v>
      </c>
      <c r="D151" s="7">
        <f t="shared" si="114"/>
        <v>2927</v>
      </c>
      <c r="E151" s="7">
        <f t="shared" si="115"/>
        <v>3399</v>
      </c>
      <c r="F151" s="25">
        <f t="shared" si="116"/>
        <v>3745</v>
      </c>
      <c r="G151" s="63">
        <f t="shared" si="117"/>
        <v>2900.9166666672681</v>
      </c>
      <c r="H151" s="40">
        <f t="shared" si="118"/>
        <v>3554</v>
      </c>
      <c r="I151" s="40">
        <f t="shared" si="118"/>
        <v>4082</v>
      </c>
      <c r="J151" s="6">
        <f t="shared" si="119"/>
        <v>91</v>
      </c>
      <c r="K151" s="7">
        <f t="shared" si="120"/>
        <v>87</v>
      </c>
      <c r="L151" s="7">
        <f t="shared" si="121"/>
        <v>103</v>
      </c>
      <c r="M151" s="7">
        <f t="shared" si="122"/>
        <v>103</v>
      </c>
      <c r="N151" s="25">
        <f t="shared" si="123"/>
        <v>101</v>
      </c>
      <c r="O151" s="7">
        <f t="shared" si="124"/>
        <v>102</v>
      </c>
      <c r="P151" s="29">
        <f t="shared" si="125"/>
        <v>95</v>
      </c>
      <c r="Q151" s="29">
        <f t="shared" si="125"/>
        <v>110</v>
      </c>
      <c r="R151" s="6">
        <f t="shared" si="126"/>
        <v>373</v>
      </c>
      <c r="S151" s="7">
        <f t="shared" si="127"/>
        <v>632</v>
      </c>
      <c r="T151" s="7">
        <f t="shared" si="128"/>
        <v>221</v>
      </c>
      <c r="U151" s="7">
        <f t="shared" si="129"/>
        <v>467.63000000033759</v>
      </c>
      <c r="V151" s="25">
        <f t="shared" si="130"/>
        <v>719</v>
      </c>
      <c r="W151" s="7">
        <f t="shared" si="131"/>
        <v>444</v>
      </c>
      <c r="X151" s="29">
        <f t="shared" si="132"/>
        <v>397</v>
      </c>
      <c r="Y151" s="29">
        <f t="shared" si="132"/>
        <v>986</v>
      </c>
    </row>
    <row r="152" spans="1:25">
      <c r="A152" s="11" t="s">
        <v>9</v>
      </c>
      <c r="B152" s="6">
        <f t="shared" si="112"/>
        <v>4808</v>
      </c>
      <c r="C152" s="7">
        <f t="shared" si="113"/>
        <v>3837</v>
      </c>
      <c r="D152" s="7">
        <f t="shared" si="114"/>
        <v>3785</v>
      </c>
      <c r="E152" s="7">
        <f t="shared" si="115"/>
        <v>4182</v>
      </c>
      <c r="F152" s="25">
        <f t="shared" si="116"/>
        <v>4724</v>
      </c>
      <c r="G152" s="63">
        <f t="shared" si="117"/>
        <v>3635.9166666672681</v>
      </c>
      <c r="H152" s="40">
        <f t="shared" si="118"/>
        <v>4365</v>
      </c>
      <c r="I152" s="40">
        <f t="shared" si="118"/>
        <v>4950</v>
      </c>
      <c r="J152" s="6">
        <f t="shared" si="119"/>
        <v>121</v>
      </c>
      <c r="K152" s="7">
        <f t="shared" si="120"/>
        <v>113</v>
      </c>
      <c r="L152" s="7">
        <f t="shared" si="121"/>
        <v>131</v>
      </c>
      <c r="M152" s="7">
        <f t="shared" si="122"/>
        <v>128</v>
      </c>
      <c r="N152" s="25">
        <f t="shared" si="123"/>
        <v>128</v>
      </c>
      <c r="O152" s="7">
        <f t="shared" si="124"/>
        <v>128</v>
      </c>
      <c r="P152" s="29">
        <f t="shared" si="125"/>
        <v>122</v>
      </c>
      <c r="Q152" s="29">
        <f t="shared" si="125"/>
        <v>133</v>
      </c>
      <c r="R152" s="6">
        <f t="shared" si="126"/>
        <v>373</v>
      </c>
      <c r="S152" s="7">
        <f t="shared" si="127"/>
        <v>732.6</v>
      </c>
      <c r="T152" s="7">
        <f t="shared" si="128"/>
        <v>359.45000000006985</v>
      </c>
      <c r="U152" s="7">
        <f t="shared" si="129"/>
        <v>467.63000000033759</v>
      </c>
      <c r="V152" s="25">
        <f t="shared" si="130"/>
        <v>973</v>
      </c>
      <c r="W152" s="7">
        <f t="shared" si="131"/>
        <v>449</v>
      </c>
      <c r="X152" s="29">
        <f t="shared" si="132"/>
        <v>726</v>
      </c>
      <c r="Y152" s="29">
        <f t="shared" si="132"/>
        <v>1034</v>
      </c>
    </row>
    <row r="153" spans="1:25">
      <c r="A153" s="11" t="s">
        <v>10</v>
      </c>
      <c r="B153" s="6">
        <f t="shared" si="112"/>
        <v>5645</v>
      </c>
      <c r="C153" s="7">
        <f t="shared" si="113"/>
        <v>4553</v>
      </c>
      <c r="D153" s="7">
        <f t="shared" si="114"/>
        <v>4633</v>
      </c>
      <c r="E153" s="7">
        <f t="shared" si="115"/>
        <v>5050</v>
      </c>
      <c r="F153" s="25">
        <f t="shared" si="116"/>
        <v>5845</v>
      </c>
      <c r="G153" s="63">
        <f t="shared" si="117"/>
        <v>4189.9166666672681</v>
      </c>
      <c r="H153" s="40">
        <f t="shared" si="118"/>
        <v>5519</v>
      </c>
      <c r="I153" s="40">
        <f t="shared" si="118"/>
        <v>6074</v>
      </c>
      <c r="J153" s="6">
        <f t="shared" si="119"/>
        <v>143</v>
      </c>
      <c r="K153" s="7">
        <f t="shared" si="120"/>
        <v>134</v>
      </c>
      <c r="L153" s="7">
        <f t="shared" si="121"/>
        <v>157</v>
      </c>
      <c r="M153" s="7">
        <f t="shared" si="122"/>
        <v>153</v>
      </c>
      <c r="N153" s="25">
        <f t="shared" si="123"/>
        <v>152</v>
      </c>
      <c r="O153" s="7">
        <f t="shared" si="124"/>
        <v>151</v>
      </c>
      <c r="P153" s="29">
        <f t="shared" si="125"/>
        <v>149</v>
      </c>
      <c r="Q153" s="29">
        <f t="shared" si="125"/>
        <v>162</v>
      </c>
      <c r="R153" s="6">
        <f t="shared" si="126"/>
        <v>398</v>
      </c>
      <c r="S153" s="7">
        <f t="shared" si="127"/>
        <v>750.1</v>
      </c>
      <c r="T153" s="7">
        <f t="shared" si="128"/>
        <v>393.21666666661622</v>
      </c>
      <c r="U153" s="7">
        <f t="shared" si="129"/>
        <v>467.63000000033759</v>
      </c>
      <c r="V153" s="25">
        <f t="shared" si="130"/>
        <v>1134</v>
      </c>
      <c r="W153" s="7">
        <f t="shared" si="131"/>
        <v>483</v>
      </c>
      <c r="X153" s="29">
        <f t="shared" si="132"/>
        <v>1438</v>
      </c>
      <c r="Y153" s="29">
        <f t="shared" si="132"/>
        <v>1270</v>
      </c>
    </row>
    <row r="154" spans="1:25">
      <c r="A154" s="11" t="s">
        <v>11</v>
      </c>
      <c r="B154" s="6">
        <f t="shared" si="112"/>
        <v>6579</v>
      </c>
      <c r="C154" s="7">
        <f t="shared" si="113"/>
        <v>5373</v>
      </c>
      <c r="D154" s="7">
        <f t="shared" si="114"/>
        <v>5151</v>
      </c>
      <c r="E154" s="7">
        <f t="shared" si="115"/>
        <v>5863</v>
      </c>
      <c r="F154" s="25">
        <f t="shared" si="116"/>
        <v>7040</v>
      </c>
      <c r="G154" s="63">
        <f t="shared" si="117"/>
        <v>5107.9166666672681</v>
      </c>
      <c r="H154" s="40">
        <f t="shared" si="118"/>
        <v>6432</v>
      </c>
      <c r="I154" s="40">
        <f t="shared" si="118"/>
        <v>7180</v>
      </c>
      <c r="J154" s="6">
        <f t="shared" si="119"/>
        <v>167</v>
      </c>
      <c r="K154" s="7">
        <f t="shared" si="120"/>
        <v>161</v>
      </c>
      <c r="L154" s="7">
        <f t="shared" si="121"/>
        <v>181</v>
      </c>
      <c r="M154" s="7">
        <f t="shared" si="122"/>
        <v>178</v>
      </c>
      <c r="N154" s="25">
        <f t="shared" si="123"/>
        <v>185</v>
      </c>
      <c r="O154" s="7">
        <f t="shared" si="124"/>
        <v>180</v>
      </c>
      <c r="P154" s="29">
        <f t="shared" si="125"/>
        <v>176</v>
      </c>
      <c r="Q154" s="29">
        <f t="shared" si="125"/>
        <v>188</v>
      </c>
      <c r="R154" s="6">
        <f t="shared" si="126"/>
        <v>516.28</v>
      </c>
      <c r="S154" s="7">
        <f t="shared" si="127"/>
        <v>750.1</v>
      </c>
      <c r="T154" s="7">
        <f t="shared" si="128"/>
        <v>426.98333333316259</v>
      </c>
      <c r="U154" s="7">
        <f t="shared" si="129"/>
        <v>467.63000000033759</v>
      </c>
      <c r="V154" s="25">
        <f t="shared" si="130"/>
        <v>1339</v>
      </c>
      <c r="W154" s="7">
        <f t="shared" si="131"/>
        <v>590</v>
      </c>
      <c r="X154" s="29">
        <f t="shared" si="132"/>
        <v>1758</v>
      </c>
      <c r="Y154" s="29">
        <f t="shared" si="132"/>
        <v>1575</v>
      </c>
    </row>
    <row r="155" spans="1:25">
      <c r="A155" s="11" t="s">
        <v>12</v>
      </c>
      <c r="B155" s="6">
        <f t="shared" si="112"/>
        <v>7360</v>
      </c>
      <c r="C155" s="7">
        <f t="shared" si="113"/>
        <v>6012</v>
      </c>
      <c r="D155" s="7">
        <f t="shared" si="114"/>
        <v>6105</v>
      </c>
      <c r="E155" s="7">
        <f t="shared" si="115"/>
        <v>6573</v>
      </c>
      <c r="F155" s="25">
        <f t="shared" si="116"/>
        <v>8114</v>
      </c>
      <c r="G155" s="63">
        <f t="shared" si="117"/>
        <v>6407.1500000003143</v>
      </c>
      <c r="H155" s="40">
        <f t="shared" si="118"/>
        <v>7605</v>
      </c>
      <c r="I155" s="40">
        <f t="shared" si="118"/>
        <v>8135</v>
      </c>
      <c r="J155" s="6">
        <f t="shared" si="119"/>
        <v>193</v>
      </c>
      <c r="K155" s="7">
        <f t="shared" si="120"/>
        <v>181</v>
      </c>
      <c r="L155" s="7">
        <f t="shared" si="121"/>
        <v>212</v>
      </c>
      <c r="M155" s="7">
        <f t="shared" si="122"/>
        <v>201</v>
      </c>
      <c r="N155" s="25">
        <f t="shared" si="123"/>
        <v>213</v>
      </c>
      <c r="O155" s="7">
        <f t="shared" si="124"/>
        <v>205</v>
      </c>
      <c r="P155" s="29">
        <f t="shared" si="125"/>
        <v>205</v>
      </c>
      <c r="Q155" s="29">
        <f t="shared" si="125"/>
        <v>219</v>
      </c>
      <c r="R155" s="6">
        <f t="shared" si="126"/>
        <v>527.32999999999993</v>
      </c>
      <c r="S155" s="7">
        <f t="shared" si="127"/>
        <v>760.1</v>
      </c>
      <c r="T155" s="7">
        <f t="shared" si="128"/>
        <v>459.56666666653473</v>
      </c>
      <c r="U155" s="7">
        <f t="shared" si="129"/>
        <v>467.63000000033759</v>
      </c>
      <c r="V155" s="25">
        <f t="shared" si="130"/>
        <v>1418</v>
      </c>
      <c r="W155" s="7">
        <f t="shared" si="131"/>
        <v>634.03333333332557</v>
      </c>
      <c r="X155" s="29">
        <f t="shared" si="132"/>
        <v>2329</v>
      </c>
      <c r="Y155" s="29">
        <f t="shared" si="132"/>
        <v>1727</v>
      </c>
    </row>
    <row r="156" spans="1:25">
      <c r="A156" s="11" t="s">
        <v>13</v>
      </c>
      <c r="B156" s="6">
        <f t="shared" si="112"/>
        <v>8121</v>
      </c>
      <c r="C156" s="7">
        <f t="shared" si="113"/>
        <v>6934</v>
      </c>
      <c r="D156" s="7">
        <f t="shared" si="114"/>
        <v>6892</v>
      </c>
      <c r="E156" s="7">
        <f t="shared" si="115"/>
        <v>7243</v>
      </c>
      <c r="F156" s="25">
        <f t="shared" si="116"/>
        <v>9087</v>
      </c>
      <c r="G156" s="63">
        <f t="shared" si="117"/>
        <v>6801.1500000003143</v>
      </c>
      <c r="H156" s="40">
        <f t="shared" si="118"/>
        <v>8522</v>
      </c>
      <c r="I156" s="40">
        <f t="shared" si="118"/>
        <v>9018</v>
      </c>
      <c r="J156" s="6">
        <f t="shared" si="119"/>
        <v>212</v>
      </c>
      <c r="K156" s="7">
        <f t="shared" si="120"/>
        <v>207</v>
      </c>
      <c r="L156" s="7">
        <f t="shared" si="121"/>
        <v>235</v>
      </c>
      <c r="M156" s="7">
        <f t="shared" si="122"/>
        <v>225</v>
      </c>
      <c r="N156" s="25">
        <f t="shared" si="123"/>
        <v>238</v>
      </c>
      <c r="O156" s="7">
        <f t="shared" si="124"/>
        <v>221</v>
      </c>
      <c r="P156" s="29">
        <f t="shared" si="125"/>
        <v>233</v>
      </c>
      <c r="Q156" s="29">
        <f t="shared" si="125"/>
        <v>244</v>
      </c>
      <c r="R156" s="6">
        <f t="shared" si="126"/>
        <v>616.32999999999993</v>
      </c>
      <c r="S156" s="7">
        <f t="shared" si="127"/>
        <v>774.5</v>
      </c>
      <c r="T156" s="7">
        <f t="shared" si="128"/>
        <v>485.66666666653475</v>
      </c>
      <c r="U156" s="7">
        <f t="shared" si="129"/>
        <v>576.88000000036084</v>
      </c>
      <c r="V156" s="25">
        <f t="shared" si="130"/>
        <v>1654</v>
      </c>
      <c r="W156" s="7">
        <f t="shared" si="131"/>
        <v>711.03333333332557</v>
      </c>
      <c r="X156" s="29">
        <f t="shared" si="132"/>
        <v>2551</v>
      </c>
      <c r="Y156" s="29">
        <f t="shared" si="132"/>
        <v>1904</v>
      </c>
    </row>
    <row r="157" spans="1:25">
      <c r="A157" s="11" t="s">
        <v>14</v>
      </c>
      <c r="B157" s="6">
        <f t="shared" si="112"/>
        <v>9281</v>
      </c>
      <c r="C157" s="7">
        <f t="shared" si="113"/>
        <v>7770</v>
      </c>
      <c r="D157" s="7">
        <f t="shared" si="114"/>
        <v>7588</v>
      </c>
      <c r="E157" s="7">
        <f t="shared" si="115"/>
        <v>8131</v>
      </c>
      <c r="F157" s="25">
        <f t="shared" si="116"/>
        <v>10104</v>
      </c>
      <c r="G157" s="63">
        <f t="shared" si="117"/>
        <v>7686.1500000003143</v>
      </c>
      <c r="H157" s="40">
        <f t="shared" si="118"/>
        <v>9416</v>
      </c>
      <c r="I157" s="40">
        <f t="shared" si="118"/>
        <v>9956</v>
      </c>
      <c r="J157" s="6">
        <f t="shared" si="119"/>
        <v>252</v>
      </c>
      <c r="K157" s="7">
        <f t="shared" si="120"/>
        <v>235</v>
      </c>
      <c r="L157" s="7">
        <f t="shared" si="121"/>
        <v>254</v>
      </c>
      <c r="M157" s="7">
        <f t="shared" si="122"/>
        <v>253</v>
      </c>
      <c r="N157" s="25">
        <f t="shared" si="123"/>
        <v>266</v>
      </c>
      <c r="O157" s="7">
        <f t="shared" si="124"/>
        <v>247</v>
      </c>
      <c r="P157" s="29">
        <f t="shared" si="125"/>
        <v>256</v>
      </c>
      <c r="Q157" s="29">
        <f t="shared" si="125"/>
        <v>274</v>
      </c>
      <c r="R157" s="6">
        <f t="shared" si="126"/>
        <v>983.52</v>
      </c>
      <c r="S157" s="7">
        <f t="shared" si="127"/>
        <v>850.5</v>
      </c>
      <c r="T157" s="7">
        <f t="shared" si="128"/>
        <v>559.16666666653475</v>
      </c>
      <c r="U157" s="7">
        <f t="shared" si="129"/>
        <v>774.20325641061731</v>
      </c>
      <c r="V157" s="25">
        <f t="shared" si="130"/>
        <v>1805</v>
      </c>
      <c r="W157" s="7">
        <f t="shared" si="131"/>
        <v>1689.0333333333256</v>
      </c>
      <c r="X157" s="29">
        <f t="shared" si="132"/>
        <v>2640</v>
      </c>
      <c r="Y157" s="29">
        <f t="shared" si="132"/>
        <v>2067</v>
      </c>
    </row>
    <row r="158" spans="1:25">
      <c r="A158" s="11" t="s">
        <v>15</v>
      </c>
      <c r="B158" s="6">
        <f t="shared" si="112"/>
        <v>10021</v>
      </c>
      <c r="C158" s="7">
        <f t="shared" si="113"/>
        <v>8556</v>
      </c>
      <c r="D158" s="7">
        <f t="shared" si="114"/>
        <v>8373</v>
      </c>
      <c r="E158" s="7">
        <f t="shared" si="115"/>
        <v>8947</v>
      </c>
      <c r="F158" s="25">
        <f t="shared" si="116"/>
        <v>11062</v>
      </c>
      <c r="G158" s="63">
        <f t="shared" si="117"/>
        <v>8599.1500000003143</v>
      </c>
      <c r="H158" s="40">
        <f t="shared" si="118"/>
        <v>10589</v>
      </c>
      <c r="I158" s="40">
        <f t="shared" si="118"/>
        <v>10789</v>
      </c>
      <c r="J158" s="6">
        <f t="shared" si="119"/>
        <v>272</v>
      </c>
      <c r="K158" s="7">
        <f t="shared" si="120"/>
        <v>260</v>
      </c>
      <c r="L158" s="7">
        <f t="shared" si="121"/>
        <v>276</v>
      </c>
      <c r="M158" s="7">
        <f t="shared" si="122"/>
        <v>276</v>
      </c>
      <c r="N158" s="25">
        <f t="shared" si="123"/>
        <v>295</v>
      </c>
      <c r="O158" s="7">
        <f t="shared" si="124"/>
        <v>274</v>
      </c>
      <c r="P158" s="29">
        <f t="shared" si="125"/>
        <v>282</v>
      </c>
      <c r="Q158" s="29">
        <f t="shared" si="125"/>
        <v>303</v>
      </c>
      <c r="R158" s="6">
        <f t="shared" si="126"/>
        <v>1190.52</v>
      </c>
      <c r="S158" s="7">
        <f t="shared" si="127"/>
        <v>850.5</v>
      </c>
      <c r="T158" s="7">
        <f t="shared" si="128"/>
        <v>581.43333333313933</v>
      </c>
      <c r="U158" s="7">
        <f t="shared" si="129"/>
        <v>833.88992307737328</v>
      </c>
      <c r="V158" s="25">
        <f t="shared" si="130"/>
        <v>2003</v>
      </c>
      <c r="W158" s="7">
        <f t="shared" si="131"/>
        <v>1760.0333333333256</v>
      </c>
      <c r="X158" s="29">
        <f t="shared" si="132"/>
        <v>2895</v>
      </c>
      <c r="Y158" s="29">
        <f t="shared" si="132"/>
        <v>2463</v>
      </c>
    </row>
    <row r="159" spans="1:25" ht="13.5" thickBot="1">
      <c r="A159" s="23" t="s">
        <v>16</v>
      </c>
      <c r="B159" s="21">
        <f t="shared" si="112"/>
        <v>10729</v>
      </c>
      <c r="C159" s="22">
        <f t="shared" si="113"/>
        <v>9495</v>
      </c>
      <c r="D159" s="22">
        <f t="shared" si="114"/>
        <v>9320</v>
      </c>
      <c r="E159" s="22">
        <f t="shared" si="115"/>
        <v>9999</v>
      </c>
      <c r="F159" s="50">
        <f t="shared" si="116"/>
        <v>12187</v>
      </c>
      <c r="G159" s="64">
        <f t="shared" si="117"/>
        <v>9460.1500000003143</v>
      </c>
      <c r="H159" s="47">
        <f t="shared" si="118"/>
        <v>11871</v>
      </c>
      <c r="I159" s="47">
        <f t="shared" si="118"/>
        <v>11807</v>
      </c>
      <c r="J159" s="21">
        <f t="shared" si="119"/>
        <v>292</v>
      </c>
      <c r="K159" s="22">
        <f t="shared" si="120"/>
        <v>288</v>
      </c>
      <c r="L159" s="22">
        <f t="shared" si="121"/>
        <v>302</v>
      </c>
      <c r="M159" s="22">
        <f t="shared" si="122"/>
        <v>302</v>
      </c>
      <c r="N159" s="50">
        <f t="shared" si="123"/>
        <v>325</v>
      </c>
      <c r="O159" s="22">
        <f t="shared" si="124"/>
        <v>297</v>
      </c>
      <c r="P159" s="30">
        <f t="shared" si="125"/>
        <v>313</v>
      </c>
      <c r="Q159" s="30">
        <f t="shared" si="125"/>
        <v>332</v>
      </c>
      <c r="R159" s="21">
        <f t="shared" si="126"/>
        <v>1360.52</v>
      </c>
      <c r="S159" s="22">
        <f t="shared" si="127"/>
        <v>850.5</v>
      </c>
      <c r="T159" s="22">
        <f t="shared" si="128"/>
        <v>777.8666666666046</v>
      </c>
      <c r="U159" s="22">
        <f t="shared" si="129"/>
        <v>916.88992307737328</v>
      </c>
      <c r="V159" s="50">
        <f t="shared" si="130"/>
        <v>2535</v>
      </c>
      <c r="W159" s="22">
        <f t="shared" si="131"/>
        <v>1954.0333333333256</v>
      </c>
      <c r="X159" s="30">
        <f t="shared" si="132"/>
        <v>3681</v>
      </c>
      <c r="Y159" s="30">
        <f t="shared" si="132"/>
        <v>2624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3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55">
        <v>2011</v>
      </c>
    </row>
    <row r="167" spans="1:33">
      <c r="A167" s="5" t="s">
        <v>6</v>
      </c>
      <c r="B167" s="6">
        <f t="shared" ref="B167:X167" si="133">+B7+B27</f>
        <v>78673</v>
      </c>
      <c r="C167" s="7">
        <f t="shared" si="133"/>
        <v>71611</v>
      </c>
      <c r="D167" s="7">
        <f t="shared" si="133"/>
        <v>65371</v>
      </c>
      <c r="E167" s="7">
        <f t="shared" si="133"/>
        <v>80434.737300000008</v>
      </c>
      <c r="F167" s="25">
        <f t="shared" si="133"/>
        <v>37276.6774</v>
      </c>
      <c r="G167" s="67">
        <f t="shared" si="133"/>
        <v>48702</v>
      </c>
      <c r="H167" s="40">
        <f t="shared" si="133"/>
        <v>37786</v>
      </c>
      <c r="I167" s="40">
        <f t="shared" ref="I167" si="134">+I7+I27</f>
        <v>57058</v>
      </c>
      <c r="J167" s="6">
        <f t="shared" si="133"/>
        <v>60319.642</v>
      </c>
      <c r="K167" s="7">
        <f t="shared" si="133"/>
        <v>51507</v>
      </c>
      <c r="L167" s="7">
        <f t="shared" si="133"/>
        <v>52101</v>
      </c>
      <c r="M167" s="7">
        <f t="shared" si="133"/>
        <v>51581.652999999998</v>
      </c>
      <c r="N167" s="25">
        <f t="shared" si="133"/>
        <v>101688.77299999999</v>
      </c>
      <c r="O167" s="67">
        <f t="shared" si="133"/>
        <v>71151</v>
      </c>
      <c r="P167" s="40">
        <f t="shared" si="133"/>
        <v>112220</v>
      </c>
      <c r="Q167" s="40">
        <f t="shared" ref="Q167" si="135">+Q7+Q27</f>
        <v>72144</v>
      </c>
      <c r="R167" s="6">
        <f t="shared" si="133"/>
        <v>48292.07</v>
      </c>
      <c r="S167" s="7">
        <f t="shared" si="133"/>
        <v>51660</v>
      </c>
      <c r="T167" s="7">
        <f t="shared" si="133"/>
        <v>48462</v>
      </c>
      <c r="U167" s="7">
        <f t="shared" si="133"/>
        <v>49754.324000000001</v>
      </c>
      <c r="V167" s="25">
        <f t="shared" si="133"/>
        <v>49987.070999999996</v>
      </c>
      <c r="W167" s="67">
        <f t="shared" si="133"/>
        <v>48799.492999999995</v>
      </c>
      <c r="X167" s="40">
        <f t="shared" si="133"/>
        <v>51973</v>
      </c>
      <c r="Y167" s="40">
        <f t="shared" ref="Y167" si="136">+Y7+Y27</f>
        <v>97155</v>
      </c>
      <c r="Z167" s="6">
        <f t="shared" ref="Z167:Z178" si="137">+R167+J167+B167</f>
        <v>187284.712</v>
      </c>
      <c r="AA167" s="7">
        <f t="shared" ref="AA167:AA178" si="138">+S167+K167+C167</f>
        <v>174778</v>
      </c>
      <c r="AB167" s="7">
        <f t="shared" ref="AB167:AB178" si="139">+T167+L167+D167</f>
        <v>165934</v>
      </c>
      <c r="AC167" s="7">
        <f t="shared" ref="AC167:AC178" si="140">+U167+M167+E167</f>
        <v>181770.71429999999</v>
      </c>
      <c r="AD167" s="25">
        <f t="shared" ref="AD167:AD178" si="141">+V167+N167+F167</f>
        <v>188952.52139999997</v>
      </c>
      <c r="AE167" s="67">
        <f t="shared" ref="AE167:AE178" si="142">+W167+O167+G167</f>
        <v>168652.49299999999</v>
      </c>
      <c r="AF167" s="40">
        <f t="shared" ref="AF167:AG178" si="143">+X167+P167+H167</f>
        <v>201979</v>
      </c>
      <c r="AG167" s="40">
        <f t="shared" si="143"/>
        <v>226357</v>
      </c>
    </row>
    <row r="168" spans="1:33">
      <c r="A168" s="5" t="s">
        <v>24</v>
      </c>
      <c r="B168" s="6">
        <f t="shared" ref="B168:X168" si="144">+B8+B28</f>
        <v>104557.912</v>
      </c>
      <c r="C168" s="7">
        <f t="shared" si="144"/>
        <v>78205</v>
      </c>
      <c r="D168" s="7">
        <f t="shared" si="144"/>
        <v>48864</v>
      </c>
      <c r="E168" s="7">
        <f t="shared" si="144"/>
        <v>67365</v>
      </c>
      <c r="F168" s="25">
        <f t="shared" si="144"/>
        <v>47974.289650000006</v>
      </c>
      <c r="G168" s="63">
        <f t="shared" si="144"/>
        <v>56877.63</v>
      </c>
      <c r="H168" s="40">
        <f t="shared" si="144"/>
        <v>27714</v>
      </c>
      <c r="I168" s="40">
        <f t="shared" ref="I168" si="145">+I8+I28</f>
        <v>63604</v>
      </c>
      <c r="J168" s="6">
        <f t="shared" si="144"/>
        <v>50212.031000000003</v>
      </c>
      <c r="K168" s="7">
        <f t="shared" si="144"/>
        <v>23520</v>
      </c>
      <c r="L168" s="7">
        <f t="shared" si="144"/>
        <v>33841</v>
      </c>
      <c r="M168" s="7">
        <f t="shared" si="144"/>
        <v>73433</v>
      </c>
      <c r="N168" s="25">
        <f t="shared" si="144"/>
        <v>95886.157000000007</v>
      </c>
      <c r="O168" s="63">
        <f t="shared" si="144"/>
        <v>97613.7</v>
      </c>
      <c r="P168" s="40">
        <f t="shared" si="144"/>
        <v>108433</v>
      </c>
      <c r="Q168" s="40">
        <f t="shared" ref="Q168" si="146">+Q8+Q28</f>
        <v>143470</v>
      </c>
      <c r="R168" s="6">
        <f t="shared" si="144"/>
        <v>34610</v>
      </c>
      <c r="S168" s="7">
        <f t="shared" si="144"/>
        <v>23431</v>
      </c>
      <c r="T168" s="7">
        <f t="shared" si="144"/>
        <v>24892</v>
      </c>
      <c r="U168" s="7">
        <f t="shared" si="144"/>
        <v>40737</v>
      </c>
      <c r="V168" s="25">
        <f t="shared" si="144"/>
        <v>65028.989000000001</v>
      </c>
      <c r="W168" s="63">
        <f t="shared" si="144"/>
        <v>30792</v>
      </c>
      <c r="X168" s="40">
        <f t="shared" si="144"/>
        <v>23414</v>
      </c>
      <c r="Y168" s="40">
        <f t="shared" ref="Y168" si="147">+Y8+Y28</f>
        <v>72720</v>
      </c>
      <c r="Z168" s="6">
        <f t="shared" si="137"/>
        <v>189379.943</v>
      </c>
      <c r="AA168" s="7">
        <f t="shared" si="138"/>
        <v>125156</v>
      </c>
      <c r="AB168" s="7">
        <f t="shared" si="139"/>
        <v>107597</v>
      </c>
      <c r="AC168" s="7">
        <f t="shared" si="140"/>
        <v>181535</v>
      </c>
      <c r="AD168" s="25">
        <f t="shared" si="141"/>
        <v>208889.43565</v>
      </c>
      <c r="AE168" s="63">
        <f t="shared" si="142"/>
        <v>185283.33</v>
      </c>
      <c r="AF168" s="40">
        <f t="shared" si="143"/>
        <v>159561</v>
      </c>
      <c r="AG168" s="40">
        <f t="shared" si="143"/>
        <v>279794</v>
      </c>
    </row>
    <row r="169" spans="1:33">
      <c r="A169" s="5" t="s">
        <v>7</v>
      </c>
      <c r="B169" s="6">
        <f t="shared" ref="B169:X169" si="148">+B9+B29</f>
        <v>70829.850000000006</v>
      </c>
      <c r="C169" s="7">
        <f t="shared" si="148"/>
        <v>55530</v>
      </c>
      <c r="D169" s="7">
        <f t="shared" si="148"/>
        <v>80863</v>
      </c>
      <c r="E169" s="7">
        <f t="shared" si="148"/>
        <v>50133.576399999998</v>
      </c>
      <c r="F169" s="25">
        <f t="shared" si="148"/>
        <v>43337.226450000002</v>
      </c>
      <c r="G169" s="63">
        <f t="shared" si="148"/>
        <v>48328</v>
      </c>
      <c r="H169" s="40">
        <f t="shared" si="148"/>
        <v>46776</v>
      </c>
      <c r="I169" s="40">
        <f t="shared" ref="I169" si="149">+I9+I29</f>
        <v>41344</v>
      </c>
      <c r="J169" s="6">
        <f t="shared" si="148"/>
        <v>45121.87</v>
      </c>
      <c r="K169" s="7">
        <f t="shared" si="148"/>
        <v>68734</v>
      </c>
      <c r="L169" s="7">
        <f t="shared" si="148"/>
        <v>71837</v>
      </c>
      <c r="M169" s="7">
        <f t="shared" si="148"/>
        <v>89806.245000000024</v>
      </c>
      <c r="N169" s="25">
        <f t="shared" si="148"/>
        <v>119387.64700000001</v>
      </c>
      <c r="O169" s="63">
        <f t="shared" si="148"/>
        <v>107984</v>
      </c>
      <c r="P169" s="40">
        <f t="shared" si="148"/>
        <v>115151</v>
      </c>
      <c r="Q169" s="40">
        <f t="shared" ref="Q169" si="150">+Q9+Q29</f>
        <v>133687</v>
      </c>
      <c r="R169" s="6">
        <f t="shared" si="148"/>
        <v>102169</v>
      </c>
      <c r="S169" s="7">
        <f t="shared" si="148"/>
        <v>46467</v>
      </c>
      <c r="T169" s="7">
        <f t="shared" si="148"/>
        <v>83862</v>
      </c>
      <c r="U169" s="7">
        <f t="shared" si="148"/>
        <v>75305.399999999994</v>
      </c>
      <c r="V169" s="25">
        <f t="shared" si="148"/>
        <v>78733.482109999997</v>
      </c>
      <c r="W169" s="63">
        <f t="shared" si="148"/>
        <v>45313</v>
      </c>
      <c r="X169" s="40">
        <f t="shared" si="148"/>
        <v>33935</v>
      </c>
      <c r="Y169" s="40">
        <f t="shared" ref="Y169" si="151">+Y9+Y29</f>
        <v>78793</v>
      </c>
      <c r="Z169" s="6">
        <f t="shared" si="137"/>
        <v>218120.72</v>
      </c>
      <c r="AA169" s="7">
        <f t="shared" si="138"/>
        <v>170731</v>
      </c>
      <c r="AB169" s="7">
        <f t="shared" si="139"/>
        <v>236562</v>
      </c>
      <c r="AC169" s="7">
        <f t="shared" si="140"/>
        <v>215245.22140000001</v>
      </c>
      <c r="AD169" s="25">
        <f t="shared" si="141"/>
        <v>241458.35556</v>
      </c>
      <c r="AE169" s="63">
        <f t="shared" si="142"/>
        <v>201625</v>
      </c>
      <c r="AF169" s="40">
        <f t="shared" si="143"/>
        <v>195862</v>
      </c>
      <c r="AG169" s="40">
        <f t="shared" si="143"/>
        <v>253824</v>
      </c>
    </row>
    <row r="170" spans="1:33">
      <c r="A170" s="5" t="s">
        <v>8</v>
      </c>
      <c r="B170" s="6">
        <f t="shared" ref="B170:X170" si="152">+B10+B30</f>
        <v>87332.691000000006</v>
      </c>
      <c r="C170" s="7">
        <f t="shared" si="152"/>
        <v>63500</v>
      </c>
      <c r="D170" s="7">
        <f t="shared" si="152"/>
        <v>70466</v>
      </c>
      <c r="E170" s="7">
        <f t="shared" si="152"/>
        <v>70773.844499999992</v>
      </c>
      <c r="F170" s="25">
        <f t="shared" si="152"/>
        <v>69410.069050000006</v>
      </c>
      <c r="G170" s="63">
        <f t="shared" si="152"/>
        <v>27770</v>
      </c>
      <c r="H170" s="40">
        <f t="shared" si="152"/>
        <v>47949</v>
      </c>
      <c r="I170" s="40">
        <f t="shared" ref="I170" si="153">+I10+I30</f>
        <v>80516</v>
      </c>
      <c r="J170" s="6">
        <f t="shared" si="152"/>
        <v>44230.790000000008</v>
      </c>
      <c r="K170" s="7">
        <f t="shared" si="152"/>
        <v>80716</v>
      </c>
      <c r="L170" s="7">
        <f t="shared" si="152"/>
        <v>56415</v>
      </c>
      <c r="M170" s="7">
        <f t="shared" si="152"/>
        <v>105849.77639999999</v>
      </c>
      <c r="N170" s="25">
        <f t="shared" si="152"/>
        <v>97675.237000000023</v>
      </c>
      <c r="O170" s="63">
        <f t="shared" si="152"/>
        <v>94073.582220000011</v>
      </c>
      <c r="P170" s="40">
        <f t="shared" si="152"/>
        <v>134900</v>
      </c>
      <c r="Q170" s="40">
        <f t="shared" ref="Q170" si="154">+Q10+Q30</f>
        <v>102822</v>
      </c>
      <c r="R170" s="6">
        <f t="shared" si="152"/>
        <v>105850.1</v>
      </c>
      <c r="S170" s="7">
        <f t="shared" si="152"/>
        <v>71820</v>
      </c>
      <c r="T170" s="7">
        <f t="shared" si="152"/>
        <v>50097</v>
      </c>
      <c r="U170" s="7">
        <f t="shared" si="152"/>
        <v>58578.565999999999</v>
      </c>
      <c r="V170" s="25">
        <f t="shared" si="152"/>
        <v>52812.587000000007</v>
      </c>
      <c r="W170" s="63">
        <f t="shared" si="152"/>
        <v>21015</v>
      </c>
      <c r="X170" s="40">
        <f t="shared" si="152"/>
        <v>51482</v>
      </c>
      <c r="Y170" s="40">
        <f t="shared" ref="Y170" si="155">+Y10+Y30</f>
        <v>119237</v>
      </c>
      <c r="Z170" s="6">
        <f t="shared" si="137"/>
        <v>237413.58100000001</v>
      </c>
      <c r="AA170" s="7">
        <f t="shared" si="138"/>
        <v>216036</v>
      </c>
      <c r="AB170" s="7">
        <f t="shared" si="139"/>
        <v>176978</v>
      </c>
      <c r="AC170" s="7">
        <f t="shared" si="140"/>
        <v>235202.18689999997</v>
      </c>
      <c r="AD170" s="25">
        <f t="shared" si="141"/>
        <v>219897.89305000001</v>
      </c>
      <c r="AE170" s="63">
        <f t="shared" si="142"/>
        <v>142858.58222000001</v>
      </c>
      <c r="AF170" s="40">
        <f t="shared" si="143"/>
        <v>234331</v>
      </c>
      <c r="AG170" s="40">
        <f t="shared" si="143"/>
        <v>302575</v>
      </c>
    </row>
    <row r="171" spans="1:33">
      <c r="A171" s="5" t="s">
        <v>9</v>
      </c>
      <c r="B171" s="6">
        <f t="shared" ref="B171:X171" si="156">+B11+B31</f>
        <v>89593.600000000006</v>
      </c>
      <c r="C171" s="7">
        <f t="shared" si="156"/>
        <v>84119</v>
      </c>
      <c r="D171" s="7">
        <f t="shared" si="156"/>
        <v>70811</v>
      </c>
      <c r="E171" s="7">
        <f t="shared" si="156"/>
        <v>45889.220600000001</v>
      </c>
      <c r="F171" s="25">
        <f t="shared" si="156"/>
        <v>32875.820899999999</v>
      </c>
      <c r="G171" s="63">
        <f t="shared" si="156"/>
        <v>27253</v>
      </c>
      <c r="H171" s="40">
        <f t="shared" si="156"/>
        <v>33164</v>
      </c>
      <c r="I171" s="40">
        <f t="shared" ref="I171" si="157">+I11+I31</f>
        <v>76101</v>
      </c>
      <c r="J171" s="6">
        <f t="shared" si="156"/>
        <v>66556</v>
      </c>
      <c r="K171" s="7">
        <f t="shared" si="156"/>
        <v>57556</v>
      </c>
      <c r="L171" s="7">
        <f t="shared" si="156"/>
        <v>43070</v>
      </c>
      <c r="M171" s="7">
        <f t="shared" si="156"/>
        <v>100154.30799999999</v>
      </c>
      <c r="N171" s="25">
        <f t="shared" si="156"/>
        <v>140080.995</v>
      </c>
      <c r="O171" s="63">
        <f t="shared" si="156"/>
        <v>120783</v>
      </c>
      <c r="P171" s="40">
        <f t="shared" si="156"/>
        <v>138841</v>
      </c>
      <c r="Q171" s="40">
        <f t="shared" ref="Q171" si="158">+Q11+Q31</f>
        <v>72183</v>
      </c>
      <c r="R171" s="6">
        <f t="shared" si="156"/>
        <v>57048</v>
      </c>
      <c r="S171" s="7">
        <f t="shared" si="156"/>
        <v>30953</v>
      </c>
      <c r="T171" s="7">
        <f t="shared" si="156"/>
        <v>94740</v>
      </c>
      <c r="U171" s="7">
        <f t="shared" si="156"/>
        <v>73941.039999999994</v>
      </c>
      <c r="V171" s="25">
        <f t="shared" si="156"/>
        <v>76243.86</v>
      </c>
      <c r="W171" s="63">
        <f t="shared" si="156"/>
        <v>51907</v>
      </c>
      <c r="X171" s="40">
        <f t="shared" si="156"/>
        <v>54880</v>
      </c>
      <c r="Y171" s="40">
        <f t="shared" ref="Y171" si="159">+Y11+Y31</f>
        <v>113486</v>
      </c>
      <c r="Z171" s="6">
        <f t="shared" si="137"/>
        <v>213197.6</v>
      </c>
      <c r="AA171" s="7">
        <f t="shared" si="138"/>
        <v>172628</v>
      </c>
      <c r="AB171" s="7">
        <f t="shared" si="139"/>
        <v>208621</v>
      </c>
      <c r="AC171" s="7">
        <f t="shared" si="140"/>
        <v>219984.5686</v>
      </c>
      <c r="AD171" s="25">
        <f t="shared" si="141"/>
        <v>249200.67589999997</v>
      </c>
      <c r="AE171" s="63">
        <f t="shared" si="142"/>
        <v>199943</v>
      </c>
      <c r="AF171" s="40">
        <f t="shared" si="143"/>
        <v>226885</v>
      </c>
      <c r="AG171" s="40">
        <f t="shared" si="143"/>
        <v>261770</v>
      </c>
    </row>
    <row r="172" spans="1:33">
      <c r="A172" s="5" t="s">
        <v>10</v>
      </c>
      <c r="B172" s="6">
        <f t="shared" ref="B172:X172" si="160">+B12+B32</f>
        <v>82609.643500000006</v>
      </c>
      <c r="C172" s="7">
        <f t="shared" si="160"/>
        <v>60602</v>
      </c>
      <c r="D172" s="7">
        <f t="shared" si="160"/>
        <v>65737.319000000003</v>
      </c>
      <c r="E172" s="7">
        <f t="shared" si="160"/>
        <v>74902</v>
      </c>
      <c r="F172" s="25">
        <f t="shared" si="160"/>
        <v>51859.089500000002</v>
      </c>
      <c r="G172" s="63">
        <f t="shared" si="160"/>
        <v>35363</v>
      </c>
      <c r="H172" s="40">
        <f t="shared" si="160"/>
        <v>76312</v>
      </c>
      <c r="I172" s="40">
        <f t="shared" ref="I172" si="161">+I12+I32</f>
        <v>116078</v>
      </c>
      <c r="J172" s="6">
        <f t="shared" si="160"/>
        <v>33816.029000000002</v>
      </c>
      <c r="K172" s="7">
        <f t="shared" si="160"/>
        <v>73943</v>
      </c>
      <c r="L172" s="7">
        <f t="shared" si="160"/>
        <v>52249.178999999996</v>
      </c>
      <c r="M172" s="7">
        <f t="shared" si="160"/>
        <v>93854</v>
      </c>
      <c r="N172" s="25">
        <f t="shared" si="160"/>
        <v>91290.273300000001</v>
      </c>
      <c r="O172" s="63">
        <f t="shared" si="160"/>
        <v>101784</v>
      </c>
      <c r="P172" s="40">
        <f t="shared" si="160"/>
        <v>115282</v>
      </c>
      <c r="Q172" s="40">
        <f t="shared" ref="Q172" si="162">+Q12+Q32</f>
        <v>102095</v>
      </c>
      <c r="R172" s="6">
        <f t="shared" si="160"/>
        <v>60883.16</v>
      </c>
      <c r="S172" s="7">
        <f t="shared" si="160"/>
        <v>38728</v>
      </c>
      <c r="T172" s="7">
        <f t="shared" si="160"/>
        <v>63683.518000000004</v>
      </c>
      <c r="U172" s="7">
        <f t="shared" si="160"/>
        <v>37921</v>
      </c>
      <c r="V172" s="25">
        <f t="shared" si="160"/>
        <v>61471.963000000003</v>
      </c>
      <c r="W172" s="63">
        <f t="shared" si="160"/>
        <v>28044</v>
      </c>
      <c r="X172" s="40">
        <f t="shared" si="160"/>
        <v>72370</v>
      </c>
      <c r="Y172" s="40">
        <f t="shared" ref="Y172" si="163">+Y12+Y32</f>
        <v>76921</v>
      </c>
      <c r="Z172" s="6">
        <f t="shared" si="137"/>
        <v>177308.83250000002</v>
      </c>
      <c r="AA172" s="7">
        <f t="shared" si="138"/>
        <v>173273</v>
      </c>
      <c r="AB172" s="7">
        <f t="shared" si="139"/>
        <v>181670.016</v>
      </c>
      <c r="AC172" s="7">
        <f t="shared" si="140"/>
        <v>206677</v>
      </c>
      <c r="AD172" s="25">
        <f t="shared" si="141"/>
        <v>204621.32579999999</v>
      </c>
      <c r="AE172" s="63">
        <f t="shared" si="142"/>
        <v>165191</v>
      </c>
      <c r="AF172" s="40">
        <f t="shared" si="143"/>
        <v>263964</v>
      </c>
      <c r="AG172" s="40">
        <f t="shared" si="143"/>
        <v>295094</v>
      </c>
    </row>
    <row r="173" spans="1:33">
      <c r="A173" s="5" t="s">
        <v>11</v>
      </c>
      <c r="B173" s="6">
        <f t="shared" ref="B173:X173" si="164">+B13+B33</f>
        <v>94536</v>
      </c>
      <c r="C173" s="7">
        <f t="shared" si="164"/>
        <v>67192</v>
      </c>
      <c r="D173" s="7">
        <f t="shared" si="164"/>
        <v>52623.118999999984</v>
      </c>
      <c r="E173" s="7">
        <f t="shared" si="164"/>
        <v>39969.590800000005</v>
      </c>
      <c r="F173" s="25">
        <f t="shared" si="164"/>
        <v>63124.695017999999</v>
      </c>
      <c r="G173" s="63">
        <f t="shared" si="164"/>
        <v>44100</v>
      </c>
      <c r="H173" s="40">
        <f t="shared" si="164"/>
        <v>74225</v>
      </c>
      <c r="I173" s="40">
        <f t="shared" ref="I173" si="165">+I13+I33</f>
        <v>68457</v>
      </c>
      <c r="J173" s="6">
        <f t="shared" si="164"/>
        <v>46177</v>
      </c>
      <c r="K173" s="7">
        <f t="shared" si="164"/>
        <v>53580</v>
      </c>
      <c r="L173" s="7">
        <f t="shared" si="164"/>
        <v>55581.602499999994</v>
      </c>
      <c r="M173" s="7">
        <f t="shared" si="164"/>
        <v>95764.057699999976</v>
      </c>
      <c r="N173" s="25">
        <f t="shared" si="164"/>
        <v>126774.13707200001</v>
      </c>
      <c r="O173" s="63">
        <f t="shared" si="164"/>
        <v>115789</v>
      </c>
      <c r="P173" s="40">
        <f t="shared" si="164"/>
        <v>126414</v>
      </c>
      <c r="Q173" s="40">
        <f t="shared" ref="Q173" si="166">+Q13+Q33</f>
        <v>69140</v>
      </c>
      <c r="R173" s="6">
        <f t="shared" si="164"/>
        <v>68370</v>
      </c>
      <c r="S173" s="7">
        <f t="shared" si="164"/>
        <v>48107</v>
      </c>
      <c r="T173" s="7">
        <f t="shared" si="164"/>
        <v>35928.9</v>
      </c>
      <c r="U173" s="7">
        <f t="shared" si="164"/>
        <v>66201.785999999993</v>
      </c>
      <c r="V173" s="25">
        <f t="shared" si="164"/>
        <v>76026.705999999991</v>
      </c>
      <c r="W173" s="63">
        <f t="shared" si="164"/>
        <v>63797</v>
      </c>
      <c r="X173" s="40">
        <f t="shared" si="164"/>
        <v>43819</v>
      </c>
      <c r="Y173" s="40">
        <f t="shared" ref="Y173" si="167">+Y13+Y33</f>
        <v>144670</v>
      </c>
      <c r="Z173" s="6">
        <f t="shared" si="137"/>
        <v>209083</v>
      </c>
      <c r="AA173" s="7">
        <f t="shared" si="138"/>
        <v>168879</v>
      </c>
      <c r="AB173" s="7">
        <f t="shared" si="139"/>
        <v>144133.62149999998</v>
      </c>
      <c r="AC173" s="7">
        <f t="shared" si="140"/>
        <v>201935.43449999997</v>
      </c>
      <c r="AD173" s="25">
        <f t="shared" si="141"/>
        <v>265925.53809000005</v>
      </c>
      <c r="AE173" s="63">
        <f t="shared" si="142"/>
        <v>223686</v>
      </c>
      <c r="AF173" s="40">
        <f t="shared" si="143"/>
        <v>244458</v>
      </c>
      <c r="AG173" s="40">
        <f t="shared" si="143"/>
        <v>282267</v>
      </c>
    </row>
    <row r="174" spans="1:33">
      <c r="A174" s="5" t="s">
        <v>12</v>
      </c>
      <c r="B174" s="6">
        <f t="shared" ref="B174:X174" si="168">+B14+B34</f>
        <v>104100</v>
      </c>
      <c r="C174" s="7">
        <f t="shared" si="168"/>
        <v>53595</v>
      </c>
      <c r="D174" s="7">
        <f t="shared" si="168"/>
        <v>73631.05309999999</v>
      </c>
      <c r="E174" s="7">
        <f t="shared" si="168"/>
        <v>42206.273799999995</v>
      </c>
      <c r="F174" s="25">
        <f t="shared" si="168"/>
        <v>49465.059500000003</v>
      </c>
      <c r="G174" s="63">
        <f t="shared" si="168"/>
        <v>48812.552600000003</v>
      </c>
      <c r="H174" s="40">
        <f t="shared" si="168"/>
        <v>32225</v>
      </c>
      <c r="I174" s="40">
        <f t="shared" ref="I174" si="169">+I14+I34</f>
        <v>72143.611820000006</v>
      </c>
      <c r="J174" s="6">
        <f t="shared" si="168"/>
        <v>45000</v>
      </c>
      <c r="K174" s="7">
        <f t="shared" si="168"/>
        <v>47805</v>
      </c>
      <c r="L174" s="7">
        <f t="shared" si="168"/>
        <v>57988.56900000001</v>
      </c>
      <c r="M174" s="7">
        <f t="shared" si="168"/>
        <v>83031.761999999988</v>
      </c>
      <c r="N174" s="25">
        <f t="shared" si="168"/>
        <v>101546.91144</v>
      </c>
      <c r="O174" s="63">
        <f t="shared" si="168"/>
        <v>105528.82072500001</v>
      </c>
      <c r="P174" s="40">
        <f t="shared" si="168"/>
        <v>116652</v>
      </c>
      <c r="Q174" s="40">
        <f t="shared" ref="Q174" si="170">+Q14+Q34</f>
        <v>102202.17523199999</v>
      </c>
      <c r="R174" s="6">
        <f t="shared" si="168"/>
        <v>14624</v>
      </c>
      <c r="S174" s="7">
        <f t="shared" si="168"/>
        <v>39062</v>
      </c>
      <c r="T174" s="7">
        <f t="shared" si="168"/>
        <v>75756.72</v>
      </c>
      <c r="U174" s="7">
        <f t="shared" si="168"/>
        <v>43481.918999999994</v>
      </c>
      <c r="V174" s="25">
        <f t="shared" si="168"/>
        <v>73785.597999999998</v>
      </c>
      <c r="W174" s="63">
        <f t="shared" si="168"/>
        <v>26890.23</v>
      </c>
      <c r="X174" s="40">
        <f t="shared" si="168"/>
        <v>60825</v>
      </c>
      <c r="Y174" s="40">
        <f t="shared" ref="Y174" si="171">+Y14+Y34</f>
        <v>54691.759999999995</v>
      </c>
      <c r="Z174" s="6">
        <f t="shared" si="137"/>
        <v>163724</v>
      </c>
      <c r="AA174" s="7">
        <f t="shared" si="138"/>
        <v>140462</v>
      </c>
      <c r="AB174" s="7">
        <f t="shared" si="139"/>
        <v>207376.34210000001</v>
      </c>
      <c r="AC174" s="7">
        <f t="shared" si="140"/>
        <v>168719.95479999998</v>
      </c>
      <c r="AD174" s="25">
        <f t="shared" si="141"/>
        <v>224797.56894</v>
      </c>
      <c r="AE174" s="63">
        <f t="shared" si="142"/>
        <v>181231.603325</v>
      </c>
      <c r="AF174" s="40">
        <f t="shared" si="143"/>
        <v>209702</v>
      </c>
      <c r="AG174" s="40">
        <f t="shared" si="143"/>
        <v>229037.54705200001</v>
      </c>
    </row>
    <row r="175" spans="1:33">
      <c r="A175" s="5" t="s">
        <v>13</v>
      </c>
      <c r="B175" s="6">
        <f t="shared" ref="B175:X175" si="172">+B15+B35</f>
        <v>83873</v>
      </c>
      <c r="C175" s="7">
        <f t="shared" si="172"/>
        <v>82682</v>
      </c>
      <c r="D175" s="7">
        <f t="shared" si="172"/>
        <v>76007.218000000008</v>
      </c>
      <c r="E175" s="7">
        <f t="shared" si="172"/>
        <v>51809.904999999999</v>
      </c>
      <c r="F175" s="25">
        <f t="shared" si="172"/>
        <v>60591</v>
      </c>
      <c r="G175" s="63">
        <f t="shared" si="172"/>
        <v>23737</v>
      </c>
      <c r="H175" s="40">
        <f t="shared" si="172"/>
        <v>55379</v>
      </c>
      <c r="I175" s="40">
        <f t="shared" ref="I175" si="173">+I15+I35</f>
        <v>41708</v>
      </c>
      <c r="J175" s="6">
        <f t="shared" si="172"/>
        <v>40129</v>
      </c>
      <c r="K175" s="7">
        <f t="shared" si="172"/>
        <v>57484</v>
      </c>
      <c r="L175" s="7">
        <f t="shared" si="172"/>
        <v>53968.712900000006</v>
      </c>
      <c r="M175" s="7">
        <f t="shared" si="172"/>
        <v>78666.067999999999</v>
      </c>
      <c r="N175" s="25">
        <f t="shared" si="172"/>
        <v>74457</v>
      </c>
      <c r="O175" s="63">
        <f t="shared" si="172"/>
        <v>67808</v>
      </c>
      <c r="P175" s="40">
        <f t="shared" si="172"/>
        <v>121393</v>
      </c>
      <c r="Q175" s="40">
        <f t="shared" ref="Q175" si="174">+Q15+Q35</f>
        <v>120666</v>
      </c>
      <c r="R175" s="6">
        <f t="shared" si="172"/>
        <v>62031</v>
      </c>
      <c r="S175" s="7">
        <f t="shared" si="172"/>
        <v>56350</v>
      </c>
      <c r="T175" s="7">
        <f t="shared" si="172"/>
        <v>59310.601999999999</v>
      </c>
      <c r="U175" s="7">
        <f t="shared" si="172"/>
        <v>36711</v>
      </c>
      <c r="V175" s="25">
        <f t="shared" si="172"/>
        <v>61732.253000000004</v>
      </c>
      <c r="W175" s="63">
        <f t="shared" si="172"/>
        <v>14968.88</v>
      </c>
      <c r="X175" s="40">
        <f t="shared" si="172"/>
        <v>41287</v>
      </c>
      <c r="Y175" s="40">
        <f t="shared" ref="Y175" si="175">+Y15+Y35</f>
        <v>79399</v>
      </c>
      <c r="Z175" s="6">
        <f t="shared" si="137"/>
        <v>186033</v>
      </c>
      <c r="AA175" s="7">
        <f t="shared" si="138"/>
        <v>196516</v>
      </c>
      <c r="AB175" s="7">
        <f t="shared" si="139"/>
        <v>189286.53289999999</v>
      </c>
      <c r="AC175" s="7">
        <f t="shared" si="140"/>
        <v>167186.973</v>
      </c>
      <c r="AD175" s="25">
        <f t="shared" si="141"/>
        <v>196780.253</v>
      </c>
      <c r="AE175" s="63">
        <f t="shared" si="142"/>
        <v>106513.88</v>
      </c>
      <c r="AF175" s="40">
        <f t="shared" si="143"/>
        <v>218059</v>
      </c>
      <c r="AG175" s="40">
        <f t="shared" si="143"/>
        <v>241773</v>
      </c>
    </row>
    <row r="176" spans="1:33">
      <c r="A176" s="5" t="s">
        <v>14</v>
      </c>
      <c r="B176" s="6">
        <f t="shared" ref="B176:X176" si="176">+B16+B36</f>
        <v>117154</v>
      </c>
      <c r="C176" s="7">
        <f t="shared" si="176"/>
        <v>73740</v>
      </c>
      <c r="D176" s="7">
        <f t="shared" si="176"/>
        <v>55353.114000000001</v>
      </c>
      <c r="E176" s="7">
        <f t="shared" si="176"/>
        <v>67709.434999999998</v>
      </c>
      <c r="F176" s="25">
        <f t="shared" si="176"/>
        <v>33228</v>
      </c>
      <c r="G176" s="63">
        <f t="shared" si="176"/>
        <v>50822</v>
      </c>
      <c r="H176" s="40">
        <f t="shared" si="176"/>
        <v>36160</v>
      </c>
      <c r="I176" s="40">
        <f t="shared" ref="I176" si="177">+I16+I36</f>
        <v>57813.826579999994</v>
      </c>
      <c r="J176" s="6">
        <f t="shared" si="176"/>
        <v>67190</v>
      </c>
      <c r="K176" s="7">
        <f t="shared" si="176"/>
        <v>42606</v>
      </c>
      <c r="L176" s="7">
        <f t="shared" si="176"/>
        <v>65462.209100000007</v>
      </c>
      <c r="M176" s="7">
        <f t="shared" si="176"/>
        <v>86986.467000000004</v>
      </c>
      <c r="N176" s="25">
        <f t="shared" si="176"/>
        <v>133277</v>
      </c>
      <c r="O176" s="63">
        <f t="shared" si="176"/>
        <v>131878</v>
      </c>
      <c r="P176" s="40">
        <f t="shared" si="176"/>
        <v>131644</v>
      </c>
      <c r="Q176" s="40">
        <f t="shared" ref="Q176" si="178">+Q16+Q36</f>
        <v>131818.39178000001</v>
      </c>
      <c r="R176" s="6">
        <f t="shared" si="176"/>
        <v>65221</v>
      </c>
      <c r="S176" s="7">
        <f t="shared" si="176"/>
        <v>51569</v>
      </c>
      <c r="T176" s="7">
        <f t="shared" si="176"/>
        <v>57312.135000000002</v>
      </c>
      <c r="U176" s="7">
        <f t="shared" si="176"/>
        <v>76172.308000000005</v>
      </c>
      <c r="V176" s="25">
        <f t="shared" si="176"/>
        <v>43198.19</v>
      </c>
      <c r="W176" s="63">
        <f t="shared" si="176"/>
        <v>31747</v>
      </c>
      <c r="X176" s="40">
        <f t="shared" si="176"/>
        <v>58635</v>
      </c>
      <c r="Y176" s="40">
        <f t="shared" ref="Y176" si="179">+Y16+Y36</f>
        <v>58139.186000000002</v>
      </c>
      <c r="Z176" s="6">
        <f t="shared" si="137"/>
        <v>249565</v>
      </c>
      <c r="AA176" s="7">
        <f t="shared" si="138"/>
        <v>167915</v>
      </c>
      <c r="AB176" s="7">
        <f t="shared" si="139"/>
        <v>178127.45810000002</v>
      </c>
      <c r="AC176" s="7">
        <f t="shared" si="140"/>
        <v>230868.21000000002</v>
      </c>
      <c r="AD176" s="25">
        <f t="shared" si="141"/>
        <v>209703.19</v>
      </c>
      <c r="AE176" s="63">
        <f t="shared" si="142"/>
        <v>214447</v>
      </c>
      <c r="AF176" s="40">
        <f t="shared" si="143"/>
        <v>226439</v>
      </c>
      <c r="AG176" s="40">
        <f t="shared" si="143"/>
        <v>247771.40435999999</v>
      </c>
    </row>
    <row r="177" spans="1:33">
      <c r="A177" s="5" t="s">
        <v>15</v>
      </c>
      <c r="B177" s="6">
        <f t="shared" ref="B177:X177" si="180">+B17+B37</f>
        <v>81052</v>
      </c>
      <c r="C177" s="7">
        <f t="shared" si="180"/>
        <v>91120</v>
      </c>
      <c r="D177" s="7">
        <f t="shared" si="180"/>
        <v>67424.604500000001</v>
      </c>
      <c r="E177" s="7">
        <f t="shared" si="180"/>
        <v>32800.037199999999</v>
      </c>
      <c r="F177" s="25">
        <f t="shared" si="180"/>
        <v>53557</v>
      </c>
      <c r="G177" s="63">
        <f t="shared" si="180"/>
        <v>43544</v>
      </c>
      <c r="H177" s="40">
        <f t="shared" si="180"/>
        <v>37723</v>
      </c>
      <c r="I177" s="40">
        <f t="shared" ref="I177" si="181">+I17+I37</f>
        <v>33759</v>
      </c>
      <c r="J177" s="6">
        <f t="shared" si="180"/>
        <v>43169</v>
      </c>
      <c r="K177" s="7">
        <f t="shared" si="180"/>
        <v>41115</v>
      </c>
      <c r="L177" s="7">
        <f t="shared" si="180"/>
        <v>55675.005999999994</v>
      </c>
      <c r="M177" s="7">
        <f t="shared" si="180"/>
        <v>95487.762999999992</v>
      </c>
      <c r="N177" s="25">
        <f t="shared" si="180"/>
        <v>89357</v>
      </c>
      <c r="O177" s="63">
        <f t="shared" si="180"/>
        <v>128583</v>
      </c>
      <c r="P177" s="40">
        <f t="shared" si="180"/>
        <v>113347</v>
      </c>
      <c r="Q177" s="40">
        <f t="shared" ref="Q177" si="182">+Q17+Q37</f>
        <v>129781</v>
      </c>
      <c r="R177" s="6">
        <f t="shared" si="180"/>
        <v>64884</v>
      </c>
      <c r="S177" s="7">
        <f t="shared" si="180"/>
        <v>34539</v>
      </c>
      <c r="T177" s="7">
        <f t="shared" si="180"/>
        <v>84798.2</v>
      </c>
      <c r="U177" s="7">
        <f t="shared" si="180"/>
        <v>88264.19</v>
      </c>
      <c r="V177" s="25">
        <f t="shared" si="180"/>
        <v>99167.354000000021</v>
      </c>
      <c r="W177" s="63">
        <f t="shared" si="180"/>
        <v>78859</v>
      </c>
      <c r="X177" s="40">
        <f t="shared" si="180"/>
        <v>114221</v>
      </c>
      <c r="Y177" s="40">
        <f t="shared" ref="Y177" si="183">+Y17+Y37</f>
        <v>77402</v>
      </c>
      <c r="Z177" s="6">
        <f t="shared" si="137"/>
        <v>189105</v>
      </c>
      <c r="AA177" s="7">
        <f t="shared" si="138"/>
        <v>166774</v>
      </c>
      <c r="AB177" s="7">
        <f t="shared" si="139"/>
        <v>207897.81050000002</v>
      </c>
      <c r="AC177" s="7">
        <f t="shared" si="140"/>
        <v>216551.99019999997</v>
      </c>
      <c r="AD177" s="25">
        <f t="shared" si="141"/>
        <v>242081.35400000002</v>
      </c>
      <c r="AE177" s="63">
        <f t="shared" si="142"/>
        <v>250986</v>
      </c>
      <c r="AF177" s="40">
        <f t="shared" si="143"/>
        <v>265291</v>
      </c>
      <c r="AG177" s="40">
        <f t="shared" si="143"/>
        <v>240942</v>
      </c>
    </row>
    <row r="178" spans="1:33">
      <c r="A178" s="5" t="s">
        <v>16</v>
      </c>
      <c r="B178" s="6">
        <f t="shared" ref="B178:X178" si="184">+B18+B38</f>
        <v>94197</v>
      </c>
      <c r="C178" s="7">
        <f t="shared" si="184"/>
        <v>52001</v>
      </c>
      <c r="D178" s="7">
        <f t="shared" si="184"/>
        <v>64912.877299999993</v>
      </c>
      <c r="E178" s="7">
        <f t="shared" si="184"/>
        <v>65623.045799999993</v>
      </c>
      <c r="F178" s="25">
        <f t="shared" si="184"/>
        <v>73755</v>
      </c>
      <c r="G178" s="63">
        <f t="shared" si="184"/>
        <v>72142</v>
      </c>
      <c r="H178" s="40">
        <f t="shared" si="184"/>
        <v>61842</v>
      </c>
      <c r="I178" s="40">
        <f t="shared" ref="I178" si="185">+I18+I38</f>
        <v>55212</v>
      </c>
      <c r="J178" s="6">
        <f t="shared" si="184"/>
        <v>68275</v>
      </c>
      <c r="K178" s="7">
        <f t="shared" si="184"/>
        <v>40156</v>
      </c>
      <c r="L178" s="7">
        <f t="shared" si="184"/>
        <v>80580.082099999971</v>
      </c>
      <c r="M178" s="7">
        <f t="shared" si="184"/>
        <v>97873.015999999989</v>
      </c>
      <c r="N178" s="25">
        <f t="shared" si="184"/>
        <v>81383</v>
      </c>
      <c r="O178" s="63">
        <f t="shared" si="184"/>
        <v>110114</v>
      </c>
      <c r="P178" s="40">
        <f t="shared" si="184"/>
        <v>173351</v>
      </c>
      <c r="Q178" s="40">
        <f t="shared" ref="Q178" si="186">+Q18+Q38</f>
        <v>138991</v>
      </c>
      <c r="R178" s="6">
        <f t="shared" si="184"/>
        <v>48808</v>
      </c>
      <c r="S178" s="7">
        <f t="shared" si="184"/>
        <v>88757</v>
      </c>
      <c r="T178" s="7">
        <f t="shared" si="184"/>
        <v>98577.27900000001</v>
      </c>
      <c r="U178" s="7">
        <f t="shared" si="184"/>
        <v>59252.07</v>
      </c>
      <c r="V178" s="25">
        <f t="shared" si="184"/>
        <v>88571.547000000006</v>
      </c>
      <c r="W178" s="63">
        <f t="shared" si="184"/>
        <v>46304</v>
      </c>
      <c r="X178" s="40">
        <f t="shared" si="184"/>
        <v>43463</v>
      </c>
      <c r="Y178" s="40">
        <f t="shared" ref="Y178" si="187">+Y18+Y38</f>
        <v>91711</v>
      </c>
      <c r="Z178" s="6">
        <f t="shared" si="137"/>
        <v>211280</v>
      </c>
      <c r="AA178" s="7">
        <f t="shared" si="138"/>
        <v>180914</v>
      </c>
      <c r="AB178" s="7">
        <f t="shared" si="139"/>
        <v>244070.23839999997</v>
      </c>
      <c r="AC178" s="7">
        <f t="shared" si="140"/>
        <v>222748.13179999997</v>
      </c>
      <c r="AD178" s="25">
        <f t="shared" si="141"/>
        <v>243709.54700000002</v>
      </c>
      <c r="AE178" s="63">
        <f t="shared" si="142"/>
        <v>228560</v>
      </c>
      <c r="AF178" s="40">
        <f t="shared" si="143"/>
        <v>278656</v>
      </c>
      <c r="AG178" s="40">
        <f t="shared" si="143"/>
        <v>285914</v>
      </c>
    </row>
    <row r="179" spans="1:33" ht="13.5" thickBot="1">
      <c r="A179" s="8" t="s">
        <v>17</v>
      </c>
      <c r="B179" s="9">
        <f t="shared" ref="B179:AF179" si="188">SUM(B167:B178)</f>
        <v>1088508.6965000001</v>
      </c>
      <c r="C179" s="10">
        <f t="shared" si="188"/>
        <v>833897</v>
      </c>
      <c r="D179" s="10">
        <f t="shared" si="188"/>
        <v>792064.30489999987</v>
      </c>
      <c r="E179" s="10">
        <f t="shared" si="188"/>
        <v>689616.6664000001</v>
      </c>
      <c r="F179" s="49">
        <f t="shared" si="188"/>
        <v>616453.92746799998</v>
      </c>
      <c r="G179" s="68">
        <f t="shared" si="188"/>
        <v>527451.18259999994</v>
      </c>
      <c r="H179" s="52">
        <f t="shared" si="188"/>
        <v>567255</v>
      </c>
      <c r="I179" s="52">
        <f t="shared" ref="I179" si="189">SUM(I167:I178)</f>
        <v>763794.43839999998</v>
      </c>
      <c r="J179" s="9">
        <f t="shared" si="188"/>
        <v>610196.36199999996</v>
      </c>
      <c r="K179" s="10">
        <f t="shared" si="188"/>
        <v>638722</v>
      </c>
      <c r="L179" s="10">
        <f t="shared" si="188"/>
        <v>678769.36060000001</v>
      </c>
      <c r="M179" s="10">
        <f t="shared" si="188"/>
        <v>1052488.1161</v>
      </c>
      <c r="N179" s="49">
        <f t="shared" si="188"/>
        <v>1252804.130812</v>
      </c>
      <c r="O179" s="68">
        <f t="shared" si="188"/>
        <v>1253090.1029449999</v>
      </c>
      <c r="P179" s="52">
        <f t="shared" si="188"/>
        <v>1507628</v>
      </c>
      <c r="Q179" s="52">
        <f t="shared" ref="Q179" si="190">SUM(Q167:Q178)</f>
        <v>1318999.5670119999</v>
      </c>
      <c r="R179" s="9">
        <f t="shared" si="188"/>
        <v>732790.33000000007</v>
      </c>
      <c r="S179" s="10">
        <f t="shared" si="188"/>
        <v>581443</v>
      </c>
      <c r="T179" s="10">
        <f t="shared" si="188"/>
        <v>777420.35399999993</v>
      </c>
      <c r="U179" s="10">
        <f t="shared" si="188"/>
        <v>706320.60299999977</v>
      </c>
      <c r="V179" s="49">
        <f t="shared" si="188"/>
        <v>826759.60011</v>
      </c>
      <c r="W179" s="68">
        <f t="shared" si="188"/>
        <v>488436.603</v>
      </c>
      <c r="X179" s="52">
        <f t="shared" si="188"/>
        <v>650304</v>
      </c>
      <c r="Y179" s="52">
        <f t="shared" ref="Y179" si="191">SUM(Y167:Y178)</f>
        <v>1064324.946</v>
      </c>
      <c r="Z179" s="9">
        <f t="shared" si="188"/>
        <v>2431495.3884999999</v>
      </c>
      <c r="AA179" s="10">
        <f t="shared" si="188"/>
        <v>2054062</v>
      </c>
      <c r="AB179" s="10">
        <f t="shared" si="188"/>
        <v>2248254.0194999999</v>
      </c>
      <c r="AC179" s="10">
        <f t="shared" si="188"/>
        <v>2448425.3854999999</v>
      </c>
      <c r="AD179" s="49">
        <f t="shared" si="188"/>
        <v>2696017.6583899995</v>
      </c>
      <c r="AE179" s="68">
        <f t="shared" si="188"/>
        <v>2268977.888545</v>
      </c>
      <c r="AF179" s="52">
        <f t="shared" si="188"/>
        <v>2725187</v>
      </c>
      <c r="AG179" s="52">
        <f t="shared" ref="AG179" si="192">SUM(AG167:AG178)</f>
        <v>3147118.9514120002</v>
      </c>
    </row>
    <row r="182" spans="1:33" ht="13.5" thickBot="1">
      <c r="AD182" s="73"/>
      <c r="AE182" s="73"/>
    </row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2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3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14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55">
        <v>2011</v>
      </c>
    </row>
    <row r="187" spans="1:33">
      <c r="A187" s="11" t="s">
        <v>6</v>
      </c>
      <c r="B187" s="6">
        <f t="shared" ref="B187:X187" si="193">+B47+B67</f>
        <v>789</v>
      </c>
      <c r="C187" s="7">
        <f t="shared" si="193"/>
        <v>963</v>
      </c>
      <c r="D187" s="7">
        <f t="shared" si="193"/>
        <v>903</v>
      </c>
      <c r="E187" s="7">
        <f t="shared" si="193"/>
        <v>853</v>
      </c>
      <c r="F187" s="25">
        <f t="shared" si="193"/>
        <v>856</v>
      </c>
      <c r="G187" s="67">
        <f t="shared" si="193"/>
        <v>1036</v>
      </c>
      <c r="H187" s="51">
        <f t="shared" si="193"/>
        <v>905</v>
      </c>
      <c r="I187" s="51">
        <f t="shared" ref="I187" si="194">+I47+I67</f>
        <v>1205</v>
      </c>
      <c r="J187" s="6">
        <f t="shared" si="193"/>
        <v>21</v>
      </c>
      <c r="K187" s="7">
        <f t="shared" si="193"/>
        <v>24</v>
      </c>
      <c r="L187" s="7">
        <f t="shared" si="193"/>
        <v>29</v>
      </c>
      <c r="M187" s="7">
        <f t="shared" si="193"/>
        <v>26</v>
      </c>
      <c r="N187" s="25">
        <f t="shared" si="193"/>
        <v>27</v>
      </c>
      <c r="O187" s="7">
        <f t="shared" si="193"/>
        <v>31</v>
      </c>
      <c r="P187" s="69">
        <f t="shared" si="193"/>
        <v>26</v>
      </c>
      <c r="Q187" s="69">
        <f t="shared" ref="Q187" si="195">+Q47+Q67</f>
        <v>33</v>
      </c>
      <c r="R187" s="6">
        <f t="shared" si="193"/>
        <v>0</v>
      </c>
      <c r="S187" s="7">
        <f t="shared" si="193"/>
        <v>75</v>
      </c>
      <c r="T187" s="7">
        <f t="shared" si="193"/>
        <v>78</v>
      </c>
      <c r="U187" s="7">
        <f t="shared" si="193"/>
        <v>179.94666666646486</v>
      </c>
      <c r="V187" s="25">
        <f t="shared" si="193"/>
        <v>84</v>
      </c>
      <c r="W187" s="7">
        <f t="shared" si="193"/>
        <v>189</v>
      </c>
      <c r="X187" s="69">
        <f t="shared" si="193"/>
        <v>99</v>
      </c>
      <c r="Y187" s="69">
        <f t="shared" ref="Y187" si="196">+Y47+Y67</f>
        <v>192</v>
      </c>
    </row>
    <row r="188" spans="1:33">
      <c r="A188" s="5" t="s">
        <v>24</v>
      </c>
      <c r="B188" s="6">
        <f t="shared" ref="B188:X188" si="197">+B48+B68</f>
        <v>921</v>
      </c>
      <c r="C188" s="7">
        <f t="shared" si="197"/>
        <v>767</v>
      </c>
      <c r="D188" s="7">
        <f t="shared" si="197"/>
        <v>650</v>
      </c>
      <c r="E188" s="7">
        <f t="shared" si="197"/>
        <v>730</v>
      </c>
      <c r="F188" s="25">
        <f t="shared" si="197"/>
        <v>923</v>
      </c>
      <c r="G188" s="63">
        <f t="shared" si="197"/>
        <v>759.60000000391926</v>
      </c>
      <c r="H188" s="40">
        <f t="shared" si="197"/>
        <v>890</v>
      </c>
      <c r="I188" s="40">
        <f t="shared" ref="I188" si="198">+I48+I68</f>
        <v>1022</v>
      </c>
      <c r="J188" s="6">
        <f t="shared" si="197"/>
        <v>29</v>
      </c>
      <c r="K188" s="7">
        <f t="shared" si="197"/>
        <v>27</v>
      </c>
      <c r="L188" s="7">
        <f t="shared" si="197"/>
        <v>25</v>
      </c>
      <c r="M188" s="7">
        <f t="shared" si="197"/>
        <v>25</v>
      </c>
      <c r="N188" s="25">
        <f t="shared" si="197"/>
        <v>24</v>
      </c>
      <c r="O188" s="7">
        <f t="shared" si="197"/>
        <v>27</v>
      </c>
      <c r="P188" s="29">
        <f t="shared" si="197"/>
        <v>21</v>
      </c>
      <c r="Q188" s="29">
        <f t="shared" ref="Q188" si="199">+Q48+Q68</f>
        <v>29</v>
      </c>
      <c r="R188" s="6">
        <f t="shared" si="197"/>
        <v>145</v>
      </c>
      <c r="S188" s="7">
        <f t="shared" si="197"/>
        <v>155</v>
      </c>
      <c r="T188" s="7">
        <f t="shared" si="197"/>
        <v>0</v>
      </c>
      <c r="U188" s="7">
        <f t="shared" si="197"/>
        <v>34.549999999988358</v>
      </c>
      <c r="V188" s="25">
        <f t="shared" si="197"/>
        <v>35</v>
      </c>
      <c r="W188" s="7">
        <f t="shared" si="197"/>
        <v>74</v>
      </c>
      <c r="X188" s="29">
        <f t="shared" si="197"/>
        <v>6</v>
      </c>
      <c r="Y188" s="29">
        <f t="shared" ref="Y188" si="200">+Y48+Y68</f>
        <v>251</v>
      </c>
    </row>
    <row r="189" spans="1:33">
      <c r="A189" s="11" t="s">
        <v>7</v>
      </c>
      <c r="B189" s="6">
        <f t="shared" ref="B189:X189" si="201">+B49+B69</f>
        <v>1051</v>
      </c>
      <c r="C189" s="7">
        <f t="shared" si="201"/>
        <v>748</v>
      </c>
      <c r="D189" s="7">
        <f t="shared" si="201"/>
        <v>1096</v>
      </c>
      <c r="E189" s="7">
        <f t="shared" si="201"/>
        <v>952</v>
      </c>
      <c r="F189" s="25">
        <f t="shared" si="201"/>
        <v>999</v>
      </c>
      <c r="G189" s="63">
        <f t="shared" si="201"/>
        <v>809</v>
      </c>
      <c r="H189" s="40">
        <f t="shared" si="201"/>
        <v>881</v>
      </c>
      <c r="I189" s="40">
        <f t="shared" ref="I189" si="202">+I49+I69</f>
        <v>1015</v>
      </c>
      <c r="J189" s="6">
        <f t="shared" si="201"/>
        <v>28</v>
      </c>
      <c r="K189" s="7">
        <f t="shared" si="201"/>
        <v>23</v>
      </c>
      <c r="L189" s="7">
        <f t="shared" si="201"/>
        <v>37</v>
      </c>
      <c r="M189" s="7">
        <f t="shared" si="201"/>
        <v>27</v>
      </c>
      <c r="N189" s="25">
        <f t="shared" si="201"/>
        <v>26</v>
      </c>
      <c r="O189" s="7">
        <f t="shared" si="201"/>
        <v>28</v>
      </c>
      <c r="P189" s="29">
        <f t="shared" si="201"/>
        <v>26</v>
      </c>
      <c r="Q189" s="29">
        <f t="shared" ref="Q189" si="203">+Q49+Q69</f>
        <v>25</v>
      </c>
      <c r="R189" s="6">
        <f t="shared" si="201"/>
        <v>107</v>
      </c>
      <c r="S189" s="7">
        <f t="shared" si="201"/>
        <v>235</v>
      </c>
      <c r="T189" s="7">
        <f t="shared" si="201"/>
        <v>75</v>
      </c>
      <c r="U189" s="7">
        <f t="shared" si="201"/>
        <v>179.11666666710516</v>
      </c>
      <c r="V189" s="25">
        <f t="shared" si="201"/>
        <v>293</v>
      </c>
      <c r="W189" s="7">
        <f t="shared" si="201"/>
        <v>167</v>
      </c>
      <c r="X189" s="29">
        <f t="shared" si="201"/>
        <v>157</v>
      </c>
      <c r="Y189" s="29">
        <f t="shared" ref="Y189" si="204">+Y49+Y69</f>
        <v>359</v>
      </c>
    </row>
    <row r="190" spans="1:33">
      <c r="A190" s="11" t="s">
        <v>8</v>
      </c>
      <c r="B190" s="6">
        <f t="shared" ref="B190:X190" si="205">+B50+B70</f>
        <v>1160</v>
      </c>
      <c r="C190" s="7">
        <f t="shared" si="205"/>
        <v>946</v>
      </c>
      <c r="D190" s="7">
        <f t="shared" si="205"/>
        <v>708</v>
      </c>
      <c r="E190" s="7">
        <f t="shared" si="205"/>
        <v>1023</v>
      </c>
      <c r="F190" s="25">
        <f t="shared" si="205"/>
        <v>1057</v>
      </c>
      <c r="G190" s="63">
        <f t="shared" si="205"/>
        <v>567</v>
      </c>
      <c r="H190" s="40">
        <f t="shared" si="205"/>
        <v>1046</v>
      </c>
      <c r="I190" s="40">
        <f t="shared" ref="I190" si="206">+I50+I70</f>
        <v>1164</v>
      </c>
      <c r="J190" s="6">
        <f t="shared" si="205"/>
        <v>30</v>
      </c>
      <c r="K190" s="7">
        <f t="shared" si="205"/>
        <v>25</v>
      </c>
      <c r="L190" s="7">
        <f t="shared" si="205"/>
        <v>29</v>
      </c>
      <c r="M190" s="7">
        <f t="shared" si="205"/>
        <v>29</v>
      </c>
      <c r="N190" s="25">
        <f t="shared" si="205"/>
        <v>27</v>
      </c>
      <c r="O190" s="7">
        <f t="shared" si="205"/>
        <v>24</v>
      </c>
      <c r="P190" s="29">
        <f t="shared" si="205"/>
        <v>27</v>
      </c>
      <c r="Q190" s="29">
        <f t="shared" ref="Q190" si="207">+Q50+Q70</f>
        <v>29</v>
      </c>
      <c r="R190" s="6">
        <f t="shared" si="205"/>
        <v>121</v>
      </c>
      <c r="S190" s="7">
        <f t="shared" si="205"/>
        <v>167</v>
      </c>
      <c r="T190" s="7">
        <f t="shared" si="205"/>
        <v>68</v>
      </c>
      <c r="U190" s="7">
        <f t="shared" si="205"/>
        <v>74.016666666779201</v>
      </c>
      <c r="V190" s="25">
        <f t="shared" si="205"/>
        <v>307</v>
      </c>
      <c r="W190" s="7">
        <f t="shared" si="205"/>
        <v>14</v>
      </c>
      <c r="X190" s="29">
        <f t="shared" si="205"/>
        <v>135</v>
      </c>
      <c r="Y190" s="29">
        <f t="shared" ref="Y190" si="208">+Y50+Y70</f>
        <v>184</v>
      </c>
    </row>
    <row r="191" spans="1:33">
      <c r="A191" s="11" t="s">
        <v>9</v>
      </c>
      <c r="B191" s="6">
        <f t="shared" ref="B191:X191" si="209">+B51+B71</f>
        <v>1355</v>
      </c>
      <c r="C191" s="7">
        <f t="shared" si="209"/>
        <v>986</v>
      </c>
      <c r="D191" s="7">
        <f t="shared" si="209"/>
        <v>891</v>
      </c>
      <c r="E191" s="7">
        <f t="shared" si="209"/>
        <v>838</v>
      </c>
      <c r="F191" s="25">
        <f t="shared" si="209"/>
        <v>1143</v>
      </c>
      <c r="G191" s="63">
        <f t="shared" si="209"/>
        <v>868</v>
      </c>
      <c r="H191" s="40">
        <f t="shared" si="209"/>
        <v>947</v>
      </c>
      <c r="I191" s="40">
        <f t="shared" ref="I191" si="210">+I51+I71</f>
        <v>1016</v>
      </c>
      <c r="J191" s="6">
        <f t="shared" si="209"/>
        <v>33</v>
      </c>
      <c r="K191" s="7">
        <f t="shared" si="209"/>
        <v>31</v>
      </c>
      <c r="L191" s="7">
        <f t="shared" si="209"/>
        <v>33</v>
      </c>
      <c r="M191" s="7">
        <f t="shared" si="209"/>
        <v>26</v>
      </c>
      <c r="N191" s="25">
        <f t="shared" si="209"/>
        <v>30</v>
      </c>
      <c r="O191" s="7">
        <f t="shared" si="209"/>
        <v>30</v>
      </c>
      <c r="P191" s="29">
        <f t="shared" si="209"/>
        <v>29</v>
      </c>
      <c r="Q191" s="29">
        <f t="shared" ref="Q191" si="211">+Q51+Q71</f>
        <v>24</v>
      </c>
      <c r="R191" s="6">
        <f t="shared" si="209"/>
        <v>0</v>
      </c>
      <c r="S191" s="7">
        <f t="shared" si="209"/>
        <v>100.6</v>
      </c>
      <c r="T191" s="7">
        <f t="shared" si="209"/>
        <v>138.45000000006985</v>
      </c>
      <c r="U191" s="7">
        <f t="shared" si="209"/>
        <v>0</v>
      </c>
      <c r="V191" s="25">
        <f t="shared" si="209"/>
        <v>254</v>
      </c>
      <c r="W191" s="7">
        <f t="shared" si="209"/>
        <v>5</v>
      </c>
      <c r="X191" s="29">
        <f t="shared" si="209"/>
        <v>329</v>
      </c>
      <c r="Y191" s="29">
        <f t="shared" ref="Y191" si="212">+Y51+Y71</f>
        <v>48</v>
      </c>
    </row>
    <row r="192" spans="1:33">
      <c r="A192" s="11" t="s">
        <v>10</v>
      </c>
      <c r="B192" s="6">
        <f t="shared" ref="B192:X192" si="213">+B52+B72</f>
        <v>1089</v>
      </c>
      <c r="C192" s="7">
        <f t="shared" si="213"/>
        <v>879</v>
      </c>
      <c r="D192" s="7">
        <f t="shared" si="213"/>
        <v>848</v>
      </c>
      <c r="E192" s="7">
        <f t="shared" si="213"/>
        <v>896</v>
      </c>
      <c r="F192" s="25">
        <f t="shared" si="213"/>
        <v>1121</v>
      </c>
      <c r="G192" s="63">
        <f t="shared" si="213"/>
        <v>564</v>
      </c>
      <c r="H192" s="40">
        <f t="shared" si="213"/>
        <v>1276</v>
      </c>
      <c r="I192" s="40">
        <f t="shared" ref="I192" si="214">+I52+I72</f>
        <v>1124</v>
      </c>
      <c r="J192" s="6">
        <f t="shared" si="213"/>
        <v>27</v>
      </c>
      <c r="K192" s="7">
        <f t="shared" si="213"/>
        <v>24</v>
      </c>
      <c r="L192" s="7">
        <f t="shared" si="213"/>
        <v>29</v>
      </c>
      <c r="M192" s="7">
        <f t="shared" si="213"/>
        <v>26</v>
      </c>
      <c r="N192" s="25">
        <f t="shared" si="213"/>
        <v>24</v>
      </c>
      <c r="O192" s="7">
        <f t="shared" si="213"/>
        <v>24</v>
      </c>
      <c r="P192" s="29">
        <f t="shared" si="213"/>
        <v>30</v>
      </c>
      <c r="Q192" s="29">
        <f t="shared" ref="Q192" si="215">+Q52+Q72</f>
        <v>29</v>
      </c>
      <c r="R192" s="6">
        <f t="shared" si="213"/>
        <v>25</v>
      </c>
      <c r="S192" s="7">
        <f t="shared" si="213"/>
        <v>17.5</v>
      </c>
      <c r="T192" s="7">
        <f t="shared" si="213"/>
        <v>33.766666666546371</v>
      </c>
      <c r="U192" s="7">
        <f t="shared" si="213"/>
        <v>0</v>
      </c>
      <c r="V192" s="25">
        <f t="shared" si="213"/>
        <v>161</v>
      </c>
      <c r="W192" s="7">
        <f t="shared" si="213"/>
        <v>34</v>
      </c>
      <c r="X192" s="29">
        <f t="shared" si="213"/>
        <v>712</v>
      </c>
      <c r="Y192" s="29">
        <f t="shared" ref="Y192" si="216">+Y52+Y72</f>
        <v>236</v>
      </c>
    </row>
    <row r="193" spans="1:34">
      <c r="A193" s="11" t="s">
        <v>11</v>
      </c>
      <c r="B193" s="6">
        <f t="shared" ref="B193:X193" si="217">+B53+B73</f>
        <v>1064</v>
      </c>
      <c r="C193" s="7">
        <f t="shared" si="217"/>
        <v>901</v>
      </c>
      <c r="D193" s="7">
        <f t="shared" si="217"/>
        <v>643</v>
      </c>
      <c r="E193" s="7">
        <f t="shared" si="217"/>
        <v>887</v>
      </c>
      <c r="F193" s="25">
        <f t="shared" si="217"/>
        <v>1360</v>
      </c>
      <c r="G193" s="63">
        <f t="shared" si="217"/>
        <v>918</v>
      </c>
      <c r="H193" s="40">
        <f t="shared" si="217"/>
        <v>928</v>
      </c>
      <c r="I193" s="40">
        <f t="shared" ref="I193" si="218">+I53+I73</f>
        <v>1207</v>
      </c>
      <c r="J193" s="6">
        <f t="shared" si="217"/>
        <v>27</v>
      </c>
      <c r="K193" s="7">
        <f t="shared" si="217"/>
        <v>29</v>
      </c>
      <c r="L193" s="7">
        <f t="shared" si="217"/>
        <v>29</v>
      </c>
      <c r="M193" s="7">
        <f t="shared" si="217"/>
        <v>28</v>
      </c>
      <c r="N193" s="25">
        <f t="shared" si="217"/>
        <v>38</v>
      </c>
      <c r="O193" s="7">
        <f t="shared" si="217"/>
        <v>29</v>
      </c>
      <c r="P193" s="29">
        <f t="shared" si="217"/>
        <v>28</v>
      </c>
      <c r="Q193" s="29">
        <f t="shared" ref="Q193" si="219">+Q53+Q73</f>
        <v>27</v>
      </c>
      <c r="R193" s="6">
        <f t="shared" si="217"/>
        <v>118.28</v>
      </c>
      <c r="S193" s="7">
        <f t="shared" si="217"/>
        <v>0</v>
      </c>
      <c r="T193" s="7">
        <f t="shared" si="217"/>
        <v>33.766666666546371</v>
      </c>
      <c r="U193" s="7">
        <f t="shared" si="217"/>
        <v>0</v>
      </c>
      <c r="V193" s="25">
        <f t="shared" si="217"/>
        <v>205</v>
      </c>
      <c r="W193" s="7">
        <f t="shared" si="217"/>
        <v>107</v>
      </c>
      <c r="X193" s="29">
        <f t="shared" si="217"/>
        <v>320</v>
      </c>
      <c r="Y193" s="29">
        <f t="shared" ref="Y193" si="220">+Y53+Y73</f>
        <v>305</v>
      </c>
    </row>
    <row r="194" spans="1:34">
      <c r="A194" s="11" t="s">
        <v>12</v>
      </c>
      <c r="B194" s="6">
        <f t="shared" ref="B194:X194" si="221">+B54+B74</f>
        <v>821</v>
      </c>
      <c r="C194" s="7">
        <f t="shared" si="221"/>
        <v>639</v>
      </c>
      <c r="D194" s="7">
        <f t="shared" si="221"/>
        <v>1001</v>
      </c>
      <c r="E194" s="7">
        <f t="shared" si="221"/>
        <v>807</v>
      </c>
      <c r="F194" s="25">
        <f t="shared" si="221"/>
        <v>1100</v>
      </c>
      <c r="G194" s="63">
        <f t="shared" si="221"/>
        <v>1456.2333333330462</v>
      </c>
      <c r="H194" s="40">
        <f t="shared" si="221"/>
        <v>1194</v>
      </c>
      <c r="I194" s="40">
        <f t="shared" ref="I194" si="222">+I54+I74</f>
        <v>955</v>
      </c>
      <c r="J194" s="6">
        <f t="shared" si="221"/>
        <v>28</v>
      </c>
      <c r="K194" s="7">
        <f t="shared" si="221"/>
        <v>21</v>
      </c>
      <c r="L194" s="7">
        <f t="shared" si="221"/>
        <v>32</v>
      </c>
      <c r="M194" s="7">
        <f t="shared" si="221"/>
        <v>24</v>
      </c>
      <c r="N194" s="25">
        <f t="shared" si="221"/>
        <v>29</v>
      </c>
      <c r="O194" s="7">
        <f t="shared" si="221"/>
        <v>26</v>
      </c>
      <c r="P194" s="29">
        <f t="shared" si="221"/>
        <v>30</v>
      </c>
      <c r="Q194" s="29">
        <f t="shared" ref="Q194" si="223">+Q54+Q74</f>
        <v>31</v>
      </c>
      <c r="R194" s="6">
        <f t="shared" si="221"/>
        <v>11.05</v>
      </c>
      <c r="S194" s="7">
        <f t="shared" si="221"/>
        <v>10</v>
      </c>
      <c r="T194" s="7">
        <f t="shared" si="221"/>
        <v>32.583333333372138</v>
      </c>
      <c r="U194" s="7">
        <f t="shared" si="221"/>
        <v>0</v>
      </c>
      <c r="V194" s="25">
        <f t="shared" si="221"/>
        <v>79</v>
      </c>
      <c r="W194" s="7">
        <f t="shared" si="221"/>
        <v>44.033333333325572</v>
      </c>
      <c r="X194" s="29">
        <f t="shared" si="221"/>
        <v>571</v>
      </c>
      <c r="Y194" s="29">
        <f t="shared" ref="Y194" si="224">+Y54+Y74</f>
        <v>152</v>
      </c>
    </row>
    <row r="195" spans="1:34">
      <c r="A195" s="11" t="s">
        <v>13</v>
      </c>
      <c r="B195" s="6">
        <f t="shared" ref="B195:X195" si="225">+B55+B75</f>
        <v>870</v>
      </c>
      <c r="C195" s="7">
        <f t="shared" si="225"/>
        <v>976</v>
      </c>
      <c r="D195" s="7">
        <f t="shared" si="225"/>
        <v>882</v>
      </c>
      <c r="E195" s="7">
        <f t="shared" si="225"/>
        <v>700</v>
      </c>
      <c r="F195" s="25">
        <f t="shared" si="225"/>
        <v>991</v>
      </c>
      <c r="G195" s="63">
        <f t="shared" si="225"/>
        <v>394</v>
      </c>
      <c r="H195" s="40">
        <f t="shared" si="225"/>
        <v>993</v>
      </c>
      <c r="I195" s="40">
        <f t="shared" ref="I195" si="226">+I55+I75</f>
        <v>973</v>
      </c>
      <c r="J195" s="6">
        <f t="shared" si="225"/>
        <v>21</v>
      </c>
      <c r="K195" s="7">
        <f t="shared" si="225"/>
        <v>28</v>
      </c>
      <c r="L195" s="7">
        <f t="shared" si="225"/>
        <v>24</v>
      </c>
      <c r="M195" s="7">
        <f t="shared" si="225"/>
        <v>25</v>
      </c>
      <c r="N195" s="25">
        <f t="shared" si="225"/>
        <v>26</v>
      </c>
      <c r="O195" s="7">
        <f t="shared" si="225"/>
        <v>16</v>
      </c>
      <c r="P195" s="29">
        <f t="shared" si="225"/>
        <v>30</v>
      </c>
      <c r="Q195" s="29">
        <f t="shared" ref="Q195" si="227">+Q55+Q75</f>
        <v>26</v>
      </c>
      <c r="R195" s="6">
        <f t="shared" si="225"/>
        <v>89</v>
      </c>
      <c r="S195" s="7">
        <f t="shared" si="225"/>
        <v>14.4</v>
      </c>
      <c r="T195" s="7">
        <f t="shared" si="225"/>
        <v>26.1</v>
      </c>
      <c r="U195" s="7">
        <f t="shared" si="225"/>
        <v>109.25000000002328</v>
      </c>
      <c r="V195" s="25">
        <f t="shared" si="225"/>
        <v>236</v>
      </c>
      <c r="W195" s="7">
        <f t="shared" si="225"/>
        <v>77</v>
      </c>
      <c r="X195" s="29">
        <f t="shared" si="225"/>
        <v>222</v>
      </c>
      <c r="Y195" s="29">
        <f t="shared" ref="Y195" si="228">+Y55+Y75</f>
        <v>177</v>
      </c>
    </row>
    <row r="196" spans="1:34">
      <c r="A196" s="11" t="s">
        <v>14</v>
      </c>
      <c r="B196" s="6">
        <f t="shared" ref="B196:X196" si="229">+B56+B76</f>
        <v>1611</v>
      </c>
      <c r="C196" s="7">
        <f t="shared" si="229"/>
        <v>908</v>
      </c>
      <c r="D196" s="7">
        <f t="shared" si="229"/>
        <v>715</v>
      </c>
      <c r="E196" s="7">
        <f t="shared" si="229"/>
        <v>958</v>
      </c>
      <c r="F196" s="25">
        <f t="shared" si="229"/>
        <v>1017</v>
      </c>
      <c r="G196" s="63">
        <f t="shared" si="229"/>
        <v>923</v>
      </c>
      <c r="H196" s="40">
        <f t="shared" si="229"/>
        <v>982</v>
      </c>
      <c r="I196" s="40">
        <f t="shared" ref="I196" si="230">+I56+I76</f>
        <v>938</v>
      </c>
      <c r="J196" s="6">
        <f t="shared" si="229"/>
        <v>50</v>
      </c>
      <c r="K196" s="7">
        <f t="shared" si="229"/>
        <v>34</v>
      </c>
      <c r="L196" s="7">
        <f t="shared" si="229"/>
        <v>24</v>
      </c>
      <c r="M196" s="7">
        <f t="shared" si="229"/>
        <v>29</v>
      </c>
      <c r="N196" s="25">
        <f t="shared" si="229"/>
        <v>28</v>
      </c>
      <c r="O196" s="7">
        <f t="shared" si="229"/>
        <v>28</v>
      </c>
      <c r="P196" s="29">
        <f t="shared" si="229"/>
        <v>25</v>
      </c>
      <c r="Q196" s="29">
        <f t="shared" ref="Q196" si="231">+Q56+Q76</f>
        <v>30</v>
      </c>
      <c r="R196" s="6">
        <f t="shared" si="229"/>
        <v>369.91</v>
      </c>
      <c r="S196" s="7">
        <f t="shared" si="229"/>
        <v>76</v>
      </c>
      <c r="T196" s="7">
        <f t="shared" si="229"/>
        <v>73.5</v>
      </c>
      <c r="U196" s="7">
        <f t="shared" si="229"/>
        <v>197.32325641025642</v>
      </c>
      <c r="V196" s="25">
        <f t="shared" si="229"/>
        <v>151</v>
      </c>
      <c r="W196" s="7">
        <f t="shared" si="229"/>
        <v>978</v>
      </c>
      <c r="X196" s="29">
        <f t="shared" si="229"/>
        <v>89</v>
      </c>
      <c r="Y196" s="29">
        <f t="shared" ref="Y196" si="232">+Y56+Y76</f>
        <v>163</v>
      </c>
    </row>
    <row r="197" spans="1:34">
      <c r="A197" s="11" t="s">
        <v>15</v>
      </c>
      <c r="B197" s="6">
        <f t="shared" ref="B197:X197" si="233">+B57+B77</f>
        <v>876</v>
      </c>
      <c r="C197" s="7">
        <f t="shared" si="233"/>
        <v>809</v>
      </c>
      <c r="D197" s="7">
        <f t="shared" si="233"/>
        <v>871</v>
      </c>
      <c r="E197" s="7">
        <f t="shared" si="233"/>
        <v>871</v>
      </c>
      <c r="F197" s="25">
        <f t="shared" si="233"/>
        <v>1087</v>
      </c>
      <c r="G197" s="63">
        <f t="shared" si="233"/>
        <v>1019</v>
      </c>
      <c r="H197" s="40">
        <f t="shared" si="233"/>
        <v>1240</v>
      </c>
      <c r="I197" s="40">
        <f t="shared" ref="I197" si="234">+I57+I77</f>
        <v>833</v>
      </c>
      <c r="J197" s="6">
        <f t="shared" si="233"/>
        <v>26</v>
      </c>
      <c r="K197" s="7">
        <f t="shared" si="233"/>
        <v>29</v>
      </c>
      <c r="L197" s="7">
        <f t="shared" si="233"/>
        <v>24</v>
      </c>
      <c r="M197" s="7">
        <f t="shared" si="233"/>
        <v>24</v>
      </c>
      <c r="N197" s="25">
        <f t="shared" si="233"/>
        <v>33</v>
      </c>
      <c r="O197" s="7">
        <f t="shared" si="233"/>
        <v>28</v>
      </c>
      <c r="P197" s="29">
        <f t="shared" si="233"/>
        <v>27</v>
      </c>
      <c r="Q197" s="29">
        <f t="shared" ref="Q197" si="235">+Q57+Q77</f>
        <v>29</v>
      </c>
      <c r="R197" s="6">
        <f t="shared" si="233"/>
        <v>207</v>
      </c>
      <c r="S197" s="7">
        <f t="shared" si="233"/>
        <v>0</v>
      </c>
      <c r="T197" s="7">
        <f t="shared" si="233"/>
        <v>22.266666666604578</v>
      </c>
      <c r="U197" s="7">
        <f t="shared" si="233"/>
        <v>59.686666666755919</v>
      </c>
      <c r="V197" s="25">
        <f t="shared" si="233"/>
        <v>198</v>
      </c>
      <c r="W197" s="7">
        <f t="shared" si="233"/>
        <v>71</v>
      </c>
      <c r="X197" s="29">
        <f t="shared" si="233"/>
        <v>255</v>
      </c>
      <c r="Y197" s="29">
        <f t="shared" ref="Y197" si="236">+Y57+Y77</f>
        <v>396</v>
      </c>
    </row>
    <row r="198" spans="1:34">
      <c r="A198" s="11" t="s">
        <v>16</v>
      </c>
      <c r="B198" s="6">
        <f t="shared" ref="B198:X198" si="237">+B58+B78</f>
        <v>842</v>
      </c>
      <c r="C198" s="7">
        <f t="shared" si="237"/>
        <v>939</v>
      </c>
      <c r="D198" s="7">
        <f t="shared" si="237"/>
        <v>958</v>
      </c>
      <c r="E198" s="7">
        <f t="shared" si="237"/>
        <v>1090</v>
      </c>
      <c r="F198" s="25">
        <f t="shared" si="237"/>
        <v>1125</v>
      </c>
      <c r="G198" s="63">
        <f t="shared" si="237"/>
        <v>906</v>
      </c>
      <c r="H198" s="40">
        <f t="shared" si="237"/>
        <v>1311</v>
      </c>
      <c r="I198" s="40">
        <f t="shared" ref="I198" si="238">+I58+I78</f>
        <v>1159</v>
      </c>
      <c r="J198" s="6">
        <f t="shared" si="237"/>
        <v>27</v>
      </c>
      <c r="K198" s="7">
        <f t="shared" si="237"/>
        <v>28</v>
      </c>
      <c r="L198" s="7">
        <f t="shared" si="237"/>
        <v>27</v>
      </c>
      <c r="M198" s="7">
        <f t="shared" si="237"/>
        <v>28</v>
      </c>
      <c r="N198" s="25">
        <f t="shared" si="237"/>
        <v>30</v>
      </c>
      <c r="O198" s="7">
        <f t="shared" si="237"/>
        <v>25</v>
      </c>
      <c r="P198" s="29">
        <f t="shared" si="237"/>
        <v>32</v>
      </c>
      <c r="Q198" s="29">
        <f t="shared" ref="Q198" si="239">+Q58+Q78</f>
        <v>31</v>
      </c>
      <c r="R198" s="6">
        <f t="shared" si="237"/>
        <v>170</v>
      </c>
      <c r="S198" s="7">
        <f t="shared" si="237"/>
        <v>0</v>
      </c>
      <c r="T198" s="7">
        <f t="shared" si="237"/>
        <v>196.43333333346527</v>
      </c>
      <c r="U198" s="7">
        <f t="shared" si="237"/>
        <v>83</v>
      </c>
      <c r="V198" s="25">
        <f t="shared" si="237"/>
        <v>532</v>
      </c>
      <c r="W198" s="7">
        <f t="shared" si="237"/>
        <v>194</v>
      </c>
      <c r="X198" s="29">
        <f t="shared" si="237"/>
        <v>786</v>
      </c>
      <c r="Y198" s="29">
        <f t="shared" ref="Y198" si="240">+Y58+Y78</f>
        <v>161</v>
      </c>
    </row>
    <row r="199" spans="1:34" ht="13.5" thickBot="1">
      <c r="A199" s="12" t="s">
        <v>17</v>
      </c>
      <c r="B199" s="9">
        <f t="shared" ref="B199:X199" si="241">SUM(B187:B198)</f>
        <v>12449</v>
      </c>
      <c r="C199" s="10">
        <f t="shared" si="241"/>
        <v>10461</v>
      </c>
      <c r="D199" s="10">
        <f t="shared" si="241"/>
        <v>10166</v>
      </c>
      <c r="E199" s="10">
        <f t="shared" si="241"/>
        <v>10605</v>
      </c>
      <c r="F199" s="49">
        <f t="shared" si="241"/>
        <v>12779</v>
      </c>
      <c r="G199" s="68">
        <f t="shared" si="241"/>
        <v>10219.833333336966</v>
      </c>
      <c r="H199" s="52">
        <f t="shared" si="241"/>
        <v>12593</v>
      </c>
      <c r="I199" s="52">
        <f t="shared" ref="I199" si="242">SUM(I187:I198)</f>
        <v>12611</v>
      </c>
      <c r="J199" s="9">
        <f t="shared" si="241"/>
        <v>347</v>
      </c>
      <c r="K199" s="10">
        <f t="shared" si="241"/>
        <v>323</v>
      </c>
      <c r="L199" s="10">
        <f t="shared" si="241"/>
        <v>342</v>
      </c>
      <c r="M199" s="10">
        <f t="shared" si="241"/>
        <v>317</v>
      </c>
      <c r="N199" s="49">
        <f t="shared" si="241"/>
        <v>342</v>
      </c>
      <c r="O199" s="10">
        <f t="shared" si="241"/>
        <v>316</v>
      </c>
      <c r="P199" s="70">
        <f t="shared" si="241"/>
        <v>331</v>
      </c>
      <c r="Q199" s="70">
        <f t="shared" ref="Q199" si="243">SUM(Q187:Q198)</f>
        <v>343</v>
      </c>
      <c r="R199" s="9">
        <f t="shared" si="241"/>
        <v>1363.24</v>
      </c>
      <c r="S199" s="10">
        <f t="shared" si="241"/>
        <v>850.5</v>
      </c>
      <c r="T199" s="10">
        <f t="shared" si="241"/>
        <v>777.8666666666046</v>
      </c>
      <c r="U199" s="10">
        <f t="shared" si="241"/>
        <v>916.88992307737328</v>
      </c>
      <c r="V199" s="49">
        <f t="shared" si="241"/>
        <v>2535</v>
      </c>
      <c r="W199" s="10">
        <f t="shared" si="241"/>
        <v>1954.0333333333256</v>
      </c>
      <c r="X199" s="70">
        <f t="shared" si="241"/>
        <v>3681</v>
      </c>
      <c r="Y199" s="70">
        <f t="shared" ref="Y199" si="244">SUM(Y187:Y198)</f>
        <v>2624</v>
      </c>
    </row>
    <row r="201" spans="1:34" ht="13.5" thickBot="1"/>
    <row r="202" spans="1:34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4" ht="13.5" thickBot="1">
      <c r="A203" s="150" t="s">
        <v>38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13"/>
    </row>
    <row r="204" spans="1:34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4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55">
        <v>2011</v>
      </c>
    </row>
    <row r="206" spans="1:34">
      <c r="A206" s="5" t="s">
        <v>6</v>
      </c>
      <c r="B206" s="6">
        <f t="shared" ref="B206:X206" si="245">+B167</f>
        <v>78673</v>
      </c>
      <c r="C206" s="7">
        <f t="shared" si="245"/>
        <v>71611</v>
      </c>
      <c r="D206" s="7">
        <f t="shared" si="245"/>
        <v>65371</v>
      </c>
      <c r="E206" s="7">
        <f t="shared" si="245"/>
        <v>80434.737300000008</v>
      </c>
      <c r="F206" s="25">
        <f t="shared" si="245"/>
        <v>37276.6774</v>
      </c>
      <c r="G206" s="63">
        <f t="shared" si="245"/>
        <v>48702</v>
      </c>
      <c r="H206" s="40">
        <f t="shared" si="245"/>
        <v>37786</v>
      </c>
      <c r="I206" s="40">
        <f t="shared" ref="I206" si="246">+I167</f>
        <v>57058</v>
      </c>
      <c r="J206" s="6">
        <f t="shared" si="245"/>
        <v>60319.642</v>
      </c>
      <c r="K206" s="7">
        <f t="shared" si="245"/>
        <v>51507</v>
      </c>
      <c r="L206" s="7">
        <f t="shared" si="245"/>
        <v>52101</v>
      </c>
      <c r="M206" s="7">
        <f t="shared" si="245"/>
        <v>51581.652999999998</v>
      </c>
      <c r="N206" s="7">
        <f t="shared" si="245"/>
        <v>101688.77299999999</v>
      </c>
      <c r="O206" s="7">
        <f t="shared" si="245"/>
        <v>71151</v>
      </c>
      <c r="P206" s="63">
        <f t="shared" si="245"/>
        <v>112220</v>
      </c>
      <c r="Q206" s="63">
        <f t="shared" ref="Q206" si="247">+Q167</f>
        <v>72144</v>
      </c>
      <c r="R206" s="6">
        <f t="shared" si="245"/>
        <v>48292.07</v>
      </c>
      <c r="S206" s="7">
        <f t="shared" si="245"/>
        <v>51660</v>
      </c>
      <c r="T206" s="7">
        <f t="shared" si="245"/>
        <v>48462</v>
      </c>
      <c r="U206" s="7">
        <f t="shared" si="245"/>
        <v>49754.324000000001</v>
      </c>
      <c r="V206" s="7">
        <f t="shared" si="245"/>
        <v>49987.070999999996</v>
      </c>
      <c r="W206" s="7">
        <f t="shared" si="245"/>
        <v>48799.492999999995</v>
      </c>
      <c r="X206" s="40">
        <f t="shared" si="245"/>
        <v>51973</v>
      </c>
      <c r="Y206" s="40">
        <f t="shared" ref="Y206" si="248">+Y167</f>
        <v>97155</v>
      </c>
      <c r="Z206" s="6">
        <f t="shared" ref="Z206:Z217" si="249">+R206+J206+B206</f>
        <v>187284.712</v>
      </c>
      <c r="AA206" s="7">
        <f t="shared" ref="AA206:AA217" si="250">+S206+K206+C206</f>
        <v>174778</v>
      </c>
      <c r="AB206" s="7">
        <f t="shared" ref="AB206:AB217" si="251">+T206+L206+D206</f>
        <v>165934</v>
      </c>
      <c r="AC206" s="7">
        <f t="shared" ref="AC206:AC217" si="252">+U206+M206+E206</f>
        <v>181770.71429999999</v>
      </c>
      <c r="AD206" s="7">
        <f t="shared" ref="AD206:AD217" si="253">+V206+N206+F206</f>
        <v>188952.52139999997</v>
      </c>
      <c r="AE206" s="63">
        <f t="shared" ref="AE206:AE217" si="254">+W206+O206+G206</f>
        <v>168652.49299999999</v>
      </c>
      <c r="AF206" s="40">
        <f t="shared" ref="AF206:AG217" si="255">+X206+P206+H206</f>
        <v>201979</v>
      </c>
      <c r="AG206" s="40">
        <f t="shared" si="255"/>
        <v>226357</v>
      </c>
      <c r="AH206" s="92"/>
    </row>
    <row r="207" spans="1:34">
      <c r="A207" s="5" t="s">
        <v>24</v>
      </c>
      <c r="B207" s="6">
        <f t="shared" ref="B207:B217" si="256">+B206+B168</f>
        <v>183230.91200000001</v>
      </c>
      <c r="C207" s="7">
        <f t="shared" ref="C207:C217" si="257">+C206+C168</f>
        <v>149816</v>
      </c>
      <c r="D207" s="7">
        <f t="shared" ref="D207:D217" si="258">+D206+D168</f>
        <v>114235</v>
      </c>
      <c r="E207" s="7">
        <f t="shared" ref="E207:E217" si="259">+E206+E168</f>
        <v>147799.73730000001</v>
      </c>
      <c r="F207" s="25">
        <f t="shared" ref="F207:F217" si="260">+F206+F168</f>
        <v>85250.967050000007</v>
      </c>
      <c r="G207" s="63">
        <f t="shared" ref="G207:G217" si="261">+G206+G168</f>
        <v>105579.63</v>
      </c>
      <c r="H207" s="40">
        <f t="shared" ref="H207:I217" si="262">+H206+H168</f>
        <v>65500</v>
      </c>
      <c r="I207" s="40">
        <f t="shared" si="262"/>
        <v>120662</v>
      </c>
      <c r="J207" s="6">
        <f t="shared" ref="J207:J217" si="263">+J206+J168</f>
        <v>110531.67300000001</v>
      </c>
      <c r="K207" s="7">
        <f t="shared" ref="K207:K217" si="264">+K206+K168</f>
        <v>75027</v>
      </c>
      <c r="L207" s="7">
        <f t="shared" ref="L207:L217" si="265">+L206+L168</f>
        <v>85942</v>
      </c>
      <c r="M207" s="7">
        <f t="shared" ref="M207:M217" si="266">+M206+M168</f>
        <v>125014.65299999999</v>
      </c>
      <c r="N207" s="7">
        <f t="shared" ref="N207:N217" si="267">+N206+N168</f>
        <v>197574.93</v>
      </c>
      <c r="O207" s="7">
        <f t="shared" ref="O207:O217" si="268">+O206+O168</f>
        <v>168764.7</v>
      </c>
      <c r="P207" s="63">
        <f t="shared" ref="P207:Q217" si="269">+P206+P168</f>
        <v>220653</v>
      </c>
      <c r="Q207" s="63">
        <f t="shared" si="269"/>
        <v>215614</v>
      </c>
      <c r="R207" s="6">
        <f t="shared" ref="R207:R217" si="270">+R206+R168</f>
        <v>82902.070000000007</v>
      </c>
      <c r="S207" s="7">
        <f t="shared" ref="S207:S217" si="271">+S206+S168</f>
        <v>75091</v>
      </c>
      <c r="T207" s="7">
        <f t="shared" ref="T207:T217" si="272">+T206+T168</f>
        <v>73354</v>
      </c>
      <c r="U207" s="7">
        <f t="shared" ref="U207:U217" si="273">+U206+U168</f>
        <v>90491.323999999993</v>
      </c>
      <c r="V207" s="7">
        <f t="shared" ref="V207:V217" si="274">+V206+V168</f>
        <v>115016.06</v>
      </c>
      <c r="W207" s="7">
        <f t="shared" ref="W207:W217" si="275">+W206+W168</f>
        <v>79591.492999999988</v>
      </c>
      <c r="X207" s="40">
        <f t="shared" ref="X207:Y217" si="276">+X206+X168</f>
        <v>75387</v>
      </c>
      <c r="Y207" s="40">
        <f t="shared" si="276"/>
        <v>169875</v>
      </c>
      <c r="Z207" s="6">
        <f t="shared" si="249"/>
        <v>376664.65500000003</v>
      </c>
      <c r="AA207" s="7">
        <f t="shared" si="250"/>
        <v>299934</v>
      </c>
      <c r="AB207" s="7">
        <f t="shared" si="251"/>
        <v>273531</v>
      </c>
      <c r="AC207" s="7">
        <f t="shared" si="252"/>
        <v>363305.71429999999</v>
      </c>
      <c r="AD207" s="7">
        <f t="shared" si="253"/>
        <v>397841.95704999997</v>
      </c>
      <c r="AE207" s="63">
        <f t="shared" si="254"/>
        <v>353935.82299999997</v>
      </c>
      <c r="AF207" s="40">
        <f t="shared" si="255"/>
        <v>361540</v>
      </c>
      <c r="AG207" s="40">
        <f t="shared" si="255"/>
        <v>506151</v>
      </c>
      <c r="AH207" s="92"/>
    </row>
    <row r="208" spans="1:34">
      <c r="A208" s="5" t="s">
        <v>7</v>
      </c>
      <c r="B208" s="6">
        <f t="shared" si="256"/>
        <v>254060.76200000002</v>
      </c>
      <c r="C208" s="7">
        <f t="shared" si="257"/>
        <v>205346</v>
      </c>
      <c r="D208" s="7">
        <f t="shared" si="258"/>
        <v>195098</v>
      </c>
      <c r="E208" s="7">
        <f t="shared" si="259"/>
        <v>197933.3137</v>
      </c>
      <c r="F208" s="25">
        <f t="shared" si="260"/>
        <v>128588.19350000001</v>
      </c>
      <c r="G208" s="63">
        <f t="shared" si="261"/>
        <v>153907.63</v>
      </c>
      <c r="H208" s="40">
        <f t="shared" si="262"/>
        <v>112276</v>
      </c>
      <c r="I208" s="40">
        <f t="shared" si="262"/>
        <v>162006</v>
      </c>
      <c r="J208" s="6">
        <f t="shared" si="263"/>
        <v>155653.54300000001</v>
      </c>
      <c r="K208" s="7">
        <f t="shared" si="264"/>
        <v>143761</v>
      </c>
      <c r="L208" s="7">
        <f t="shared" si="265"/>
        <v>157779</v>
      </c>
      <c r="M208" s="7">
        <f t="shared" si="266"/>
        <v>214820.89800000002</v>
      </c>
      <c r="N208" s="7">
        <f t="shared" si="267"/>
        <v>316962.57699999999</v>
      </c>
      <c r="O208" s="7">
        <f t="shared" si="268"/>
        <v>276748.7</v>
      </c>
      <c r="P208" s="63">
        <f t="shared" si="269"/>
        <v>335804</v>
      </c>
      <c r="Q208" s="63">
        <f t="shared" si="269"/>
        <v>349301</v>
      </c>
      <c r="R208" s="6">
        <f t="shared" si="270"/>
        <v>185071.07</v>
      </c>
      <c r="S208" s="7">
        <f t="shared" si="271"/>
        <v>121558</v>
      </c>
      <c r="T208" s="7">
        <f t="shared" si="272"/>
        <v>157216</v>
      </c>
      <c r="U208" s="7">
        <f t="shared" si="273"/>
        <v>165796.72399999999</v>
      </c>
      <c r="V208" s="7">
        <f t="shared" si="274"/>
        <v>193749.54210999998</v>
      </c>
      <c r="W208" s="7">
        <f t="shared" si="275"/>
        <v>124904.49299999999</v>
      </c>
      <c r="X208" s="40">
        <f t="shared" si="276"/>
        <v>109322</v>
      </c>
      <c r="Y208" s="40">
        <f t="shared" si="276"/>
        <v>248668</v>
      </c>
      <c r="Z208" s="6">
        <f t="shared" si="249"/>
        <v>594785.375</v>
      </c>
      <c r="AA208" s="7">
        <f t="shared" si="250"/>
        <v>470665</v>
      </c>
      <c r="AB208" s="7">
        <f t="shared" si="251"/>
        <v>510093</v>
      </c>
      <c r="AC208" s="7">
        <f t="shared" si="252"/>
        <v>578550.93570000003</v>
      </c>
      <c r="AD208" s="7">
        <f t="shared" si="253"/>
        <v>639300.31261000002</v>
      </c>
      <c r="AE208" s="63">
        <f t="shared" si="254"/>
        <v>555560.82299999997</v>
      </c>
      <c r="AF208" s="40">
        <f t="shared" si="255"/>
        <v>557402</v>
      </c>
      <c r="AG208" s="40">
        <f t="shared" si="255"/>
        <v>759975</v>
      </c>
      <c r="AH208" s="92"/>
    </row>
    <row r="209" spans="1:34">
      <c r="A209" s="5" t="s">
        <v>8</v>
      </c>
      <c r="B209" s="6">
        <f t="shared" si="256"/>
        <v>341393.45300000004</v>
      </c>
      <c r="C209" s="7">
        <f t="shared" si="257"/>
        <v>268846</v>
      </c>
      <c r="D209" s="7">
        <f t="shared" si="258"/>
        <v>265564</v>
      </c>
      <c r="E209" s="7">
        <f t="shared" si="259"/>
        <v>268707.15820000001</v>
      </c>
      <c r="F209" s="25">
        <f t="shared" si="260"/>
        <v>197998.26255000001</v>
      </c>
      <c r="G209" s="63">
        <f t="shared" si="261"/>
        <v>181677.63</v>
      </c>
      <c r="H209" s="40">
        <f t="shared" si="262"/>
        <v>160225</v>
      </c>
      <c r="I209" s="40">
        <f t="shared" si="262"/>
        <v>242522</v>
      </c>
      <c r="J209" s="6">
        <f t="shared" si="263"/>
        <v>199884.33300000001</v>
      </c>
      <c r="K209" s="7">
        <f t="shared" si="264"/>
        <v>224477</v>
      </c>
      <c r="L209" s="7">
        <f t="shared" si="265"/>
        <v>214194</v>
      </c>
      <c r="M209" s="7">
        <f t="shared" si="266"/>
        <v>320670.67440000002</v>
      </c>
      <c r="N209" s="7">
        <f t="shared" si="267"/>
        <v>414637.81400000001</v>
      </c>
      <c r="O209" s="7">
        <f t="shared" si="268"/>
        <v>370822.28222000005</v>
      </c>
      <c r="P209" s="63">
        <f t="shared" si="269"/>
        <v>470704</v>
      </c>
      <c r="Q209" s="63">
        <f t="shared" si="269"/>
        <v>452123</v>
      </c>
      <c r="R209" s="6">
        <f t="shared" si="270"/>
        <v>290921.17000000004</v>
      </c>
      <c r="S209" s="7">
        <f t="shared" si="271"/>
        <v>193378</v>
      </c>
      <c r="T209" s="7">
        <f t="shared" si="272"/>
        <v>207313</v>
      </c>
      <c r="U209" s="7">
        <f t="shared" si="273"/>
        <v>224375.28999999998</v>
      </c>
      <c r="V209" s="7">
        <f t="shared" si="274"/>
        <v>246562.12910999998</v>
      </c>
      <c r="W209" s="7">
        <f t="shared" si="275"/>
        <v>145919.49299999999</v>
      </c>
      <c r="X209" s="40">
        <f t="shared" si="276"/>
        <v>160804</v>
      </c>
      <c r="Y209" s="40">
        <f t="shared" si="276"/>
        <v>367905</v>
      </c>
      <c r="Z209" s="6">
        <f t="shared" si="249"/>
        <v>832198.95600000001</v>
      </c>
      <c r="AA209" s="7">
        <f t="shared" si="250"/>
        <v>686701</v>
      </c>
      <c r="AB209" s="7">
        <f t="shared" si="251"/>
        <v>687071</v>
      </c>
      <c r="AC209" s="7">
        <f t="shared" si="252"/>
        <v>813753.12259999989</v>
      </c>
      <c r="AD209" s="7">
        <f t="shared" si="253"/>
        <v>859198.20565999998</v>
      </c>
      <c r="AE209" s="63">
        <f t="shared" si="254"/>
        <v>698419.40522000007</v>
      </c>
      <c r="AF209" s="40">
        <f t="shared" si="255"/>
        <v>791733</v>
      </c>
      <c r="AG209" s="40">
        <f t="shared" si="255"/>
        <v>1062550</v>
      </c>
      <c r="AH209" s="92"/>
    </row>
    <row r="210" spans="1:34">
      <c r="A210" s="5" t="s">
        <v>9</v>
      </c>
      <c r="B210" s="6">
        <f t="shared" si="256"/>
        <v>430987.05300000007</v>
      </c>
      <c r="C210" s="7">
        <f t="shared" si="257"/>
        <v>352965</v>
      </c>
      <c r="D210" s="7">
        <f t="shared" si="258"/>
        <v>336375</v>
      </c>
      <c r="E210" s="7">
        <f t="shared" si="259"/>
        <v>314596.37880000001</v>
      </c>
      <c r="F210" s="25">
        <f t="shared" si="260"/>
        <v>230874.08345000001</v>
      </c>
      <c r="G210" s="63">
        <f t="shared" si="261"/>
        <v>208930.63</v>
      </c>
      <c r="H210" s="40">
        <f t="shared" si="262"/>
        <v>193389</v>
      </c>
      <c r="I210" s="40">
        <f t="shared" si="262"/>
        <v>318623</v>
      </c>
      <c r="J210" s="6">
        <f t="shared" si="263"/>
        <v>266440.33299999998</v>
      </c>
      <c r="K210" s="7">
        <f t="shared" si="264"/>
        <v>282033</v>
      </c>
      <c r="L210" s="7">
        <f t="shared" si="265"/>
        <v>257264</v>
      </c>
      <c r="M210" s="7">
        <f t="shared" si="266"/>
        <v>420824.98239999998</v>
      </c>
      <c r="N210" s="7">
        <f t="shared" si="267"/>
        <v>554718.80900000001</v>
      </c>
      <c r="O210" s="7">
        <f t="shared" si="268"/>
        <v>491605.28222000005</v>
      </c>
      <c r="P210" s="63">
        <f t="shared" si="269"/>
        <v>609545</v>
      </c>
      <c r="Q210" s="63">
        <f t="shared" si="269"/>
        <v>524306</v>
      </c>
      <c r="R210" s="6">
        <f t="shared" si="270"/>
        <v>347969.17000000004</v>
      </c>
      <c r="S210" s="7">
        <f t="shared" si="271"/>
        <v>224331</v>
      </c>
      <c r="T210" s="7">
        <f t="shared" si="272"/>
        <v>302053</v>
      </c>
      <c r="U210" s="7">
        <f t="shared" si="273"/>
        <v>298316.32999999996</v>
      </c>
      <c r="V210" s="7">
        <f t="shared" si="274"/>
        <v>322805.98910999997</v>
      </c>
      <c r="W210" s="7">
        <f t="shared" si="275"/>
        <v>197826.49299999999</v>
      </c>
      <c r="X210" s="40">
        <f t="shared" si="276"/>
        <v>215684</v>
      </c>
      <c r="Y210" s="40">
        <f t="shared" si="276"/>
        <v>481391</v>
      </c>
      <c r="Z210" s="6">
        <f t="shared" si="249"/>
        <v>1045396.5560000001</v>
      </c>
      <c r="AA210" s="7">
        <f t="shared" si="250"/>
        <v>859329</v>
      </c>
      <c r="AB210" s="7">
        <f t="shared" si="251"/>
        <v>895692</v>
      </c>
      <c r="AC210" s="7">
        <f t="shared" si="252"/>
        <v>1033737.6912</v>
      </c>
      <c r="AD210" s="7">
        <f t="shared" si="253"/>
        <v>1108398.8815599999</v>
      </c>
      <c r="AE210" s="63">
        <f t="shared" si="254"/>
        <v>898362.40522000007</v>
      </c>
      <c r="AF210" s="40">
        <f t="shared" si="255"/>
        <v>1018618</v>
      </c>
      <c r="AG210" s="40">
        <f t="shared" si="255"/>
        <v>1324320</v>
      </c>
      <c r="AH210" s="92"/>
    </row>
    <row r="211" spans="1:34">
      <c r="A211" s="5" t="s">
        <v>10</v>
      </c>
      <c r="B211" s="6">
        <f t="shared" si="256"/>
        <v>513596.69650000008</v>
      </c>
      <c r="C211" s="7">
        <f t="shared" si="257"/>
        <v>413567</v>
      </c>
      <c r="D211" s="7">
        <f t="shared" si="258"/>
        <v>402112.31900000002</v>
      </c>
      <c r="E211" s="7">
        <f t="shared" si="259"/>
        <v>389498.37880000001</v>
      </c>
      <c r="F211" s="25">
        <f t="shared" si="260"/>
        <v>282733.17295000004</v>
      </c>
      <c r="G211" s="63">
        <f t="shared" si="261"/>
        <v>244293.63</v>
      </c>
      <c r="H211" s="40">
        <f t="shared" si="262"/>
        <v>269701</v>
      </c>
      <c r="I211" s="40">
        <f t="shared" si="262"/>
        <v>434701</v>
      </c>
      <c r="J211" s="6">
        <f t="shared" si="263"/>
        <v>300256.36199999996</v>
      </c>
      <c r="K211" s="7">
        <f t="shared" si="264"/>
        <v>355976</v>
      </c>
      <c r="L211" s="7">
        <f t="shared" si="265"/>
        <v>309513.179</v>
      </c>
      <c r="M211" s="7">
        <f t="shared" si="266"/>
        <v>514678.98239999998</v>
      </c>
      <c r="N211" s="7">
        <f t="shared" si="267"/>
        <v>646009.08230000001</v>
      </c>
      <c r="O211" s="7">
        <f t="shared" si="268"/>
        <v>593389.28222000005</v>
      </c>
      <c r="P211" s="63">
        <f t="shared" si="269"/>
        <v>724827</v>
      </c>
      <c r="Q211" s="63">
        <f t="shared" si="269"/>
        <v>626401</v>
      </c>
      <c r="R211" s="6">
        <f t="shared" si="270"/>
        <v>408852.33000000007</v>
      </c>
      <c r="S211" s="7">
        <f t="shared" si="271"/>
        <v>263059</v>
      </c>
      <c r="T211" s="7">
        <f t="shared" si="272"/>
        <v>365736.51799999998</v>
      </c>
      <c r="U211" s="7">
        <f t="shared" si="273"/>
        <v>336237.32999999996</v>
      </c>
      <c r="V211" s="7">
        <f t="shared" si="274"/>
        <v>384277.95210999995</v>
      </c>
      <c r="W211" s="7">
        <f t="shared" si="275"/>
        <v>225870.49299999999</v>
      </c>
      <c r="X211" s="40">
        <f t="shared" si="276"/>
        <v>288054</v>
      </c>
      <c r="Y211" s="40">
        <f t="shared" si="276"/>
        <v>558312</v>
      </c>
      <c r="Z211" s="6">
        <f t="shared" si="249"/>
        <v>1222705.3885000001</v>
      </c>
      <c r="AA211" s="7">
        <f t="shared" si="250"/>
        <v>1032602</v>
      </c>
      <c r="AB211" s="7">
        <f t="shared" si="251"/>
        <v>1077362.0159999998</v>
      </c>
      <c r="AC211" s="7">
        <f t="shared" si="252"/>
        <v>1240414.6912</v>
      </c>
      <c r="AD211" s="7">
        <f t="shared" si="253"/>
        <v>1313020.2073599999</v>
      </c>
      <c r="AE211" s="63">
        <f t="shared" si="254"/>
        <v>1063553.4052200001</v>
      </c>
      <c r="AF211" s="40">
        <f t="shared" si="255"/>
        <v>1282582</v>
      </c>
      <c r="AG211" s="40">
        <f t="shared" si="255"/>
        <v>1619414</v>
      </c>
      <c r="AH211" s="92"/>
    </row>
    <row r="212" spans="1:34">
      <c r="A212" s="5" t="s">
        <v>11</v>
      </c>
      <c r="B212" s="6">
        <f t="shared" si="256"/>
        <v>608132.69650000008</v>
      </c>
      <c r="C212" s="7">
        <f t="shared" si="257"/>
        <v>480759</v>
      </c>
      <c r="D212" s="7">
        <f t="shared" si="258"/>
        <v>454735.43800000002</v>
      </c>
      <c r="E212" s="7">
        <f t="shared" si="259"/>
        <v>429467.96960000001</v>
      </c>
      <c r="F212" s="25">
        <f t="shared" si="260"/>
        <v>345857.86796800001</v>
      </c>
      <c r="G212" s="63">
        <f t="shared" si="261"/>
        <v>288393.63</v>
      </c>
      <c r="H212" s="40">
        <f t="shared" si="262"/>
        <v>343926</v>
      </c>
      <c r="I212" s="40">
        <f t="shared" si="262"/>
        <v>503158</v>
      </c>
      <c r="J212" s="6">
        <f t="shared" si="263"/>
        <v>346433.36199999996</v>
      </c>
      <c r="K212" s="7">
        <f t="shared" si="264"/>
        <v>409556</v>
      </c>
      <c r="L212" s="7">
        <f t="shared" si="265"/>
        <v>365094.78149999998</v>
      </c>
      <c r="M212" s="7">
        <f t="shared" si="266"/>
        <v>610443.04009999998</v>
      </c>
      <c r="N212" s="7">
        <f t="shared" si="267"/>
        <v>772783.21937200008</v>
      </c>
      <c r="O212" s="7">
        <f t="shared" si="268"/>
        <v>709178.28222000005</v>
      </c>
      <c r="P212" s="63">
        <f t="shared" si="269"/>
        <v>851241</v>
      </c>
      <c r="Q212" s="63">
        <f t="shared" si="269"/>
        <v>695541</v>
      </c>
      <c r="R212" s="6">
        <f t="shared" si="270"/>
        <v>477222.33000000007</v>
      </c>
      <c r="S212" s="7">
        <f t="shared" si="271"/>
        <v>311166</v>
      </c>
      <c r="T212" s="7">
        <f t="shared" si="272"/>
        <v>401665.41800000001</v>
      </c>
      <c r="U212" s="7">
        <f t="shared" si="273"/>
        <v>402439.11599999992</v>
      </c>
      <c r="V212" s="7">
        <f t="shared" si="274"/>
        <v>460304.65810999996</v>
      </c>
      <c r="W212" s="7">
        <f t="shared" si="275"/>
        <v>289667.49300000002</v>
      </c>
      <c r="X212" s="40">
        <f t="shared" si="276"/>
        <v>331873</v>
      </c>
      <c r="Y212" s="40">
        <f t="shared" si="276"/>
        <v>702982</v>
      </c>
      <c r="Z212" s="6">
        <f t="shared" si="249"/>
        <v>1431788.3885000001</v>
      </c>
      <c r="AA212" s="7">
        <f t="shared" si="250"/>
        <v>1201481</v>
      </c>
      <c r="AB212" s="7">
        <f t="shared" si="251"/>
        <v>1221495.6375</v>
      </c>
      <c r="AC212" s="7">
        <f t="shared" si="252"/>
        <v>1442350.1257</v>
      </c>
      <c r="AD212" s="7">
        <f t="shared" si="253"/>
        <v>1578945.74545</v>
      </c>
      <c r="AE212" s="63">
        <f t="shared" si="254"/>
        <v>1287239.4052200001</v>
      </c>
      <c r="AF212" s="40">
        <f t="shared" si="255"/>
        <v>1527040</v>
      </c>
      <c r="AG212" s="40">
        <f t="shared" si="255"/>
        <v>1901681</v>
      </c>
      <c r="AH212" s="92"/>
    </row>
    <row r="213" spans="1:34">
      <c r="A213" s="5" t="s">
        <v>12</v>
      </c>
      <c r="B213" s="6">
        <f t="shared" si="256"/>
        <v>712232.69650000008</v>
      </c>
      <c r="C213" s="7">
        <f t="shared" si="257"/>
        <v>534354</v>
      </c>
      <c r="D213" s="7">
        <f t="shared" si="258"/>
        <v>528366.49109999998</v>
      </c>
      <c r="E213" s="7">
        <f t="shared" si="259"/>
        <v>471674.24340000004</v>
      </c>
      <c r="F213" s="25">
        <f t="shared" si="260"/>
        <v>395322.92746799998</v>
      </c>
      <c r="G213" s="63">
        <f t="shared" si="261"/>
        <v>337206.1826</v>
      </c>
      <c r="H213" s="40">
        <f t="shared" si="262"/>
        <v>376151</v>
      </c>
      <c r="I213" s="40">
        <f t="shared" si="262"/>
        <v>575301.61181999999</v>
      </c>
      <c r="J213" s="6">
        <f t="shared" si="263"/>
        <v>391433.36199999996</v>
      </c>
      <c r="K213" s="7">
        <f t="shared" si="264"/>
        <v>457361</v>
      </c>
      <c r="L213" s="7">
        <f t="shared" si="265"/>
        <v>423083.3505</v>
      </c>
      <c r="M213" s="7">
        <f t="shared" si="266"/>
        <v>693474.80209999997</v>
      </c>
      <c r="N213" s="7">
        <f t="shared" si="267"/>
        <v>874330.13081200002</v>
      </c>
      <c r="O213" s="7">
        <f t="shared" si="268"/>
        <v>814707.10294500005</v>
      </c>
      <c r="P213" s="63">
        <f t="shared" si="269"/>
        <v>967893</v>
      </c>
      <c r="Q213" s="63">
        <f t="shared" si="269"/>
        <v>797743.17523199995</v>
      </c>
      <c r="R213" s="6">
        <f t="shared" si="270"/>
        <v>491846.33000000007</v>
      </c>
      <c r="S213" s="7">
        <f t="shared" si="271"/>
        <v>350228</v>
      </c>
      <c r="T213" s="7">
        <f t="shared" si="272"/>
        <v>477422.13800000004</v>
      </c>
      <c r="U213" s="7">
        <f t="shared" si="273"/>
        <v>445921.03499999992</v>
      </c>
      <c r="V213" s="7">
        <f t="shared" si="274"/>
        <v>534090.25610999996</v>
      </c>
      <c r="W213" s="7">
        <f t="shared" si="275"/>
        <v>316557.723</v>
      </c>
      <c r="X213" s="40">
        <f t="shared" si="276"/>
        <v>392698</v>
      </c>
      <c r="Y213" s="40">
        <f t="shared" si="276"/>
        <v>757673.76</v>
      </c>
      <c r="Z213" s="6">
        <f t="shared" si="249"/>
        <v>1595512.3885000001</v>
      </c>
      <c r="AA213" s="7">
        <f t="shared" si="250"/>
        <v>1341943</v>
      </c>
      <c r="AB213" s="7">
        <f t="shared" si="251"/>
        <v>1428871.9796</v>
      </c>
      <c r="AC213" s="7">
        <f t="shared" si="252"/>
        <v>1611070.0804999999</v>
      </c>
      <c r="AD213" s="7">
        <f t="shared" si="253"/>
        <v>1803743.31439</v>
      </c>
      <c r="AE213" s="63">
        <f t="shared" si="254"/>
        <v>1468471.0085450001</v>
      </c>
      <c r="AF213" s="40">
        <f t="shared" si="255"/>
        <v>1736742</v>
      </c>
      <c r="AG213" s="40">
        <f t="shared" si="255"/>
        <v>2130718.5470519997</v>
      </c>
      <c r="AH213" s="92"/>
    </row>
    <row r="214" spans="1:34">
      <c r="A214" s="5" t="s">
        <v>13</v>
      </c>
      <c r="B214" s="6">
        <f t="shared" si="256"/>
        <v>796105.69650000008</v>
      </c>
      <c r="C214" s="7">
        <f t="shared" si="257"/>
        <v>617036</v>
      </c>
      <c r="D214" s="7">
        <f t="shared" si="258"/>
        <v>604373.70909999998</v>
      </c>
      <c r="E214" s="7">
        <f t="shared" si="259"/>
        <v>523484.14840000006</v>
      </c>
      <c r="F214" s="25">
        <f t="shared" si="260"/>
        <v>455913.92746799998</v>
      </c>
      <c r="G214" s="63">
        <f t="shared" si="261"/>
        <v>360943.1826</v>
      </c>
      <c r="H214" s="40">
        <f t="shared" si="262"/>
        <v>431530</v>
      </c>
      <c r="I214" s="40">
        <f t="shared" si="262"/>
        <v>617009.61181999999</v>
      </c>
      <c r="J214" s="6">
        <f t="shared" si="263"/>
        <v>431562.36199999996</v>
      </c>
      <c r="K214" s="7">
        <f t="shared" si="264"/>
        <v>514845</v>
      </c>
      <c r="L214" s="7">
        <f t="shared" si="265"/>
        <v>477052.06339999998</v>
      </c>
      <c r="M214" s="7">
        <f t="shared" si="266"/>
        <v>772140.87009999994</v>
      </c>
      <c r="N214" s="7">
        <f t="shared" si="267"/>
        <v>948787.13081200002</v>
      </c>
      <c r="O214" s="7">
        <f t="shared" si="268"/>
        <v>882515.10294500005</v>
      </c>
      <c r="P214" s="63">
        <f t="shared" si="269"/>
        <v>1089286</v>
      </c>
      <c r="Q214" s="63">
        <f t="shared" si="269"/>
        <v>918409.17523199995</v>
      </c>
      <c r="R214" s="6">
        <f t="shared" si="270"/>
        <v>553877.33000000007</v>
      </c>
      <c r="S214" s="7">
        <f t="shared" si="271"/>
        <v>406578</v>
      </c>
      <c r="T214" s="7">
        <f t="shared" si="272"/>
        <v>536732.74</v>
      </c>
      <c r="U214" s="7">
        <f t="shared" si="273"/>
        <v>482632.03499999992</v>
      </c>
      <c r="V214" s="7">
        <f t="shared" si="274"/>
        <v>595822.50910999998</v>
      </c>
      <c r="W214" s="7">
        <f t="shared" si="275"/>
        <v>331526.603</v>
      </c>
      <c r="X214" s="40">
        <f t="shared" si="276"/>
        <v>433985</v>
      </c>
      <c r="Y214" s="40">
        <f t="shared" si="276"/>
        <v>837072.76</v>
      </c>
      <c r="Z214" s="6">
        <f t="shared" si="249"/>
        <v>1781545.3885000001</v>
      </c>
      <c r="AA214" s="7">
        <f t="shared" si="250"/>
        <v>1538459</v>
      </c>
      <c r="AB214" s="7">
        <f t="shared" si="251"/>
        <v>1618158.5125</v>
      </c>
      <c r="AC214" s="7">
        <f t="shared" si="252"/>
        <v>1778257.0534999999</v>
      </c>
      <c r="AD214" s="7">
        <f t="shared" si="253"/>
        <v>2000523.56739</v>
      </c>
      <c r="AE214" s="63">
        <f t="shared" si="254"/>
        <v>1574984.888545</v>
      </c>
      <c r="AF214" s="40">
        <f t="shared" si="255"/>
        <v>1954801</v>
      </c>
      <c r="AG214" s="40">
        <f t="shared" si="255"/>
        <v>2372491.5470519997</v>
      </c>
      <c r="AH214" s="92"/>
    </row>
    <row r="215" spans="1:34">
      <c r="A215" s="5" t="s">
        <v>14</v>
      </c>
      <c r="B215" s="6">
        <f t="shared" si="256"/>
        <v>913259.69650000008</v>
      </c>
      <c r="C215" s="7">
        <f t="shared" si="257"/>
        <v>690776</v>
      </c>
      <c r="D215" s="7">
        <f t="shared" si="258"/>
        <v>659726.82309999992</v>
      </c>
      <c r="E215" s="7">
        <f t="shared" si="259"/>
        <v>591193.58340000012</v>
      </c>
      <c r="F215" s="25">
        <f t="shared" si="260"/>
        <v>489141.92746799998</v>
      </c>
      <c r="G215" s="63">
        <f t="shared" si="261"/>
        <v>411765.1826</v>
      </c>
      <c r="H215" s="40">
        <f t="shared" si="262"/>
        <v>467690</v>
      </c>
      <c r="I215" s="40">
        <f t="shared" si="262"/>
        <v>674823.43839999998</v>
      </c>
      <c r="J215" s="6">
        <f t="shared" si="263"/>
        <v>498752.36199999996</v>
      </c>
      <c r="K215" s="7">
        <f t="shared" si="264"/>
        <v>557451</v>
      </c>
      <c r="L215" s="7">
        <f t="shared" si="265"/>
        <v>542514.27249999996</v>
      </c>
      <c r="M215" s="7">
        <f t="shared" si="266"/>
        <v>859127.33709999989</v>
      </c>
      <c r="N215" s="7">
        <f t="shared" si="267"/>
        <v>1082064.130812</v>
      </c>
      <c r="O215" s="7">
        <f t="shared" si="268"/>
        <v>1014393.102945</v>
      </c>
      <c r="P215" s="63">
        <f t="shared" si="269"/>
        <v>1220930</v>
      </c>
      <c r="Q215" s="63">
        <f t="shared" si="269"/>
        <v>1050227.5670119999</v>
      </c>
      <c r="R215" s="6">
        <f t="shared" si="270"/>
        <v>619098.33000000007</v>
      </c>
      <c r="S215" s="7">
        <f t="shared" si="271"/>
        <v>458147</v>
      </c>
      <c r="T215" s="7">
        <f t="shared" si="272"/>
        <v>594044.875</v>
      </c>
      <c r="U215" s="7">
        <f t="shared" si="273"/>
        <v>558804.34299999988</v>
      </c>
      <c r="V215" s="7">
        <f t="shared" si="274"/>
        <v>639020.69910999993</v>
      </c>
      <c r="W215" s="7">
        <f t="shared" si="275"/>
        <v>363273.603</v>
      </c>
      <c r="X215" s="40">
        <f t="shared" si="276"/>
        <v>492620</v>
      </c>
      <c r="Y215" s="40">
        <f t="shared" si="276"/>
        <v>895211.946</v>
      </c>
      <c r="Z215" s="6">
        <f t="shared" si="249"/>
        <v>2031110.3885000001</v>
      </c>
      <c r="AA215" s="7">
        <f t="shared" si="250"/>
        <v>1706374</v>
      </c>
      <c r="AB215" s="7">
        <f t="shared" si="251"/>
        <v>1796285.9705999999</v>
      </c>
      <c r="AC215" s="7">
        <f t="shared" si="252"/>
        <v>2009125.2634999999</v>
      </c>
      <c r="AD215" s="7">
        <f t="shared" si="253"/>
        <v>2210226.7573899999</v>
      </c>
      <c r="AE215" s="63">
        <f t="shared" si="254"/>
        <v>1789431.888545</v>
      </c>
      <c r="AF215" s="40">
        <f t="shared" si="255"/>
        <v>2181240</v>
      </c>
      <c r="AG215" s="40">
        <f t="shared" si="255"/>
        <v>2620262.9514119998</v>
      </c>
      <c r="AH215" s="92"/>
    </row>
    <row r="216" spans="1:34">
      <c r="A216" s="5" t="s">
        <v>15</v>
      </c>
      <c r="B216" s="6">
        <f t="shared" si="256"/>
        <v>994311.69650000008</v>
      </c>
      <c r="C216" s="7">
        <f t="shared" si="257"/>
        <v>781896</v>
      </c>
      <c r="D216" s="7">
        <f t="shared" si="258"/>
        <v>727151.42759999994</v>
      </c>
      <c r="E216" s="7">
        <f t="shared" si="259"/>
        <v>623993.62060000014</v>
      </c>
      <c r="F216" s="25">
        <f t="shared" si="260"/>
        <v>542698.92746799998</v>
      </c>
      <c r="G216" s="63">
        <f t="shared" si="261"/>
        <v>455309.1826</v>
      </c>
      <c r="H216" s="40">
        <f t="shared" si="262"/>
        <v>505413</v>
      </c>
      <c r="I216" s="40">
        <f t="shared" si="262"/>
        <v>708582.43839999998</v>
      </c>
      <c r="J216" s="6">
        <f t="shared" si="263"/>
        <v>541921.36199999996</v>
      </c>
      <c r="K216" s="7">
        <f t="shared" si="264"/>
        <v>598566</v>
      </c>
      <c r="L216" s="7">
        <f t="shared" si="265"/>
        <v>598189.27850000001</v>
      </c>
      <c r="M216" s="7">
        <f t="shared" si="266"/>
        <v>954615.10009999992</v>
      </c>
      <c r="N216" s="7">
        <f t="shared" si="267"/>
        <v>1171421.130812</v>
      </c>
      <c r="O216" s="7">
        <f t="shared" si="268"/>
        <v>1142976.1029449999</v>
      </c>
      <c r="P216" s="63">
        <f t="shared" si="269"/>
        <v>1334277</v>
      </c>
      <c r="Q216" s="63">
        <f t="shared" si="269"/>
        <v>1180008.5670119999</v>
      </c>
      <c r="R216" s="6">
        <f t="shared" si="270"/>
        <v>683982.33000000007</v>
      </c>
      <c r="S216" s="7">
        <f t="shared" si="271"/>
        <v>492686</v>
      </c>
      <c r="T216" s="7">
        <f t="shared" si="272"/>
        <v>678843.07499999995</v>
      </c>
      <c r="U216" s="7">
        <f t="shared" si="273"/>
        <v>647068.53299999982</v>
      </c>
      <c r="V216" s="7">
        <f t="shared" si="274"/>
        <v>738188.05310999998</v>
      </c>
      <c r="W216" s="7">
        <f t="shared" si="275"/>
        <v>442132.603</v>
      </c>
      <c r="X216" s="40">
        <f t="shared" si="276"/>
        <v>606841</v>
      </c>
      <c r="Y216" s="40">
        <f t="shared" si="276"/>
        <v>972613.946</v>
      </c>
      <c r="Z216" s="6">
        <f t="shared" si="249"/>
        <v>2220215.3885000004</v>
      </c>
      <c r="AA216" s="7">
        <f t="shared" si="250"/>
        <v>1873148</v>
      </c>
      <c r="AB216" s="7">
        <f t="shared" si="251"/>
        <v>2004183.7810999998</v>
      </c>
      <c r="AC216" s="7">
        <f t="shared" si="252"/>
        <v>2225677.2536999998</v>
      </c>
      <c r="AD216" s="7">
        <f t="shared" si="253"/>
        <v>2452308.1113900002</v>
      </c>
      <c r="AE216" s="63">
        <f t="shared" si="254"/>
        <v>2040417.888545</v>
      </c>
      <c r="AF216" s="40">
        <f t="shared" si="255"/>
        <v>2446531</v>
      </c>
      <c r="AG216" s="40">
        <f t="shared" si="255"/>
        <v>2861204.9514119998</v>
      </c>
    </row>
    <row r="217" spans="1:34" ht="13.5" thickBot="1">
      <c r="A217" s="20" t="s">
        <v>16</v>
      </c>
      <c r="B217" s="21">
        <f t="shared" si="256"/>
        <v>1088508.6965000001</v>
      </c>
      <c r="C217" s="22">
        <f t="shared" si="257"/>
        <v>833897</v>
      </c>
      <c r="D217" s="22">
        <f t="shared" si="258"/>
        <v>792064.30489999987</v>
      </c>
      <c r="E217" s="22">
        <f t="shared" si="259"/>
        <v>689616.6664000001</v>
      </c>
      <c r="F217" s="50">
        <f t="shared" si="260"/>
        <v>616453.92746799998</v>
      </c>
      <c r="G217" s="64">
        <f t="shared" si="261"/>
        <v>527451.18259999994</v>
      </c>
      <c r="H217" s="47">
        <f t="shared" si="262"/>
        <v>567255</v>
      </c>
      <c r="I217" s="47">
        <f t="shared" si="262"/>
        <v>763794.43839999998</v>
      </c>
      <c r="J217" s="21">
        <f t="shared" si="263"/>
        <v>610196.36199999996</v>
      </c>
      <c r="K217" s="22">
        <f t="shared" si="264"/>
        <v>638722</v>
      </c>
      <c r="L217" s="22">
        <f t="shared" si="265"/>
        <v>678769.36060000001</v>
      </c>
      <c r="M217" s="22">
        <f t="shared" si="266"/>
        <v>1052488.1161</v>
      </c>
      <c r="N217" s="22">
        <f t="shared" si="267"/>
        <v>1252804.130812</v>
      </c>
      <c r="O217" s="22">
        <f t="shared" si="268"/>
        <v>1253090.1029449999</v>
      </c>
      <c r="P217" s="64">
        <f t="shared" si="269"/>
        <v>1507628</v>
      </c>
      <c r="Q217" s="64">
        <f t="shared" si="269"/>
        <v>1318999.5670119999</v>
      </c>
      <c r="R217" s="21">
        <f t="shared" si="270"/>
        <v>732790.33000000007</v>
      </c>
      <c r="S217" s="22">
        <f t="shared" si="271"/>
        <v>581443</v>
      </c>
      <c r="T217" s="22">
        <f t="shared" si="272"/>
        <v>777420.35399999993</v>
      </c>
      <c r="U217" s="22">
        <f t="shared" si="273"/>
        <v>706320.60299999977</v>
      </c>
      <c r="V217" s="22">
        <f t="shared" si="274"/>
        <v>826759.60011</v>
      </c>
      <c r="W217" s="22">
        <f t="shared" si="275"/>
        <v>488436.603</v>
      </c>
      <c r="X217" s="47">
        <f t="shared" si="276"/>
        <v>650304</v>
      </c>
      <c r="Y217" s="47">
        <f t="shared" si="276"/>
        <v>1064324.946</v>
      </c>
      <c r="Z217" s="21">
        <f t="shared" si="249"/>
        <v>2431495.3885000004</v>
      </c>
      <c r="AA217" s="22">
        <f t="shared" si="250"/>
        <v>2054062</v>
      </c>
      <c r="AB217" s="22">
        <f t="shared" si="251"/>
        <v>2248254.0194999999</v>
      </c>
      <c r="AC217" s="22">
        <f t="shared" si="252"/>
        <v>2448425.3854999999</v>
      </c>
      <c r="AD217" s="22">
        <f t="shared" si="253"/>
        <v>2696017.65839</v>
      </c>
      <c r="AE217" s="64">
        <f t="shared" si="254"/>
        <v>2268977.888545</v>
      </c>
      <c r="AF217" s="47">
        <f t="shared" si="255"/>
        <v>2725187</v>
      </c>
      <c r="AG217" s="47">
        <f t="shared" si="255"/>
        <v>3147118.9514119998</v>
      </c>
    </row>
    <row r="220" spans="1:34" ht="13.5" thickBot="1"/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2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3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14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55">
        <v>2011</v>
      </c>
    </row>
    <row r="225" spans="1:25">
      <c r="A225" s="11" t="s">
        <v>6</v>
      </c>
      <c r="B225" s="6">
        <f t="shared" ref="B225:X225" si="277">+B187</f>
        <v>789</v>
      </c>
      <c r="C225" s="7">
        <f t="shared" si="277"/>
        <v>963</v>
      </c>
      <c r="D225" s="7">
        <f t="shared" si="277"/>
        <v>903</v>
      </c>
      <c r="E225" s="7">
        <f t="shared" si="277"/>
        <v>853</v>
      </c>
      <c r="F225" s="25">
        <f t="shared" si="277"/>
        <v>856</v>
      </c>
      <c r="G225" s="67">
        <f t="shared" si="277"/>
        <v>1036</v>
      </c>
      <c r="H225" s="51">
        <f t="shared" si="277"/>
        <v>905</v>
      </c>
      <c r="I225" s="51">
        <f t="shared" ref="I225" si="278">+I187</f>
        <v>1205</v>
      </c>
      <c r="J225" s="6">
        <f t="shared" si="277"/>
        <v>21</v>
      </c>
      <c r="K225" s="7">
        <f t="shared" si="277"/>
        <v>24</v>
      </c>
      <c r="L225" s="7">
        <f t="shared" si="277"/>
        <v>29</v>
      </c>
      <c r="M225" s="7">
        <f t="shared" si="277"/>
        <v>26</v>
      </c>
      <c r="N225" s="25">
        <f t="shared" si="277"/>
        <v>27</v>
      </c>
      <c r="O225" s="7">
        <f t="shared" si="277"/>
        <v>31</v>
      </c>
      <c r="P225" s="69">
        <f t="shared" si="277"/>
        <v>26</v>
      </c>
      <c r="Q225" s="69">
        <f t="shared" ref="Q225" si="279">+Q187</f>
        <v>33</v>
      </c>
      <c r="R225" s="6">
        <f t="shared" si="277"/>
        <v>0</v>
      </c>
      <c r="S225" s="7">
        <f t="shared" si="277"/>
        <v>75</v>
      </c>
      <c r="T225" s="7">
        <f t="shared" si="277"/>
        <v>78</v>
      </c>
      <c r="U225" s="7">
        <f t="shared" si="277"/>
        <v>179.94666666646486</v>
      </c>
      <c r="V225" s="25">
        <f t="shared" si="277"/>
        <v>84</v>
      </c>
      <c r="W225" s="7">
        <f t="shared" si="277"/>
        <v>189</v>
      </c>
      <c r="X225" s="69">
        <f t="shared" si="277"/>
        <v>99</v>
      </c>
      <c r="Y225" s="69">
        <f t="shared" ref="Y225" si="280">+Y187</f>
        <v>192</v>
      </c>
    </row>
    <row r="226" spans="1:25">
      <c r="A226" s="5" t="s">
        <v>24</v>
      </c>
      <c r="B226" s="6">
        <f t="shared" ref="B226:B236" si="281">+B225+B188</f>
        <v>1710</v>
      </c>
      <c r="C226" s="7">
        <f t="shared" ref="C226:C236" si="282">+C225+C188</f>
        <v>1730</v>
      </c>
      <c r="D226" s="7">
        <f t="shared" ref="D226:D236" si="283">+D225+D188</f>
        <v>1553</v>
      </c>
      <c r="E226" s="7">
        <f t="shared" ref="E226:E236" si="284">+E225+E188</f>
        <v>1583</v>
      </c>
      <c r="F226" s="25">
        <f t="shared" ref="F226:F236" si="285">+F225+F188</f>
        <v>1779</v>
      </c>
      <c r="G226" s="63">
        <f t="shared" ref="G226:G236" si="286">+G225+G188</f>
        <v>1795.6000000039194</v>
      </c>
      <c r="H226" s="40">
        <f t="shared" ref="H226:I236" si="287">+H225+H188</f>
        <v>1795</v>
      </c>
      <c r="I226" s="40">
        <f t="shared" si="287"/>
        <v>2227</v>
      </c>
      <c r="J226" s="6">
        <f t="shared" ref="J226:J236" si="288">+J225+J188</f>
        <v>50</v>
      </c>
      <c r="K226" s="7">
        <f t="shared" ref="K226:K236" si="289">+K225+K188</f>
        <v>51</v>
      </c>
      <c r="L226" s="7">
        <f t="shared" ref="L226:L236" si="290">+L225+L188</f>
        <v>54</v>
      </c>
      <c r="M226" s="7">
        <f t="shared" ref="M226:M236" si="291">+M225+M188</f>
        <v>51</v>
      </c>
      <c r="N226" s="25">
        <f t="shared" ref="N226:N236" si="292">+N225+N188</f>
        <v>51</v>
      </c>
      <c r="O226" s="7">
        <f t="shared" ref="O226:O236" si="293">+O225+O188</f>
        <v>58</v>
      </c>
      <c r="P226" s="29">
        <f t="shared" ref="P226:Q236" si="294">+P225+P188</f>
        <v>47</v>
      </c>
      <c r="Q226" s="29">
        <f t="shared" si="294"/>
        <v>62</v>
      </c>
      <c r="R226" s="6">
        <f t="shared" ref="R226:R236" si="295">+R225+R188</f>
        <v>145</v>
      </c>
      <c r="S226" s="7">
        <f t="shared" ref="S226:S236" si="296">+S225+S188</f>
        <v>230</v>
      </c>
      <c r="T226" s="7">
        <f t="shared" ref="T226:T236" si="297">+T225+T188</f>
        <v>78</v>
      </c>
      <c r="U226" s="7">
        <f t="shared" ref="U226:U236" si="298">+U225+U188</f>
        <v>214.49666666645322</v>
      </c>
      <c r="V226" s="25">
        <f t="shared" ref="V226:V236" si="299">+V225+V188</f>
        <v>119</v>
      </c>
      <c r="W226" s="7">
        <f t="shared" ref="W226:W236" si="300">+W225+W188</f>
        <v>263</v>
      </c>
      <c r="X226" s="29">
        <f t="shared" ref="X226:Y236" si="301">+X225+X188</f>
        <v>105</v>
      </c>
      <c r="Y226" s="29">
        <f t="shared" si="301"/>
        <v>443</v>
      </c>
    </row>
    <row r="227" spans="1:25">
      <c r="A227" s="11" t="s">
        <v>7</v>
      </c>
      <c r="B227" s="6">
        <f t="shared" si="281"/>
        <v>2761</v>
      </c>
      <c r="C227" s="7">
        <f t="shared" si="282"/>
        <v>2478</v>
      </c>
      <c r="D227" s="7">
        <f t="shared" si="283"/>
        <v>2649</v>
      </c>
      <c r="E227" s="7">
        <f t="shared" si="284"/>
        <v>2535</v>
      </c>
      <c r="F227" s="25">
        <f t="shared" si="285"/>
        <v>2778</v>
      </c>
      <c r="G227" s="63">
        <f t="shared" si="286"/>
        <v>2604.6000000039194</v>
      </c>
      <c r="H227" s="40">
        <f t="shared" si="287"/>
        <v>2676</v>
      </c>
      <c r="I227" s="40">
        <f t="shared" si="287"/>
        <v>3242</v>
      </c>
      <c r="J227" s="6">
        <f t="shared" si="288"/>
        <v>78</v>
      </c>
      <c r="K227" s="7">
        <f t="shared" si="289"/>
        <v>74</v>
      </c>
      <c r="L227" s="7">
        <f t="shared" si="290"/>
        <v>91</v>
      </c>
      <c r="M227" s="7">
        <f t="shared" si="291"/>
        <v>78</v>
      </c>
      <c r="N227" s="25">
        <f t="shared" si="292"/>
        <v>77</v>
      </c>
      <c r="O227" s="7">
        <f t="shared" si="293"/>
        <v>86</v>
      </c>
      <c r="P227" s="29">
        <f t="shared" si="294"/>
        <v>73</v>
      </c>
      <c r="Q227" s="29">
        <f t="shared" si="294"/>
        <v>87</v>
      </c>
      <c r="R227" s="6">
        <f t="shared" si="295"/>
        <v>252</v>
      </c>
      <c r="S227" s="7">
        <f t="shared" si="296"/>
        <v>465</v>
      </c>
      <c r="T227" s="7">
        <f t="shared" si="297"/>
        <v>153</v>
      </c>
      <c r="U227" s="7">
        <f t="shared" si="298"/>
        <v>393.61333333355839</v>
      </c>
      <c r="V227" s="25">
        <f t="shared" si="299"/>
        <v>412</v>
      </c>
      <c r="W227" s="7">
        <f t="shared" si="300"/>
        <v>430</v>
      </c>
      <c r="X227" s="29">
        <f t="shared" si="301"/>
        <v>262</v>
      </c>
      <c r="Y227" s="29">
        <f t="shared" si="301"/>
        <v>802</v>
      </c>
    </row>
    <row r="228" spans="1:25">
      <c r="A228" s="11" t="s">
        <v>8</v>
      </c>
      <c r="B228" s="6">
        <f t="shared" si="281"/>
        <v>3921</v>
      </c>
      <c r="C228" s="7">
        <f t="shared" si="282"/>
        <v>3424</v>
      </c>
      <c r="D228" s="7">
        <f t="shared" si="283"/>
        <v>3357</v>
      </c>
      <c r="E228" s="7">
        <f t="shared" si="284"/>
        <v>3558</v>
      </c>
      <c r="F228" s="25">
        <f t="shared" si="285"/>
        <v>3835</v>
      </c>
      <c r="G228" s="63">
        <f t="shared" si="286"/>
        <v>3171.6000000039194</v>
      </c>
      <c r="H228" s="40">
        <f t="shared" si="287"/>
        <v>3722</v>
      </c>
      <c r="I228" s="40">
        <f t="shared" si="287"/>
        <v>4406</v>
      </c>
      <c r="J228" s="6">
        <f t="shared" si="288"/>
        <v>108</v>
      </c>
      <c r="K228" s="7">
        <f t="shared" si="289"/>
        <v>99</v>
      </c>
      <c r="L228" s="7">
        <f t="shared" si="290"/>
        <v>120</v>
      </c>
      <c r="M228" s="7">
        <f t="shared" si="291"/>
        <v>107</v>
      </c>
      <c r="N228" s="25">
        <f t="shared" si="292"/>
        <v>104</v>
      </c>
      <c r="O228" s="7">
        <f t="shared" si="293"/>
        <v>110</v>
      </c>
      <c r="P228" s="29">
        <f t="shared" si="294"/>
        <v>100</v>
      </c>
      <c r="Q228" s="29">
        <f t="shared" si="294"/>
        <v>116</v>
      </c>
      <c r="R228" s="6">
        <f t="shared" si="295"/>
        <v>373</v>
      </c>
      <c r="S228" s="7">
        <f t="shared" si="296"/>
        <v>632</v>
      </c>
      <c r="T228" s="7">
        <f t="shared" si="297"/>
        <v>221</v>
      </c>
      <c r="U228" s="7">
        <f t="shared" si="298"/>
        <v>467.63000000033759</v>
      </c>
      <c r="V228" s="25">
        <f t="shared" si="299"/>
        <v>719</v>
      </c>
      <c r="W228" s="7">
        <f t="shared" si="300"/>
        <v>444</v>
      </c>
      <c r="X228" s="29">
        <f t="shared" si="301"/>
        <v>397</v>
      </c>
      <c r="Y228" s="29">
        <f t="shared" si="301"/>
        <v>986</v>
      </c>
    </row>
    <row r="229" spans="1:25">
      <c r="A229" s="11" t="s">
        <v>9</v>
      </c>
      <c r="B229" s="6">
        <f t="shared" si="281"/>
        <v>5276</v>
      </c>
      <c r="C229" s="7">
        <f t="shared" si="282"/>
        <v>4410</v>
      </c>
      <c r="D229" s="7">
        <f t="shared" si="283"/>
        <v>4248</v>
      </c>
      <c r="E229" s="7">
        <f t="shared" si="284"/>
        <v>4396</v>
      </c>
      <c r="F229" s="25">
        <f t="shared" si="285"/>
        <v>4978</v>
      </c>
      <c r="G229" s="63">
        <f t="shared" si="286"/>
        <v>4039.6000000039194</v>
      </c>
      <c r="H229" s="40">
        <f t="shared" si="287"/>
        <v>4669</v>
      </c>
      <c r="I229" s="40">
        <f t="shared" si="287"/>
        <v>5422</v>
      </c>
      <c r="J229" s="6">
        <f t="shared" si="288"/>
        <v>141</v>
      </c>
      <c r="K229" s="7">
        <f t="shared" si="289"/>
        <v>130</v>
      </c>
      <c r="L229" s="7">
        <f t="shared" si="290"/>
        <v>153</v>
      </c>
      <c r="M229" s="7">
        <f t="shared" si="291"/>
        <v>133</v>
      </c>
      <c r="N229" s="25">
        <f t="shared" si="292"/>
        <v>134</v>
      </c>
      <c r="O229" s="7">
        <f t="shared" si="293"/>
        <v>140</v>
      </c>
      <c r="P229" s="29">
        <f t="shared" si="294"/>
        <v>129</v>
      </c>
      <c r="Q229" s="29">
        <f t="shared" si="294"/>
        <v>140</v>
      </c>
      <c r="R229" s="6">
        <f t="shared" si="295"/>
        <v>373</v>
      </c>
      <c r="S229" s="7">
        <f t="shared" si="296"/>
        <v>732.6</v>
      </c>
      <c r="T229" s="7">
        <f t="shared" si="297"/>
        <v>359.45000000006985</v>
      </c>
      <c r="U229" s="7">
        <f t="shared" si="298"/>
        <v>467.63000000033759</v>
      </c>
      <c r="V229" s="25">
        <f t="shared" si="299"/>
        <v>973</v>
      </c>
      <c r="W229" s="7">
        <f t="shared" si="300"/>
        <v>449</v>
      </c>
      <c r="X229" s="29">
        <f t="shared" si="301"/>
        <v>726</v>
      </c>
      <c r="Y229" s="29">
        <f t="shared" si="301"/>
        <v>1034</v>
      </c>
    </row>
    <row r="230" spans="1:25">
      <c r="A230" s="11" t="s">
        <v>10</v>
      </c>
      <c r="B230" s="6">
        <f t="shared" si="281"/>
        <v>6365</v>
      </c>
      <c r="C230" s="7">
        <f t="shared" si="282"/>
        <v>5289</v>
      </c>
      <c r="D230" s="7">
        <f t="shared" si="283"/>
        <v>5096</v>
      </c>
      <c r="E230" s="7">
        <f t="shared" si="284"/>
        <v>5292</v>
      </c>
      <c r="F230" s="25">
        <f t="shared" si="285"/>
        <v>6099</v>
      </c>
      <c r="G230" s="63">
        <f t="shared" si="286"/>
        <v>4603.6000000039194</v>
      </c>
      <c r="H230" s="40">
        <f t="shared" si="287"/>
        <v>5945</v>
      </c>
      <c r="I230" s="40">
        <f t="shared" si="287"/>
        <v>6546</v>
      </c>
      <c r="J230" s="6">
        <f t="shared" si="288"/>
        <v>168</v>
      </c>
      <c r="K230" s="7">
        <f t="shared" si="289"/>
        <v>154</v>
      </c>
      <c r="L230" s="7">
        <f t="shared" si="290"/>
        <v>182</v>
      </c>
      <c r="M230" s="7">
        <f t="shared" si="291"/>
        <v>159</v>
      </c>
      <c r="N230" s="25">
        <f t="shared" si="292"/>
        <v>158</v>
      </c>
      <c r="O230" s="7">
        <f t="shared" si="293"/>
        <v>164</v>
      </c>
      <c r="P230" s="29">
        <f t="shared" si="294"/>
        <v>159</v>
      </c>
      <c r="Q230" s="29">
        <f t="shared" si="294"/>
        <v>169</v>
      </c>
      <c r="R230" s="6">
        <f t="shared" si="295"/>
        <v>398</v>
      </c>
      <c r="S230" s="7">
        <f t="shared" si="296"/>
        <v>750.1</v>
      </c>
      <c r="T230" s="7">
        <f t="shared" si="297"/>
        <v>393.21666666661622</v>
      </c>
      <c r="U230" s="7">
        <f t="shared" si="298"/>
        <v>467.63000000033759</v>
      </c>
      <c r="V230" s="25">
        <f t="shared" si="299"/>
        <v>1134</v>
      </c>
      <c r="W230" s="7">
        <f t="shared" si="300"/>
        <v>483</v>
      </c>
      <c r="X230" s="29">
        <f t="shared" si="301"/>
        <v>1438</v>
      </c>
      <c r="Y230" s="29">
        <f t="shared" si="301"/>
        <v>1270</v>
      </c>
    </row>
    <row r="231" spans="1:25">
      <c r="A231" s="11" t="s">
        <v>11</v>
      </c>
      <c r="B231" s="6">
        <f t="shared" si="281"/>
        <v>7429</v>
      </c>
      <c r="C231" s="7">
        <f t="shared" si="282"/>
        <v>6190</v>
      </c>
      <c r="D231" s="7">
        <f t="shared" si="283"/>
        <v>5739</v>
      </c>
      <c r="E231" s="7">
        <f t="shared" si="284"/>
        <v>6179</v>
      </c>
      <c r="F231" s="25">
        <f t="shared" si="285"/>
        <v>7459</v>
      </c>
      <c r="G231" s="63">
        <f t="shared" si="286"/>
        <v>5521.6000000039194</v>
      </c>
      <c r="H231" s="40">
        <f t="shared" si="287"/>
        <v>6873</v>
      </c>
      <c r="I231" s="40">
        <f t="shared" si="287"/>
        <v>7753</v>
      </c>
      <c r="J231" s="6">
        <f t="shared" si="288"/>
        <v>195</v>
      </c>
      <c r="K231" s="7">
        <f t="shared" si="289"/>
        <v>183</v>
      </c>
      <c r="L231" s="7">
        <f t="shared" si="290"/>
        <v>211</v>
      </c>
      <c r="M231" s="7">
        <f t="shared" si="291"/>
        <v>187</v>
      </c>
      <c r="N231" s="25">
        <f t="shared" si="292"/>
        <v>196</v>
      </c>
      <c r="O231" s="7">
        <f t="shared" si="293"/>
        <v>193</v>
      </c>
      <c r="P231" s="29">
        <f t="shared" si="294"/>
        <v>187</v>
      </c>
      <c r="Q231" s="29">
        <f t="shared" si="294"/>
        <v>196</v>
      </c>
      <c r="R231" s="6">
        <f t="shared" si="295"/>
        <v>516.28</v>
      </c>
      <c r="S231" s="7">
        <f t="shared" si="296"/>
        <v>750.1</v>
      </c>
      <c r="T231" s="7">
        <f t="shared" si="297"/>
        <v>426.98333333316259</v>
      </c>
      <c r="U231" s="7">
        <f t="shared" si="298"/>
        <v>467.63000000033759</v>
      </c>
      <c r="V231" s="25">
        <f t="shared" si="299"/>
        <v>1339</v>
      </c>
      <c r="W231" s="7">
        <f t="shared" si="300"/>
        <v>590</v>
      </c>
      <c r="X231" s="29">
        <f t="shared" si="301"/>
        <v>1758</v>
      </c>
      <c r="Y231" s="29">
        <f t="shared" si="301"/>
        <v>1575</v>
      </c>
    </row>
    <row r="232" spans="1:25">
      <c r="A232" s="11" t="s">
        <v>12</v>
      </c>
      <c r="B232" s="6">
        <f t="shared" si="281"/>
        <v>8250</v>
      </c>
      <c r="C232" s="7">
        <f t="shared" si="282"/>
        <v>6829</v>
      </c>
      <c r="D232" s="7">
        <f t="shared" si="283"/>
        <v>6740</v>
      </c>
      <c r="E232" s="7">
        <f t="shared" si="284"/>
        <v>6986</v>
      </c>
      <c r="F232" s="25">
        <f t="shared" si="285"/>
        <v>8559</v>
      </c>
      <c r="G232" s="63">
        <f t="shared" si="286"/>
        <v>6977.8333333369656</v>
      </c>
      <c r="H232" s="40">
        <f t="shared" si="287"/>
        <v>8067</v>
      </c>
      <c r="I232" s="40">
        <f t="shared" si="287"/>
        <v>8708</v>
      </c>
      <c r="J232" s="6">
        <f t="shared" si="288"/>
        <v>223</v>
      </c>
      <c r="K232" s="7">
        <f t="shared" si="289"/>
        <v>204</v>
      </c>
      <c r="L232" s="7">
        <f t="shared" si="290"/>
        <v>243</v>
      </c>
      <c r="M232" s="7">
        <f t="shared" si="291"/>
        <v>211</v>
      </c>
      <c r="N232" s="25">
        <f t="shared" si="292"/>
        <v>225</v>
      </c>
      <c r="O232" s="7">
        <f t="shared" si="293"/>
        <v>219</v>
      </c>
      <c r="P232" s="29">
        <f t="shared" si="294"/>
        <v>217</v>
      </c>
      <c r="Q232" s="29">
        <f t="shared" si="294"/>
        <v>227</v>
      </c>
      <c r="R232" s="6">
        <f t="shared" si="295"/>
        <v>527.32999999999993</v>
      </c>
      <c r="S232" s="7">
        <f t="shared" si="296"/>
        <v>760.1</v>
      </c>
      <c r="T232" s="7">
        <f t="shared" si="297"/>
        <v>459.56666666653473</v>
      </c>
      <c r="U232" s="7">
        <f t="shared" si="298"/>
        <v>467.63000000033759</v>
      </c>
      <c r="V232" s="25">
        <f t="shared" si="299"/>
        <v>1418</v>
      </c>
      <c r="W232" s="7">
        <f t="shared" si="300"/>
        <v>634.03333333332557</v>
      </c>
      <c r="X232" s="29">
        <f t="shared" si="301"/>
        <v>2329</v>
      </c>
      <c r="Y232" s="29">
        <f t="shared" si="301"/>
        <v>1727</v>
      </c>
    </row>
    <row r="233" spans="1:25">
      <c r="A233" s="11" t="s">
        <v>13</v>
      </c>
      <c r="B233" s="6">
        <f t="shared" si="281"/>
        <v>9120</v>
      </c>
      <c r="C233" s="7">
        <f t="shared" si="282"/>
        <v>7805</v>
      </c>
      <c r="D233" s="7">
        <f t="shared" si="283"/>
        <v>7622</v>
      </c>
      <c r="E233" s="7">
        <f t="shared" si="284"/>
        <v>7686</v>
      </c>
      <c r="F233" s="25">
        <f t="shared" si="285"/>
        <v>9550</v>
      </c>
      <c r="G233" s="63">
        <f t="shared" si="286"/>
        <v>7371.8333333369656</v>
      </c>
      <c r="H233" s="40">
        <f t="shared" si="287"/>
        <v>9060</v>
      </c>
      <c r="I233" s="40">
        <f t="shared" si="287"/>
        <v>9681</v>
      </c>
      <c r="J233" s="6">
        <f t="shared" si="288"/>
        <v>244</v>
      </c>
      <c r="K233" s="7">
        <f t="shared" si="289"/>
        <v>232</v>
      </c>
      <c r="L233" s="7">
        <f t="shared" si="290"/>
        <v>267</v>
      </c>
      <c r="M233" s="7">
        <f t="shared" si="291"/>
        <v>236</v>
      </c>
      <c r="N233" s="25">
        <f t="shared" si="292"/>
        <v>251</v>
      </c>
      <c r="O233" s="7">
        <f t="shared" si="293"/>
        <v>235</v>
      </c>
      <c r="P233" s="29">
        <f t="shared" si="294"/>
        <v>247</v>
      </c>
      <c r="Q233" s="29">
        <f t="shared" si="294"/>
        <v>253</v>
      </c>
      <c r="R233" s="6">
        <f t="shared" si="295"/>
        <v>616.32999999999993</v>
      </c>
      <c r="S233" s="7">
        <f t="shared" si="296"/>
        <v>774.5</v>
      </c>
      <c r="T233" s="7">
        <f t="shared" si="297"/>
        <v>485.66666666653475</v>
      </c>
      <c r="U233" s="7">
        <f t="shared" si="298"/>
        <v>576.88000000036084</v>
      </c>
      <c r="V233" s="25">
        <f t="shared" si="299"/>
        <v>1654</v>
      </c>
      <c r="W233" s="7">
        <f t="shared" si="300"/>
        <v>711.03333333332557</v>
      </c>
      <c r="X233" s="29">
        <f t="shared" si="301"/>
        <v>2551</v>
      </c>
      <c r="Y233" s="29">
        <f t="shared" si="301"/>
        <v>1904</v>
      </c>
    </row>
    <row r="234" spans="1:25">
      <c r="A234" s="11" t="s">
        <v>14</v>
      </c>
      <c r="B234" s="6">
        <f t="shared" si="281"/>
        <v>10731</v>
      </c>
      <c r="C234" s="7">
        <f t="shared" si="282"/>
        <v>8713</v>
      </c>
      <c r="D234" s="7">
        <f t="shared" si="283"/>
        <v>8337</v>
      </c>
      <c r="E234" s="7">
        <f t="shared" si="284"/>
        <v>8644</v>
      </c>
      <c r="F234" s="25">
        <f t="shared" si="285"/>
        <v>10567</v>
      </c>
      <c r="G234" s="63">
        <f t="shared" si="286"/>
        <v>8294.8333333369665</v>
      </c>
      <c r="H234" s="40">
        <f t="shared" si="287"/>
        <v>10042</v>
      </c>
      <c r="I234" s="40">
        <f t="shared" si="287"/>
        <v>10619</v>
      </c>
      <c r="J234" s="6">
        <f t="shared" si="288"/>
        <v>294</v>
      </c>
      <c r="K234" s="7">
        <f t="shared" si="289"/>
        <v>266</v>
      </c>
      <c r="L234" s="7">
        <f t="shared" si="290"/>
        <v>291</v>
      </c>
      <c r="M234" s="7">
        <f t="shared" si="291"/>
        <v>265</v>
      </c>
      <c r="N234" s="25">
        <f t="shared" si="292"/>
        <v>279</v>
      </c>
      <c r="O234" s="7">
        <f t="shared" si="293"/>
        <v>263</v>
      </c>
      <c r="P234" s="29">
        <f t="shared" si="294"/>
        <v>272</v>
      </c>
      <c r="Q234" s="29">
        <f t="shared" si="294"/>
        <v>283</v>
      </c>
      <c r="R234" s="6">
        <f t="shared" si="295"/>
        <v>986.24</v>
      </c>
      <c r="S234" s="7">
        <f t="shared" si="296"/>
        <v>850.5</v>
      </c>
      <c r="T234" s="7">
        <f t="shared" si="297"/>
        <v>559.16666666653475</v>
      </c>
      <c r="U234" s="7">
        <f t="shared" si="298"/>
        <v>774.20325641061731</v>
      </c>
      <c r="V234" s="25">
        <f t="shared" si="299"/>
        <v>1805</v>
      </c>
      <c r="W234" s="7">
        <f t="shared" si="300"/>
        <v>1689.0333333333256</v>
      </c>
      <c r="X234" s="29">
        <f t="shared" si="301"/>
        <v>2640</v>
      </c>
      <c r="Y234" s="29">
        <f t="shared" si="301"/>
        <v>2067</v>
      </c>
    </row>
    <row r="235" spans="1:25">
      <c r="A235" s="11" t="s">
        <v>15</v>
      </c>
      <c r="B235" s="6">
        <f t="shared" si="281"/>
        <v>11607</v>
      </c>
      <c r="C235" s="7">
        <f t="shared" si="282"/>
        <v>9522</v>
      </c>
      <c r="D235" s="7">
        <f t="shared" si="283"/>
        <v>9208</v>
      </c>
      <c r="E235" s="7">
        <f t="shared" si="284"/>
        <v>9515</v>
      </c>
      <c r="F235" s="25">
        <f t="shared" si="285"/>
        <v>11654</v>
      </c>
      <c r="G235" s="63">
        <f t="shared" si="286"/>
        <v>9313.8333333369665</v>
      </c>
      <c r="H235" s="40">
        <f t="shared" si="287"/>
        <v>11282</v>
      </c>
      <c r="I235" s="40">
        <f t="shared" si="287"/>
        <v>11452</v>
      </c>
      <c r="J235" s="6">
        <f t="shared" si="288"/>
        <v>320</v>
      </c>
      <c r="K235" s="7">
        <f t="shared" si="289"/>
        <v>295</v>
      </c>
      <c r="L235" s="7">
        <f t="shared" si="290"/>
        <v>315</v>
      </c>
      <c r="M235" s="7">
        <f t="shared" si="291"/>
        <v>289</v>
      </c>
      <c r="N235" s="25">
        <f t="shared" si="292"/>
        <v>312</v>
      </c>
      <c r="O235" s="7">
        <f t="shared" si="293"/>
        <v>291</v>
      </c>
      <c r="P235" s="29">
        <f t="shared" si="294"/>
        <v>299</v>
      </c>
      <c r="Q235" s="29">
        <f t="shared" si="294"/>
        <v>312</v>
      </c>
      <c r="R235" s="6">
        <f t="shared" si="295"/>
        <v>1193.24</v>
      </c>
      <c r="S235" s="7">
        <f t="shared" si="296"/>
        <v>850.5</v>
      </c>
      <c r="T235" s="7">
        <f t="shared" si="297"/>
        <v>581.43333333313933</v>
      </c>
      <c r="U235" s="7">
        <f t="shared" si="298"/>
        <v>833.88992307737328</v>
      </c>
      <c r="V235" s="25">
        <f t="shared" si="299"/>
        <v>2003</v>
      </c>
      <c r="W235" s="7">
        <f t="shared" si="300"/>
        <v>1760.0333333333256</v>
      </c>
      <c r="X235" s="29">
        <f t="shared" si="301"/>
        <v>2895</v>
      </c>
      <c r="Y235" s="29">
        <f t="shared" si="301"/>
        <v>2463</v>
      </c>
    </row>
    <row r="236" spans="1:25" ht="13.5" thickBot="1">
      <c r="A236" s="23" t="s">
        <v>16</v>
      </c>
      <c r="B236" s="21">
        <f t="shared" si="281"/>
        <v>12449</v>
      </c>
      <c r="C236" s="22">
        <f t="shared" si="282"/>
        <v>10461</v>
      </c>
      <c r="D236" s="22">
        <f t="shared" si="283"/>
        <v>10166</v>
      </c>
      <c r="E236" s="22">
        <f t="shared" si="284"/>
        <v>10605</v>
      </c>
      <c r="F236" s="50">
        <f t="shared" si="285"/>
        <v>12779</v>
      </c>
      <c r="G236" s="64">
        <f t="shared" si="286"/>
        <v>10219.833333336966</v>
      </c>
      <c r="H236" s="47">
        <f t="shared" si="287"/>
        <v>12593</v>
      </c>
      <c r="I236" s="47">
        <f t="shared" si="287"/>
        <v>12611</v>
      </c>
      <c r="J236" s="21">
        <f t="shared" si="288"/>
        <v>347</v>
      </c>
      <c r="K236" s="22">
        <f t="shared" si="289"/>
        <v>323</v>
      </c>
      <c r="L236" s="22">
        <f t="shared" si="290"/>
        <v>342</v>
      </c>
      <c r="M236" s="22">
        <f t="shared" si="291"/>
        <v>317</v>
      </c>
      <c r="N236" s="50">
        <f t="shared" si="292"/>
        <v>342</v>
      </c>
      <c r="O236" s="22">
        <f t="shared" si="293"/>
        <v>316</v>
      </c>
      <c r="P236" s="30">
        <f t="shared" si="294"/>
        <v>331</v>
      </c>
      <c r="Q236" s="30">
        <f t="shared" si="294"/>
        <v>343</v>
      </c>
      <c r="R236" s="21">
        <f t="shared" si="295"/>
        <v>1363.24</v>
      </c>
      <c r="S236" s="22">
        <f t="shared" si="296"/>
        <v>850.5</v>
      </c>
      <c r="T236" s="22">
        <f t="shared" si="297"/>
        <v>777.8666666666046</v>
      </c>
      <c r="U236" s="22">
        <f t="shared" si="298"/>
        <v>916.88992307737328</v>
      </c>
      <c r="V236" s="50">
        <f t="shared" si="299"/>
        <v>2535</v>
      </c>
      <c r="W236" s="22">
        <f t="shared" si="300"/>
        <v>1954.0333333333256</v>
      </c>
      <c r="X236" s="30">
        <f t="shared" si="301"/>
        <v>3681</v>
      </c>
      <c r="Y236" s="30">
        <f t="shared" si="301"/>
        <v>2624</v>
      </c>
    </row>
    <row r="249" spans="3:3">
      <c r="C249" s="58"/>
    </row>
  </sheetData>
  <mergeCells count="67">
    <mergeCell ref="A183:X183"/>
    <mergeCell ref="A184:X184"/>
    <mergeCell ref="B185:H185"/>
    <mergeCell ref="J185:P185"/>
    <mergeCell ref="R185:X185"/>
    <mergeCell ref="B223:H223"/>
    <mergeCell ref="J223:P223"/>
    <mergeCell ref="R223:X223"/>
    <mergeCell ref="A221:X221"/>
    <mergeCell ref="A222:X222"/>
    <mergeCell ref="A202:AF202"/>
    <mergeCell ref="A203:AF203"/>
    <mergeCell ref="B204:H204"/>
    <mergeCell ref="J204:P204"/>
    <mergeCell ref="R204:X204"/>
    <mergeCell ref="Z204:AF204"/>
    <mergeCell ref="A163:AF163"/>
    <mergeCell ref="A164:AF164"/>
    <mergeCell ref="B165:H165"/>
    <mergeCell ref="J165:P165"/>
    <mergeCell ref="R165:X165"/>
    <mergeCell ref="Z165:AF165"/>
    <mergeCell ref="A144:X144"/>
    <mergeCell ref="A145:X145"/>
    <mergeCell ref="B146:H146"/>
    <mergeCell ref="J146:P146"/>
    <mergeCell ref="R146:X146"/>
    <mergeCell ref="B45:H45"/>
    <mergeCell ref="J45:P45"/>
    <mergeCell ref="A82:G82"/>
    <mergeCell ref="B65:H65"/>
    <mergeCell ref="A23:AF23"/>
    <mergeCell ref="A24:AF24"/>
    <mergeCell ref="R45:X45"/>
    <mergeCell ref="A43:X43"/>
    <mergeCell ref="A44:X44"/>
    <mergeCell ref="B25:H25"/>
    <mergeCell ref="J25:P25"/>
    <mergeCell ref="R25:X25"/>
    <mergeCell ref="Z25:AF25"/>
    <mergeCell ref="J65:P65"/>
    <mergeCell ref="A63:X63"/>
    <mergeCell ref="A64:X64"/>
    <mergeCell ref="A3:AF3"/>
    <mergeCell ref="A4:AF4"/>
    <mergeCell ref="B5:H5"/>
    <mergeCell ref="J5:P5"/>
    <mergeCell ref="R5:X5"/>
    <mergeCell ref="Z5:AF5"/>
    <mergeCell ref="R65:X65"/>
    <mergeCell ref="A106:AF106"/>
    <mergeCell ref="B89:H89"/>
    <mergeCell ref="J89:P89"/>
    <mergeCell ref="R89:X89"/>
    <mergeCell ref="Z89:AF89"/>
    <mergeCell ref="A87:AF87"/>
    <mergeCell ref="A88:AF88"/>
    <mergeCell ref="A107:AF107"/>
    <mergeCell ref="B127:H127"/>
    <mergeCell ref="J127:P127"/>
    <mergeCell ref="A125:X125"/>
    <mergeCell ref="A126:X126"/>
    <mergeCell ref="R127:X127"/>
    <mergeCell ref="B108:H108"/>
    <mergeCell ref="J108:P108"/>
    <mergeCell ref="R108:X108"/>
    <mergeCell ref="Z108:AF108"/>
  </mergeCells>
  <phoneticPr fontId="2" type="noConversion"/>
  <pageMargins left="0.75" right="0.75" top="1" bottom="1" header="0" footer="0"/>
  <pageSetup scale="14" orientation="landscape" r:id="rId1"/>
  <headerFooter alignWithMargins="0"/>
  <rowBreaks count="1" manualBreakCount="1">
    <brk id="160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AA1" zoomScaleNormal="100" workbookViewId="0">
      <selection activeCell="AM12" sqref="AM12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2.28515625" customWidth="1"/>
    <col min="36" max="36" width="15.85546875" customWidth="1"/>
  </cols>
  <sheetData>
    <row r="1" spans="1:38">
      <c r="A1" s="1" t="s">
        <v>27</v>
      </c>
    </row>
    <row r="2" spans="1:38" ht="13.5" thickBot="1">
      <c r="AI2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3"/>
      <c r="AI4" s="25">
        <f>+SUM(H167:H178)</f>
        <v>204691</v>
      </c>
      <c r="AJ4" s="25">
        <f>+SUM(P167:P178)</f>
        <v>21265</v>
      </c>
      <c r="AK4" s="25">
        <f>+SUM(X167:X178)</f>
        <v>170165</v>
      </c>
      <c r="AL4" s="73">
        <f>SUM(AI4:AK4)</f>
        <v>396121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176496</v>
      </c>
      <c r="AJ5" s="73">
        <f>+Q179</f>
        <v>16559</v>
      </c>
      <c r="AK5" s="73">
        <f>+Y179</f>
        <v>380322</v>
      </c>
      <c r="AL5" s="73">
        <f>SUM(AI5:AK5)</f>
        <v>573377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55">
        <v>2011</v>
      </c>
    </row>
    <row r="7" spans="1:38">
      <c r="A7" s="5" t="s">
        <v>6</v>
      </c>
      <c r="B7" s="6">
        <v>64739</v>
      </c>
      <c r="C7" s="7">
        <v>82387</v>
      </c>
      <c r="D7" s="7">
        <v>83747</v>
      </c>
      <c r="E7" s="7">
        <v>69260</v>
      </c>
      <c r="F7" s="25">
        <v>78626</v>
      </c>
      <c r="G7" s="67">
        <v>80577</v>
      </c>
      <c r="H7" s="40">
        <v>62007</v>
      </c>
      <c r="I7" s="25">
        <f>65277+482</f>
        <v>65759</v>
      </c>
      <c r="J7" s="6">
        <v>13695</v>
      </c>
      <c r="K7" s="7">
        <v>8570</v>
      </c>
      <c r="L7" s="7">
        <v>8570</v>
      </c>
      <c r="M7" s="7">
        <v>12301</v>
      </c>
      <c r="N7" s="25">
        <v>7880</v>
      </c>
      <c r="O7" s="67">
        <v>8362</v>
      </c>
      <c r="P7" s="40">
        <v>6890</v>
      </c>
      <c r="Q7" s="146">
        <f>6802+243</f>
        <v>7045</v>
      </c>
      <c r="R7" s="6">
        <v>16841</v>
      </c>
      <c r="S7" s="7">
        <v>0</v>
      </c>
      <c r="T7" s="7">
        <v>0</v>
      </c>
      <c r="U7" s="7">
        <v>0</v>
      </c>
      <c r="V7" s="86">
        <v>0</v>
      </c>
      <c r="W7" s="25">
        <v>6326</v>
      </c>
      <c r="X7" s="82"/>
      <c r="Y7" s="82">
        <v>32281</v>
      </c>
      <c r="Z7" s="6">
        <f t="shared" ref="Z7:Z18" si="0">+R7+J7+B7</f>
        <v>95275</v>
      </c>
      <c r="AA7" s="7">
        <f t="shared" ref="AA7:AA18" si="1">+S7+K7+C7</f>
        <v>90957</v>
      </c>
      <c r="AB7" s="7">
        <f t="shared" ref="AB7:AB18" si="2">+T7+L7+D7</f>
        <v>92317</v>
      </c>
      <c r="AC7" s="7">
        <f t="shared" ref="AC7:AC18" si="3">+U7+M7+E7</f>
        <v>81561</v>
      </c>
      <c r="AD7" s="25">
        <f>+F7+N7+V7</f>
        <v>86506</v>
      </c>
      <c r="AE7" s="67">
        <f>+G7+O7+W7</f>
        <v>95265</v>
      </c>
      <c r="AF7" s="40">
        <f>+H7+P7+X7</f>
        <v>68897</v>
      </c>
      <c r="AG7" s="40">
        <f>+I7+Q7+Y7</f>
        <v>105085</v>
      </c>
    </row>
    <row r="8" spans="1:38">
      <c r="A8" s="5" t="s">
        <v>24</v>
      </c>
      <c r="B8" s="6">
        <v>31095</v>
      </c>
      <c r="C8" s="7">
        <v>44500</v>
      </c>
      <c r="D8" s="7">
        <v>62669</v>
      </c>
      <c r="E8" s="7">
        <v>21320</v>
      </c>
      <c r="F8" s="25">
        <v>31498</v>
      </c>
      <c r="G8" s="63">
        <v>36375</v>
      </c>
      <c r="H8" s="40">
        <v>28385</v>
      </c>
      <c r="I8" s="25">
        <v>30685</v>
      </c>
      <c r="J8" s="6">
        <v>5167</v>
      </c>
      <c r="K8" s="7">
        <v>7528</v>
      </c>
      <c r="L8" s="7">
        <v>7528</v>
      </c>
      <c r="M8" s="7">
        <v>7387</v>
      </c>
      <c r="N8" s="25">
        <v>7348</v>
      </c>
      <c r="O8" s="63">
        <v>6606</v>
      </c>
      <c r="P8" s="40">
        <v>7096</v>
      </c>
      <c r="Q8" s="25">
        <v>4587</v>
      </c>
      <c r="R8" s="6">
        <v>0</v>
      </c>
      <c r="S8" s="7">
        <v>0</v>
      </c>
      <c r="T8" s="7">
        <v>0</v>
      </c>
      <c r="U8" s="7">
        <v>0</v>
      </c>
      <c r="V8" s="25">
        <v>15663</v>
      </c>
      <c r="W8" s="63">
        <v>0</v>
      </c>
      <c r="X8" s="7"/>
      <c r="Y8" s="25">
        <v>10527</v>
      </c>
      <c r="Z8" s="6">
        <f t="shared" si="0"/>
        <v>36262</v>
      </c>
      <c r="AA8" s="7">
        <f t="shared" si="1"/>
        <v>52028</v>
      </c>
      <c r="AB8" s="7">
        <f t="shared" si="2"/>
        <v>70197</v>
      </c>
      <c r="AC8" s="7">
        <f t="shared" si="3"/>
        <v>28707</v>
      </c>
      <c r="AD8" s="25">
        <f t="shared" ref="AD8:AD18" si="4">+V8+N8+F8</f>
        <v>54509</v>
      </c>
      <c r="AE8" s="63">
        <f t="shared" ref="AE8:AE18" si="5">+W8+O8+G8</f>
        <v>42981</v>
      </c>
      <c r="AF8" s="40">
        <f t="shared" ref="AF8:AG18" si="6">+X8+P8+H8</f>
        <v>35481</v>
      </c>
      <c r="AG8" s="40">
        <f t="shared" si="6"/>
        <v>45799</v>
      </c>
    </row>
    <row r="9" spans="1:38">
      <c r="A9" s="5" t="s">
        <v>7</v>
      </c>
      <c r="B9" s="6">
        <v>5215</v>
      </c>
      <c r="C9" s="7">
        <v>6977</v>
      </c>
      <c r="D9" s="7">
        <v>14683</v>
      </c>
      <c r="E9" s="7">
        <v>5852</v>
      </c>
      <c r="F9" s="25">
        <v>24638</v>
      </c>
      <c r="G9" s="63">
        <v>14685</v>
      </c>
      <c r="H9" s="40">
        <v>59697</v>
      </c>
      <c r="I9" s="25">
        <v>21563</v>
      </c>
      <c r="J9" s="6">
        <v>1246</v>
      </c>
      <c r="K9" s="7">
        <v>466</v>
      </c>
      <c r="L9" s="7">
        <v>466</v>
      </c>
      <c r="M9" s="7">
        <v>2585</v>
      </c>
      <c r="N9" s="25">
        <v>6625</v>
      </c>
      <c r="O9" s="63">
        <v>3671</v>
      </c>
      <c r="P9" s="40">
        <v>5395</v>
      </c>
      <c r="Q9" s="25">
        <v>1359</v>
      </c>
      <c r="R9" s="6">
        <v>0</v>
      </c>
      <c r="S9" s="7">
        <v>5246</v>
      </c>
      <c r="T9" s="7">
        <v>5246</v>
      </c>
      <c r="U9" s="7">
        <v>9404</v>
      </c>
      <c r="V9" s="25">
        <v>0</v>
      </c>
      <c r="W9" s="63">
        <v>0</v>
      </c>
      <c r="X9" s="7"/>
      <c r="Y9" s="25">
        <v>61928</v>
      </c>
      <c r="Z9" s="6">
        <f t="shared" si="0"/>
        <v>6461</v>
      </c>
      <c r="AA9" s="7">
        <f t="shared" si="1"/>
        <v>12689</v>
      </c>
      <c r="AB9" s="7">
        <f t="shared" si="2"/>
        <v>20395</v>
      </c>
      <c r="AC9" s="7">
        <f t="shared" si="3"/>
        <v>17841</v>
      </c>
      <c r="AD9" s="25">
        <f t="shared" si="4"/>
        <v>31263</v>
      </c>
      <c r="AE9" s="63">
        <f t="shared" si="5"/>
        <v>18356</v>
      </c>
      <c r="AF9" s="40">
        <f t="shared" si="6"/>
        <v>65092</v>
      </c>
      <c r="AG9" s="40">
        <f t="shared" si="6"/>
        <v>84850</v>
      </c>
    </row>
    <row r="10" spans="1:38">
      <c r="A10" s="5" t="s">
        <v>8</v>
      </c>
      <c r="B10" s="6">
        <v>1326</v>
      </c>
      <c r="C10" s="7">
        <v>2320</v>
      </c>
      <c r="D10" s="7">
        <v>0</v>
      </c>
      <c r="E10" s="7">
        <v>2646</v>
      </c>
      <c r="F10" s="25">
        <v>6368</v>
      </c>
      <c r="G10" s="63">
        <v>6246</v>
      </c>
      <c r="H10" s="40">
        <v>4954</v>
      </c>
      <c r="I10" s="25">
        <v>0</v>
      </c>
      <c r="J10" s="6">
        <v>0</v>
      </c>
      <c r="K10" s="7">
        <v>0</v>
      </c>
      <c r="L10" s="7">
        <v>0</v>
      </c>
      <c r="M10" s="7">
        <v>0</v>
      </c>
      <c r="N10" s="25">
        <v>2527</v>
      </c>
      <c r="O10" s="63">
        <v>0</v>
      </c>
      <c r="P10" s="40">
        <v>0</v>
      </c>
      <c r="Q10" s="25">
        <v>0</v>
      </c>
      <c r="R10" s="6">
        <v>6184</v>
      </c>
      <c r="S10" s="7">
        <v>0</v>
      </c>
      <c r="T10" s="7">
        <v>0</v>
      </c>
      <c r="U10" s="7">
        <v>0</v>
      </c>
      <c r="V10" s="25">
        <v>0</v>
      </c>
      <c r="W10" s="63">
        <v>0</v>
      </c>
      <c r="X10" s="7"/>
      <c r="Y10" s="25">
        <v>19951</v>
      </c>
      <c r="Z10" s="6">
        <f t="shared" si="0"/>
        <v>7510</v>
      </c>
      <c r="AA10" s="7">
        <f t="shared" si="1"/>
        <v>2320</v>
      </c>
      <c r="AB10" s="7">
        <f t="shared" si="2"/>
        <v>0</v>
      </c>
      <c r="AC10" s="7">
        <f t="shared" si="3"/>
        <v>2646</v>
      </c>
      <c r="AD10" s="25">
        <f t="shared" si="4"/>
        <v>8895</v>
      </c>
      <c r="AE10" s="63">
        <f t="shared" si="5"/>
        <v>6246</v>
      </c>
      <c r="AF10" s="40">
        <f t="shared" si="6"/>
        <v>4954</v>
      </c>
      <c r="AG10" s="40">
        <f t="shared" si="6"/>
        <v>19951</v>
      </c>
    </row>
    <row r="11" spans="1:38">
      <c r="A11" s="5" t="s">
        <v>9</v>
      </c>
      <c r="B11" s="6">
        <v>0</v>
      </c>
      <c r="C11" s="7">
        <v>0</v>
      </c>
      <c r="D11" s="7">
        <v>3600</v>
      </c>
      <c r="E11" s="7">
        <v>0</v>
      </c>
      <c r="F11" s="25">
        <v>2563</v>
      </c>
      <c r="G11" s="63">
        <v>8069</v>
      </c>
      <c r="H11" s="40">
        <v>821</v>
      </c>
      <c r="I11" s="25">
        <v>2471</v>
      </c>
      <c r="J11" s="6">
        <v>0</v>
      </c>
      <c r="K11" s="7">
        <v>0</v>
      </c>
      <c r="L11" s="7">
        <v>0</v>
      </c>
      <c r="M11" s="7">
        <v>0</v>
      </c>
      <c r="N11" s="25">
        <v>0</v>
      </c>
      <c r="O11" s="63">
        <v>0</v>
      </c>
      <c r="P11" s="40">
        <v>630</v>
      </c>
      <c r="Q11" s="25">
        <v>182</v>
      </c>
      <c r="R11" s="6">
        <v>5300</v>
      </c>
      <c r="S11" s="7">
        <v>6002</v>
      </c>
      <c r="T11" s="7">
        <v>6002</v>
      </c>
      <c r="U11" s="7">
        <v>7001</v>
      </c>
      <c r="V11" s="25">
        <v>7010</v>
      </c>
      <c r="W11" s="63">
        <v>4634</v>
      </c>
      <c r="X11" s="7">
        <v>21322</v>
      </c>
      <c r="Y11" s="25">
        <v>29083</v>
      </c>
      <c r="Z11" s="6">
        <f t="shared" si="0"/>
        <v>5300</v>
      </c>
      <c r="AA11" s="7">
        <f t="shared" si="1"/>
        <v>6002</v>
      </c>
      <c r="AB11" s="7">
        <f t="shared" si="2"/>
        <v>9602</v>
      </c>
      <c r="AC11" s="7">
        <f t="shared" si="3"/>
        <v>7001</v>
      </c>
      <c r="AD11" s="25">
        <f t="shared" si="4"/>
        <v>9573</v>
      </c>
      <c r="AE11" s="63">
        <f t="shared" si="5"/>
        <v>12703</v>
      </c>
      <c r="AF11" s="40">
        <f t="shared" si="6"/>
        <v>22773</v>
      </c>
      <c r="AG11" s="40">
        <f t="shared" si="6"/>
        <v>31736</v>
      </c>
    </row>
    <row r="12" spans="1:38">
      <c r="A12" s="5" t="s">
        <v>10</v>
      </c>
      <c r="B12" s="6">
        <v>2834</v>
      </c>
      <c r="C12" s="7">
        <v>2080</v>
      </c>
      <c r="D12" s="7">
        <v>1800</v>
      </c>
      <c r="E12" s="7">
        <v>2266</v>
      </c>
      <c r="F12" s="25">
        <v>2306</v>
      </c>
      <c r="G12" s="63">
        <v>1499</v>
      </c>
      <c r="H12" s="40"/>
      <c r="I12" s="25">
        <v>128</v>
      </c>
      <c r="J12" s="6">
        <v>0</v>
      </c>
      <c r="K12" s="7">
        <v>0</v>
      </c>
      <c r="L12" s="7">
        <v>0</v>
      </c>
      <c r="M12" s="7">
        <v>36</v>
      </c>
      <c r="N12" s="25">
        <v>0</v>
      </c>
      <c r="O12" s="63">
        <v>0</v>
      </c>
      <c r="P12" s="40"/>
      <c r="Q12" s="25">
        <v>0</v>
      </c>
      <c r="R12" s="6">
        <v>0</v>
      </c>
      <c r="S12" s="7">
        <v>0</v>
      </c>
      <c r="T12" s="7">
        <v>0</v>
      </c>
      <c r="U12" s="7">
        <v>0</v>
      </c>
      <c r="V12" s="25">
        <v>0</v>
      </c>
      <c r="W12" s="63">
        <v>6002</v>
      </c>
      <c r="X12" s="7">
        <v>10996</v>
      </c>
      <c r="Y12" s="25">
        <v>10205</v>
      </c>
      <c r="Z12" s="6">
        <f t="shared" si="0"/>
        <v>2834</v>
      </c>
      <c r="AA12" s="7">
        <f t="shared" si="1"/>
        <v>2080</v>
      </c>
      <c r="AB12" s="7">
        <f t="shared" si="2"/>
        <v>1800</v>
      </c>
      <c r="AC12" s="7">
        <f t="shared" si="3"/>
        <v>2302</v>
      </c>
      <c r="AD12" s="25">
        <f t="shared" si="4"/>
        <v>2306</v>
      </c>
      <c r="AE12" s="63">
        <f t="shared" si="5"/>
        <v>7501</v>
      </c>
      <c r="AF12" s="40">
        <f t="shared" si="6"/>
        <v>10996</v>
      </c>
      <c r="AG12" s="40">
        <f t="shared" si="6"/>
        <v>10333</v>
      </c>
    </row>
    <row r="13" spans="1:38">
      <c r="A13" s="5" t="s">
        <v>11</v>
      </c>
      <c r="B13" s="6">
        <v>1700</v>
      </c>
      <c r="C13" s="7">
        <v>0</v>
      </c>
      <c r="D13" s="7">
        <v>143</v>
      </c>
      <c r="E13" s="7">
        <v>8330</v>
      </c>
      <c r="F13" s="25">
        <v>1780</v>
      </c>
      <c r="G13" s="63">
        <v>52</v>
      </c>
      <c r="H13" s="40">
        <v>4040</v>
      </c>
      <c r="I13" s="25">
        <v>82</v>
      </c>
      <c r="J13" s="6">
        <v>0</v>
      </c>
      <c r="K13" s="7">
        <v>0</v>
      </c>
      <c r="L13" s="7">
        <v>0</v>
      </c>
      <c r="M13" s="7">
        <v>4</v>
      </c>
      <c r="N13" s="25">
        <v>0</v>
      </c>
      <c r="O13" s="63">
        <v>0</v>
      </c>
      <c r="P13" s="40"/>
      <c r="Q13" s="25">
        <v>0</v>
      </c>
      <c r="R13" s="6">
        <v>0</v>
      </c>
      <c r="S13" s="7">
        <v>10706</v>
      </c>
      <c r="T13" s="7">
        <v>10706</v>
      </c>
      <c r="U13" s="7">
        <v>0</v>
      </c>
      <c r="V13" s="25">
        <v>0</v>
      </c>
      <c r="W13" s="63">
        <v>0</v>
      </c>
      <c r="X13" s="7">
        <v>21746</v>
      </c>
      <c r="Y13" s="25">
        <v>39566</v>
      </c>
      <c r="Z13" s="6">
        <f t="shared" si="0"/>
        <v>1700</v>
      </c>
      <c r="AA13" s="7">
        <f t="shared" si="1"/>
        <v>10706</v>
      </c>
      <c r="AB13" s="7">
        <f t="shared" si="2"/>
        <v>10849</v>
      </c>
      <c r="AC13" s="7">
        <f t="shared" si="3"/>
        <v>8334</v>
      </c>
      <c r="AD13" s="25">
        <f t="shared" si="4"/>
        <v>1780</v>
      </c>
      <c r="AE13" s="63">
        <f t="shared" si="5"/>
        <v>52</v>
      </c>
      <c r="AF13" s="40">
        <f t="shared" si="6"/>
        <v>25786</v>
      </c>
      <c r="AG13" s="40">
        <f t="shared" si="6"/>
        <v>39648</v>
      </c>
    </row>
    <row r="14" spans="1:38">
      <c r="A14" s="5" t="s">
        <v>12</v>
      </c>
      <c r="B14" s="6">
        <v>46</v>
      </c>
      <c r="C14" s="7">
        <v>0</v>
      </c>
      <c r="D14" s="7">
        <v>0</v>
      </c>
      <c r="E14" s="7">
        <v>916</v>
      </c>
      <c r="F14" s="25">
        <v>0</v>
      </c>
      <c r="G14" s="63">
        <v>7273</v>
      </c>
      <c r="H14" s="40">
        <v>5823</v>
      </c>
      <c r="I14" s="25">
        <v>0</v>
      </c>
      <c r="J14" s="6">
        <v>0</v>
      </c>
      <c r="K14" s="7">
        <v>0</v>
      </c>
      <c r="L14" s="7">
        <v>0</v>
      </c>
      <c r="M14" s="7">
        <v>0</v>
      </c>
      <c r="N14" s="25">
        <v>0</v>
      </c>
      <c r="O14" s="63">
        <v>0</v>
      </c>
      <c r="P14" s="40"/>
      <c r="Q14" s="25">
        <v>0</v>
      </c>
      <c r="R14" s="6">
        <v>6001</v>
      </c>
      <c r="S14" s="7">
        <v>11759</v>
      </c>
      <c r="T14" s="7">
        <v>11759</v>
      </c>
      <c r="U14" s="7">
        <v>7001</v>
      </c>
      <c r="V14" s="25">
        <v>7002</v>
      </c>
      <c r="W14" s="63">
        <v>0</v>
      </c>
      <c r="X14" s="7">
        <v>16882</v>
      </c>
      <c r="Y14" s="25">
        <v>21772</v>
      </c>
      <c r="Z14" s="6">
        <f t="shared" si="0"/>
        <v>6047</v>
      </c>
      <c r="AA14" s="7">
        <f t="shared" si="1"/>
        <v>11759</v>
      </c>
      <c r="AB14" s="7">
        <f t="shared" si="2"/>
        <v>11759</v>
      </c>
      <c r="AC14" s="7">
        <f t="shared" si="3"/>
        <v>7917</v>
      </c>
      <c r="AD14" s="25">
        <f t="shared" si="4"/>
        <v>7002</v>
      </c>
      <c r="AE14" s="63">
        <f t="shared" si="5"/>
        <v>7273</v>
      </c>
      <c r="AF14" s="40">
        <f t="shared" si="6"/>
        <v>22705</v>
      </c>
      <c r="AG14" s="40">
        <f t="shared" si="6"/>
        <v>21772</v>
      </c>
    </row>
    <row r="15" spans="1:38">
      <c r="A15" s="5" t="s">
        <v>13</v>
      </c>
      <c r="B15" s="6">
        <v>0</v>
      </c>
      <c r="C15" s="7">
        <v>1350</v>
      </c>
      <c r="D15" s="7">
        <v>0</v>
      </c>
      <c r="E15" s="7">
        <v>1104</v>
      </c>
      <c r="F15" s="25">
        <v>1521</v>
      </c>
      <c r="G15" s="63">
        <v>918</v>
      </c>
      <c r="H15" s="40">
        <v>13205</v>
      </c>
      <c r="I15" s="25">
        <v>13464</v>
      </c>
      <c r="J15" s="6">
        <v>0</v>
      </c>
      <c r="K15" s="7">
        <v>0</v>
      </c>
      <c r="L15" s="7">
        <v>0</v>
      </c>
      <c r="M15" s="7">
        <v>0</v>
      </c>
      <c r="N15" s="25">
        <v>0</v>
      </c>
      <c r="O15" s="63">
        <v>0</v>
      </c>
      <c r="P15" s="40"/>
      <c r="Q15" s="25">
        <v>0</v>
      </c>
      <c r="R15" s="6">
        <v>15555</v>
      </c>
      <c r="S15" s="7">
        <v>0</v>
      </c>
      <c r="T15" s="7">
        <v>0</v>
      </c>
      <c r="U15" s="7">
        <v>0</v>
      </c>
      <c r="V15" s="25">
        <v>0</v>
      </c>
      <c r="W15" s="63">
        <v>0</v>
      </c>
      <c r="X15" s="7">
        <v>24165</v>
      </c>
      <c r="Y15" s="144">
        <v>31829</v>
      </c>
      <c r="Z15" s="6">
        <f t="shared" si="0"/>
        <v>15555</v>
      </c>
      <c r="AA15" s="7">
        <f t="shared" si="1"/>
        <v>1350</v>
      </c>
      <c r="AB15" s="7">
        <f t="shared" si="2"/>
        <v>0</v>
      </c>
      <c r="AC15" s="7">
        <f t="shared" si="3"/>
        <v>1104</v>
      </c>
      <c r="AD15" s="25">
        <f t="shared" si="4"/>
        <v>1521</v>
      </c>
      <c r="AE15" s="63">
        <f t="shared" si="5"/>
        <v>918</v>
      </c>
      <c r="AF15" s="40">
        <f t="shared" si="6"/>
        <v>37370</v>
      </c>
      <c r="AG15" s="40">
        <f t="shared" si="6"/>
        <v>45293</v>
      </c>
    </row>
    <row r="16" spans="1:38">
      <c r="A16" s="5" t="s">
        <v>14</v>
      </c>
      <c r="B16" s="6">
        <v>3440</v>
      </c>
      <c r="C16" s="7">
        <v>1200</v>
      </c>
      <c r="D16" s="7">
        <v>0</v>
      </c>
      <c r="E16" s="7">
        <v>0</v>
      </c>
      <c r="F16" s="25">
        <v>0</v>
      </c>
      <c r="G16" s="63">
        <v>51</v>
      </c>
      <c r="H16" s="40">
        <v>4463</v>
      </c>
      <c r="I16" s="25">
        <v>4064</v>
      </c>
      <c r="J16" s="6">
        <v>0</v>
      </c>
      <c r="K16" s="7">
        <v>0</v>
      </c>
      <c r="L16" s="7">
        <v>0</v>
      </c>
      <c r="M16" s="7">
        <v>0</v>
      </c>
      <c r="N16" s="25">
        <v>15219</v>
      </c>
      <c r="O16" s="63">
        <v>0</v>
      </c>
      <c r="P16" s="40">
        <v>252</v>
      </c>
      <c r="Q16" s="25">
        <v>0</v>
      </c>
      <c r="R16" s="6">
        <v>0</v>
      </c>
      <c r="S16" s="7">
        <v>0</v>
      </c>
      <c r="T16" s="7">
        <v>0</v>
      </c>
      <c r="U16" s="7">
        <v>0</v>
      </c>
      <c r="V16" s="25">
        <v>11041</v>
      </c>
      <c r="W16" s="63">
        <v>7715</v>
      </c>
      <c r="X16" s="7">
        <v>22753</v>
      </c>
      <c r="Y16" s="143">
        <v>56044</v>
      </c>
      <c r="Z16" s="6">
        <f t="shared" si="0"/>
        <v>3440</v>
      </c>
      <c r="AA16" s="7">
        <f t="shared" si="1"/>
        <v>1200</v>
      </c>
      <c r="AB16" s="7">
        <f t="shared" si="2"/>
        <v>0</v>
      </c>
      <c r="AC16" s="7">
        <f t="shared" si="3"/>
        <v>0</v>
      </c>
      <c r="AD16" s="25">
        <f t="shared" si="4"/>
        <v>26260</v>
      </c>
      <c r="AE16" s="63">
        <f t="shared" si="5"/>
        <v>7766</v>
      </c>
      <c r="AF16" s="40">
        <f t="shared" si="6"/>
        <v>27468</v>
      </c>
      <c r="AG16" s="40">
        <f t="shared" si="6"/>
        <v>60108</v>
      </c>
    </row>
    <row r="17" spans="1:33">
      <c r="A17" s="5" t="s">
        <v>15</v>
      </c>
      <c r="B17" s="6">
        <v>0</v>
      </c>
      <c r="C17" s="7">
        <v>0</v>
      </c>
      <c r="D17" s="7">
        <v>1574</v>
      </c>
      <c r="E17" s="7">
        <v>150</v>
      </c>
      <c r="F17" s="25">
        <v>0</v>
      </c>
      <c r="G17" s="63">
        <v>1215</v>
      </c>
      <c r="H17" s="40"/>
      <c r="I17" s="25">
        <v>3438</v>
      </c>
      <c r="J17" s="6">
        <v>0</v>
      </c>
      <c r="K17" s="7">
        <v>0</v>
      </c>
      <c r="L17" s="7">
        <v>0</v>
      </c>
      <c r="M17" s="7">
        <v>0</v>
      </c>
      <c r="N17" s="25">
        <v>9573</v>
      </c>
      <c r="O17" s="63">
        <v>0</v>
      </c>
      <c r="P17" s="40"/>
      <c r="Q17" s="25">
        <v>0</v>
      </c>
      <c r="R17" s="6">
        <v>6000</v>
      </c>
      <c r="S17" s="7">
        <v>3419</v>
      </c>
      <c r="T17" s="7">
        <v>3419</v>
      </c>
      <c r="U17" s="7">
        <v>7006</v>
      </c>
      <c r="V17" s="25">
        <v>244</v>
      </c>
      <c r="W17" s="63">
        <v>0</v>
      </c>
      <c r="X17" s="7">
        <v>23151</v>
      </c>
      <c r="Y17" s="25">
        <v>10927</v>
      </c>
      <c r="Z17" s="6">
        <f t="shared" si="0"/>
        <v>6000</v>
      </c>
      <c r="AA17" s="7">
        <f t="shared" si="1"/>
        <v>3419</v>
      </c>
      <c r="AB17" s="7">
        <f t="shared" si="2"/>
        <v>4993</v>
      </c>
      <c r="AC17" s="7">
        <f t="shared" si="3"/>
        <v>7156</v>
      </c>
      <c r="AD17" s="25">
        <f t="shared" si="4"/>
        <v>9817</v>
      </c>
      <c r="AE17" s="63">
        <f t="shared" si="5"/>
        <v>1215</v>
      </c>
      <c r="AF17" s="40">
        <f t="shared" si="6"/>
        <v>23151</v>
      </c>
      <c r="AG17" s="40">
        <f t="shared" si="6"/>
        <v>14365</v>
      </c>
    </row>
    <row r="18" spans="1:33">
      <c r="A18" s="5" t="s">
        <v>16</v>
      </c>
      <c r="B18" s="6">
        <v>41421</v>
      </c>
      <c r="C18" s="7">
        <v>0</v>
      </c>
      <c r="D18" s="7">
        <v>64405</v>
      </c>
      <c r="E18" s="7">
        <v>34476</v>
      </c>
      <c r="F18" s="25">
        <v>34044</v>
      </c>
      <c r="G18" s="63">
        <v>40662</v>
      </c>
      <c r="H18" s="40">
        <v>21296</v>
      </c>
      <c r="I18" s="25">
        <f>2998+31844</f>
        <v>34842</v>
      </c>
      <c r="J18" s="6">
        <v>0</v>
      </c>
      <c r="K18" s="7">
        <v>47003</v>
      </c>
      <c r="L18" s="7">
        <v>0</v>
      </c>
      <c r="M18" s="7">
        <v>0</v>
      </c>
      <c r="N18" s="25"/>
      <c r="O18" s="63">
        <v>0</v>
      </c>
      <c r="P18" s="40">
        <v>1002</v>
      </c>
      <c r="Q18" s="146">
        <v>3386</v>
      </c>
      <c r="R18" s="6">
        <v>0</v>
      </c>
      <c r="S18" s="7">
        <v>7003</v>
      </c>
      <c r="T18" s="7">
        <v>7003</v>
      </c>
      <c r="U18" s="7">
        <v>0</v>
      </c>
      <c r="V18" s="25"/>
      <c r="W18" s="63">
        <v>0</v>
      </c>
      <c r="X18" s="120">
        <v>29150</v>
      </c>
      <c r="Y18" s="144">
        <v>56209</v>
      </c>
      <c r="Z18" s="6">
        <f t="shared" si="0"/>
        <v>41421</v>
      </c>
      <c r="AA18" s="7">
        <f t="shared" si="1"/>
        <v>54006</v>
      </c>
      <c r="AB18" s="7">
        <f t="shared" si="2"/>
        <v>71408</v>
      </c>
      <c r="AC18" s="7">
        <f t="shared" si="3"/>
        <v>34476</v>
      </c>
      <c r="AD18" s="25">
        <f t="shared" si="4"/>
        <v>34044</v>
      </c>
      <c r="AE18" s="63">
        <f t="shared" si="5"/>
        <v>40662</v>
      </c>
      <c r="AF18" s="40">
        <f t="shared" si="6"/>
        <v>51448</v>
      </c>
      <c r="AG18" s="40">
        <f t="shared" si="6"/>
        <v>94437</v>
      </c>
    </row>
    <row r="19" spans="1:33" ht="13.5" thickBot="1">
      <c r="A19" s="8" t="s">
        <v>17</v>
      </c>
      <c r="B19" s="9">
        <f t="shared" ref="B19:Z19" si="7">SUM(B7:B18)</f>
        <v>151816</v>
      </c>
      <c r="C19" s="10">
        <f t="shared" si="7"/>
        <v>140814</v>
      </c>
      <c r="D19" s="10">
        <f t="shared" si="7"/>
        <v>232621</v>
      </c>
      <c r="E19" s="10">
        <f t="shared" si="7"/>
        <v>146320</v>
      </c>
      <c r="F19" s="49">
        <f t="shared" si="7"/>
        <v>183344</v>
      </c>
      <c r="G19" s="68">
        <f t="shared" si="7"/>
        <v>197622</v>
      </c>
      <c r="H19" s="52">
        <f t="shared" si="7"/>
        <v>204691</v>
      </c>
      <c r="I19" s="52">
        <f t="shared" si="7"/>
        <v>176496</v>
      </c>
      <c r="J19" s="9">
        <f t="shared" si="7"/>
        <v>20108</v>
      </c>
      <c r="K19" s="10">
        <f t="shared" si="7"/>
        <v>63567</v>
      </c>
      <c r="L19" s="10">
        <f t="shared" si="7"/>
        <v>16564</v>
      </c>
      <c r="M19" s="10">
        <f t="shared" si="7"/>
        <v>22313</v>
      </c>
      <c r="N19" s="49">
        <f t="shared" si="7"/>
        <v>49172</v>
      </c>
      <c r="O19" s="10">
        <f t="shared" si="7"/>
        <v>18639</v>
      </c>
      <c r="P19" s="70">
        <f t="shared" si="7"/>
        <v>21265</v>
      </c>
      <c r="Q19" s="70">
        <f t="shared" si="7"/>
        <v>16559</v>
      </c>
      <c r="R19" s="9">
        <f t="shared" si="7"/>
        <v>55881</v>
      </c>
      <c r="S19" s="10">
        <f t="shared" si="7"/>
        <v>44135</v>
      </c>
      <c r="T19" s="10">
        <f t="shared" si="7"/>
        <v>44135</v>
      </c>
      <c r="U19" s="10">
        <f t="shared" si="7"/>
        <v>30412</v>
      </c>
      <c r="V19" s="49">
        <f t="shared" si="7"/>
        <v>40960</v>
      </c>
      <c r="W19" s="10">
        <f t="shared" si="7"/>
        <v>24677</v>
      </c>
      <c r="X19" s="70">
        <f t="shared" si="7"/>
        <v>170165</v>
      </c>
      <c r="Y19" s="70">
        <f t="shared" si="7"/>
        <v>380322</v>
      </c>
      <c r="Z19" s="9">
        <f t="shared" si="7"/>
        <v>227805</v>
      </c>
      <c r="AA19" s="10">
        <f>+S19+K19+C19</f>
        <v>248516</v>
      </c>
      <c r="AB19" s="10">
        <f>+T19+L19+D19</f>
        <v>293320</v>
      </c>
      <c r="AC19" s="10">
        <f>+U19+M19+E19</f>
        <v>199045</v>
      </c>
      <c r="AD19" s="49">
        <f>SUM(AD7:AD18)</f>
        <v>273476</v>
      </c>
      <c r="AE19" s="68">
        <f>SUM(AE7:AE18)</f>
        <v>240938</v>
      </c>
      <c r="AF19" s="52">
        <f>SUM(AF7:AF18)</f>
        <v>396121</v>
      </c>
      <c r="AG19" s="52">
        <f>SUM(AG7:AG18)</f>
        <v>573377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157"/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13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/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55">
        <v>2011</v>
      </c>
    </row>
    <row r="27" spans="1:33">
      <c r="A27" s="5" t="s">
        <v>6</v>
      </c>
      <c r="B27" s="6"/>
      <c r="C27" s="7"/>
      <c r="D27" s="7"/>
      <c r="E27" s="7"/>
      <c r="F27" s="25"/>
      <c r="G27" s="67"/>
      <c r="H27" s="40"/>
      <c r="I27" s="25"/>
      <c r="J27" s="6"/>
      <c r="K27" s="7"/>
      <c r="L27" s="7"/>
      <c r="M27" s="7"/>
      <c r="N27" s="25"/>
      <c r="O27" s="67"/>
      <c r="P27" s="40"/>
      <c r="Q27" s="25"/>
      <c r="R27" s="6"/>
      <c r="S27" s="7"/>
      <c r="T27" s="7"/>
      <c r="U27" s="7"/>
      <c r="V27" s="25"/>
      <c r="W27" s="67"/>
      <c r="X27" s="40"/>
      <c r="Y27" s="25"/>
      <c r="Z27" s="6">
        <f t="shared" ref="Z27:Z38" si="8">+R27+J27+B27</f>
        <v>0</v>
      </c>
      <c r="AA27" s="7">
        <f t="shared" ref="AA27:AA38" si="9">+S27+K27+C27</f>
        <v>0</v>
      </c>
      <c r="AB27" s="7">
        <f t="shared" ref="AB27:AB38" si="10">+T27+L27+D27</f>
        <v>0</v>
      </c>
      <c r="AC27" s="7">
        <f t="shared" ref="AC27:AC38" si="11">+U27+M27+E27</f>
        <v>0</v>
      </c>
      <c r="AD27" s="25">
        <f t="shared" ref="AD27:AD38" si="12">+V27+N27+F27</f>
        <v>0</v>
      </c>
      <c r="AE27" s="67">
        <f t="shared" ref="AE27:AE38" si="13">+W27+O27+G27</f>
        <v>0</v>
      </c>
      <c r="AF27" s="40">
        <f>+H27+P27+X27</f>
        <v>0</v>
      </c>
      <c r="AG27" s="40">
        <f>+I27+Q27+Y27</f>
        <v>0</v>
      </c>
    </row>
    <row r="28" spans="1:33">
      <c r="A28" s="5" t="s">
        <v>24</v>
      </c>
      <c r="B28" s="6"/>
      <c r="C28" s="7"/>
      <c r="D28" s="7"/>
      <c r="E28" s="7"/>
      <c r="F28" s="25"/>
      <c r="G28" s="63"/>
      <c r="H28" s="40"/>
      <c r="I28" s="25"/>
      <c r="J28" s="6"/>
      <c r="K28" s="7"/>
      <c r="L28" s="7"/>
      <c r="M28" s="7"/>
      <c r="N28" s="25"/>
      <c r="O28" s="63"/>
      <c r="P28" s="40"/>
      <c r="Q28" s="25"/>
      <c r="R28" s="6"/>
      <c r="S28" s="7"/>
      <c r="T28" s="7"/>
      <c r="U28" s="7"/>
      <c r="V28" s="25"/>
      <c r="W28" s="63"/>
      <c r="X28" s="40"/>
      <c r="Y28" s="25"/>
      <c r="Z28" s="6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25">
        <f t="shared" si="12"/>
        <v>0</v>
      </c>
      <c r="AE28" s="63">
        <f t="shared" si="13"/>
        <v>0</v>
      </c>
      <c r="AF28" s="40">
        <f t="shared" ref="AF28:AG38" si="14">+X28+P28+H28</f>
        <v>0</v>
      </c>
      <c r="AG28" s="40">
        <f t="shared" si="14"/>
        <v>0</v>
      </c>
    </row>
    <row r="29" spans="1:33">
      <c r="A29" s="5" t="s">
        <v>7</v>
      </c>
      <c r="B29" s="6"/>
      <c r="C29" s="7"/>
      <c r="D29" s="7"/>
      <c r="E29" s="7"/>
      <c r="F29" s="25"/>
      <c r="G29" s="63"/>
      <c r="H29" s="40"/>
      <c r="I29" s="25"/>
      <c r="J29" s="6"/>
      <c r="K29" s="7"/>
      <c r="L29" s="7"/>
      <c r="M29" s="7"/>
      <c r="N29" s="25"/>
      <c r="O29" s="63"/>
      <c r="P29" s="40"/>
      <c r="Q29" s="25"/>
      <c r="R29" s="6"/>
      <c r="S29" s="7"/>
      <c r="T29" s="7"/>
      <c r="U29" s="7"/>
      <c r="V29" s="25"/>
      <c r="W29" s="63"/>
      <c r="X29" s="40"/>
      <c r="Y29" s="25"/>
      <c r="Z29" s="6">
        <f t="shared" si="8"/>
        <v>0</v>
      </c>
      <c r="AA29" s="7">
        <f t="shared" si="9"/>
        <v>0</v>
      </c>
      <c r="AB29" s="7">
        <f t="shared" si="10"/>
        <v>0</v>
      </c>
      <c r="AC29" s="7">
        <f t="shared" si="11"/>
        <v>0</v>
      </c>
      <c r="AD29" s="25">
        <f t="shared" si="12"/>
        <v>0</v>
      </c>
      <c r="AE29" s="63">
        <f t="shared" si="13"/>
        <v>0</v>
      </c>
      <c r="AF29" s="40">
        <f t="shared" si="14"/>
        <v>0</v>
      </c>
      <c r="AG29" s="40">
        <f t="shared" si="14"/>
        <v>0</v>
      </c>
    </row>
    <row r="30" spans="1:33">
      <c r="A30" s="5" t="s">
        <v>8</v>
      </c>
      <c r="B30" s="6"/>
      <c r="C30" s="7"/>
      <c r="D30" s="7"/>
      <c r="E30" s="7"/>
      <c r="F30" s="25"/>
      <c r="G30" s="63"/>
      <c r="H30" s="40"/>
      <c r="I30" s="25"/>
      <c r="J30" s="6"/>
      <c r="K30" s="7"/>
      <c r="L30" s="7"/>
      <c r="M30" s="7"/>
      <c r="N30" s="25"/>
      <c r="O30" s="63"/>
      <c r="P30" s="40"/>
      <c r="Q30" s="25"/>
      <c r="R30" s="6"/>
      <c r="S30" s="7"/>
      <c r="T30" s="7"/>
      <c r="U30" s="7"/>
      <c r="V30" s="25"/>
      <c r="W30" s="63"/>
      <c r="X30" s="40"/>
      <c r="Y30" s="25"/>
      <c r="Z30" s="6">
        <f t="shared" si="8"/>
        <v>0</v>
      </c>
      <c r="AA30" s="7">
        <f t="shared" si="9"/>
        <v>0</v>
      </c>
      <c r="AB30" s="7">
        <f t="shared" si="10"/>
        <v>0</v>
      </c>
      <c r="AC30" s="7">
        <f t="shared" si="11"/>
        <v>0</v>
      </c>
      <c r="AD30" s="25">
        <f t="shared" si="12"/>
        <v>0</v>
      </c>
      <c r="AE30" s="63">
        <f t="shared" si="13"/>
        <v>0</v>
      </c>
      <c r="AF30" s="40">
        <f t="shared" si="14"/>
        <v>0</v>
      </c>
      <c r="AG30" s="40">
        <f t="shared" si="14"/>
        <v>0</v>
      </c>
    </row>
    <row r="31" spans="1:33">
      <c r="A31" s="5" t="s">
        <v>9</v>
      </c>
      <c r="B31" s="6"/>
      <c r="C31" s="7"/>
      <c r="D31" s="7"/>
      <c r="E31" s="7"/>
      <c r="F31" s="25"/>
      <c r="G31" s="63"/>
      <c r="H31" s="40"/>
      <c r="I31" s="25"/>
      <c r="J31" s="6"/>
      <c r="K31" s="7"/>
      <c r="L31" s="7"/>
      <c r="M31" s="7"/>
      <c r="N31" s="25"/>
      <c r="O31" s="63"/>
      <c r="P31" s="40"/>
      <c r="Q31" s="25"/>
      <c r="R31" s="6"/>
      <c r="S31" s="7"/>
      <c r="T31" s="7"/>
      <c r="U31" s="7"/>
      <c r="V31" s="25"/>
      <c r="W31" s="63"/>
      <c r="X31" s="40"/>
      <c r="Y31" s="25"/>
      <c r="Z31" s="6">
        <f t="shared" si="8"/>
        <v>0</v>
      </c>
      <c r="AA31" s="7">
        <f t="shared" si="9"/>
        <v>0</v>
      </c>
      <c r="AB31" s="7">
        <f t="shared" si="10"/>
        <v>0</v>
      </c>
      <c r="AC31" s="7">
        <f t="shared" si="11"/>
        <v>0</v>
      </c>
      <c r="AD31" s="25">
        <f t="shared" si="12"/>
        <v>0</v>
      </c>
      <c r="AE31" s="63">
        <f t="shared" si="13"/>
        <v>0</v>
      </c>
      <c r="AF31" s="40">
        <f t="shared" si="14"/>
        <v>0</v>
      </c>
      <c r="AG31" s="40">
        <f t="shared" si="14"/>
        <v>0</v>
      </c>
    </row>
    <row r="32" spans="1:33">
      <c r="A32" s="5" t="s">
        <v>10</v>
      </c>
      <c r="B32" s="6"/>
      <c r="C32" s="7"/>
      <c r="D32" s="7"/>
      <c r="E32" s="7"/>
      <c r="F32" s="25"/>
      <c r="G32" s="63"/>
      <c r="H32" s="40"/>
      <c r="I32" s="25"/>
      <c r="J32" s="6"/>
      <c r="K32" s="7"/>
      <c r="L32" s="7"/>
      <c r="M32" s="7"/>
      <c r="N32" s="25"/>
      <c r="O32" s="63"/>
      <c r="P32" s="40"/>
      <c r="Q32" s="25"/>
      <c r="R32" s="6"/>
      <c r="S32" s="7"/>
      <c r="T32" s="7"/>
      <c r="U32" s="7"/>
      <c r="V32" s="25"/>
      <c r="W32" s="63"/>
      <c r="X32" s="40"/>
      <c r="Y32" s="25"/>
      <c r="Z32" s="6">
        <f t="shared" si="8"/>
        <v>0</v>
      </c>
      <c r="AA32" s="7">
        <f t="shared" si="9"/>
        <v>0</v>
      </c>
      <c r="AB32" s="7">
        <f t="shared" si="10"/>
        <v>0</v>
      </c>
      <c r="AC32" s="7">
        <f t="shared" si="11"/>
        <v>0</v>
      </c>
      <c r="AD32" s="25">
        <f t="shared" si="12"/>
        <v>0</v>
      </c>
      <c r="AE32" s="63">
        <f t="shared" si="13"/>
        <v>0</v>
      </c>
      <c r="AF32" s="40">
        <f t="shared" si="14"/>
        <v>0</v>
      </c>
      <c r="AG32" s="40">
        <f t="shared" si="14"/>
        <v>0</v>
      </c>
    </row>
    <row r="33" spans="1:33">
      <c r="A33" s="5" t="s">
        <v>11</v>
      </c>
      <c r="B33" s="6"/>
      <c r="C33" s="7"/>
      <c r="D33" s="7"/>
      <c r="E33" s="7"/>
      <c r="F33" s="25"/>
      <c r="G33" s="63"/>
      <c r="H33" s="40"/>
      <c r="I33" s="25"/>
      <c r="J33" s="6"/>
      <c r="K33" s="7"/>
      <c r="L33" s="7"/>
      <c r="M33" s="7"/>
      <c r="N33" s="25"/>
      <c r="O33" s="63"/>
      <c r="P33" s="40"/>
      <c r="Q33" s="25"/>
      <c r="R33" s="6"/>
      <c r="S33" s="7"/>
      <c r="T33" s="7"/>
      <c r="U33" s="7"/>
      <c r="V33" s="25"/>
      <c r="W33" s="63"/>
      <c r="X33" s="40"/>
      <c r="Y33" s="25"/>
      <c r="Z33" s="6">
        <f t="shared" si="8"/>
        <v>0</v>
      </c>
      <c r="AA33" s="7">
        <f t="shared" si="9"/>
        <v>0</v>
      </c>
      <c r="AB33" s="7">
        <f t="shared" si="10"/>
        <v>0</v>
      </c>
      <c r="AC33" s="7">
        <f t="shared" si="11"/>
        <v>0</v>
      </c>
      <c r="AD33" s="25">
        <f t="shared" si="12"/>
        <v>0</v>
      </c>
      <c r="AE33" s="63">
        <f t="shared" si="13"/>
        <v>0</v>
      </c>
      <c r="AF33" s="40">
        <f t="shared" si="14"/>
        <v>0</v>
      </c>
      <c r="AG33" s="40">
        <f t="shared" si="14"/>
        <v>0</v>
      </c>
    </row>
    <row r="34" spans="1:33">
      <c r="A34" s="5" t="s">
        <v>12</v>
      </c>
      <c r="B34" s="6"/>
      <c r="C34" s="7"/>
      <c r="D34" s="7"/>
      <c r="E34" s="7"/>
      <c r="F34" s="25"/>
      <c r="G34" s="63"/>
      <c r="H34" s="40"/>
      <c r="I34" s="25"/>
      <c r="J34" s="6"/>
      <c r="K34" s="7"/>
      <c r="L34" s="7"/>
      <c r="M34" s="7"/>
      <c r="N34" s="25"/>
      <c r="O34" s="63"/>
      <c r="P34" s="40"/>
      <c r="Q34" s="25"/>
      <c r="R34" s="6"/>
      <c r="S34" s="7"/>
      <c r="T34" s="7"/>
      <c r="U34" s="7"/>
      <c r="V34" s="25"/>
      <c r="W34" s="63"/>
      <c r="X34" s="40"/>
      <c r="Y34" s="25"/>
      <c r="Z34" s="6">
        <f t="shared" si="8"/>
        <v>0</v>
      </c>
      <c r="AA34" s="7">
        <f t="shared" si="9"/>
        <v>0</v>
      </c>
      <c r="AB34" s="7">
        <f t="shared" si="10"/>
        <v>0</v>
      </c>
      <c r="AC34" s="7">
        <f t="shared" si="11"/>
        <v>0</v>
      </c>
      <c r="AD34" s="25">
        <f t="shared" si="12"/>
        <v>0</v>
      </c>
      <c r="AE34" s="63">
        <f t="shared" si="13"/>
        <v>0</v>
      </c>
      <c r="AF34" s="40">
        <f t="shared" si="14"/>
        <v>0</v>
      </c>
      <c r="AG34" s="40">
        <f t="shared" si="14"/>
        <v>0</v>
      </c>
    </row>
    <row r="35" spans="1:33">
      <c r="A35" s="5" t="s">
        <v>13</v>
      </c>
      <c r="B35" s="6"/>
      <c r="C35" s="7"/>
      <c r="D35" s="7"/>
      <c r="E35" s="7"/>
      <c r="F35" s="25"/>
      <c r="G35" s="63"/>
      <c r="H35" s="40"/>
      <c r="I35" s="25"/>
      <c r="J35" s="6"/>
      <c r="K35" s="7"/>
      <c r="L35" s="7"/>
      <c r="M35" s="7"/>
      <c r="N35" s="25"/>
      <c r="O35" s="63"/>
      <c r="P35" s="40"/>
      <c r="Q35" s="25"/>
      <c r="R35" s="6"/>
      <c r="S35" s="7"/>
      <c r="T35" s="7"/>
      <c r="U35" s="7"/>
      <c r="V35" s="25"/>
      <c r="W35" s="63"/>
      <c r="X35" s="40"/>
      <c r="Y35" s="25"/>
      <c r="Z35" s="6">
        <f t="shared" si="8"/>
        <v>0</v>
      </c>
      <c r="AA35" s="7">
        <f t="shared" si="9"/>
        <v>0</v>
      </c>
      <c r="AB35" s="7">
        <f t="shared" si="10"/>
        <v>0</v>
      </c>
      <c r="AC35" s="7">
        <f t="shared" si="11"/>
        <v>0</v>
      </c>
      <c r="AD35" s="25">
        <f t="shared" si="12"/>
        <v>0</v>
      </c>
      <c r="AE35" s="63">
        <f t="shared" si="13"/>
        <v>0</v>
      </c>
      <c r="AF35" s="40">
        <f t="shared" si="14"/>
        <v>0</v>
      </c>
      <c r="AG35" s="40">
        <f t="shared" si="14"/>
        <v>0</v>
      </c>
    </row>
    <row r="36" spans="1:33">
      <c r="A36" s="5" t="s">
        <v>14</v>
      </c>
      <c r="B36" s="6"/>
      <c r="C36" s="7"/>
      <c r="D36" s="7"/>
      <c r="E36" s="7"/>
      <c r="F36" s="25"/>
      <c r="G36" s="63"/>
      <c r="H36" s="40"/>
      <c r="I36" s="25"/>
      <c r="J36" s="6"/>
      <c r="K36" s="7"/>
      <c r="L36" s="7"/>
      <c r="M36" s="7"/>
      <c r="N36" s="25"/>
      <c r="O36" s="63"/>
      <c r="P36" s="40"/>
      <c r="Q36" s="25"/>
      <c r="R36" s="6"/>
      <c r="S36" s="7"/>
      <c r="T36" s="7"/>
      <c r="U36" s="7"/>
      <c r="V36" s="25"/>
      <c r="W36" s="63"/>
      <c r="X36" s="40"/>
      <c r="Y36" s="25"/>
      <c r="Z36" s="6">
        <f t="shared" si="8"/>
        <v>0</v>
      </c>
      <c r="AA36" s="7">
        <f t="shared" si="9"/>
        <v>0</v>
      </c>
      <c r="AB36" s="7">
        <f t="shared" si="10"/>
        <v>0</v>
      </c>
      <c r="AC36" s="7">
        <f t="shared" si="11"/>
        <v>0</v>
      </c>
      <c r="AD36" s="25">
        <f t="shared" si="12"/>
        <v>0</v>
      </c>
      <c r="AE36" s="63">
        <f t="shared" si="13"/>
        <v>0</v>
      </c>
      <c r="AF36" s="40">
        <f t="shared" si="14"/>
        <v>0</v>
      </c>
      <c r="AG36" s="40">
        <f t="shared" si="14"/>
        <v>0</v>
      </c>
    </row>
    <row r="37" spans="1:33">
      <c r="A37" s="5" t="s">
        <v>15</v>
      </c>
      <c r="B37" s="6"/>
      <c r="C37" s="7"/>
      <c r="D37" s="7"/>
      <c r="E37" s="7"/>
      <c r="F37" s="25"/>
      <c r="G37" s="63"/>
      <c r="H37" s="40"/>
      <c r="I37" s="25"/>
      <c r="J37" s="6"/>
      <c r="K37" s="7"/>
      <c r="L37" s="7"/>
      <c r="M37" s="7"/>
      <c r="N37" s="25"/>
      <c r="O37" s="63"/>
      <c r="P37" s="40"/>
      <c r="Q37" s="25"/>
      <c r="R37" s="6"/>
      <c r="S37" s="7"/>
      <c r="T37" s="7"/>
      <c r="U37" s="7"/>
      <c r="V37" s="25"/>
      <c r="W37" s="63"/>
      <c r="X37" s="40"/>
      <c r="Y37" s="25"/>
      <c r="Z37" s="6">
        <f t="shared" si="8"/>
        <v>0</v>
      </c>
      <c r="AA37" s="7">
        <f t="shared" si="9"/>
        <v>0</v>
      </c>
      <c r="AB37" s="7">
        <f t="shared" si="10"/>
        <v>0</v>
      </c>
      <c r="AC37" s="7">
        <f t="shared" si="11"/>
        <v>0</v>
      </c>
      <c r="AD37" s="25">
        <f t="shared" si="12"/>
        <v>0</v>
      </c>
      <c r="AE37" s="63">
        <f t="shared" si="13"/>
        <v>0</v>
      </c>
      <c r="AF37" s="40">
        <f t="shared" si="14"/>
        <v>0</v>
      </c>
      <c r="AG37" s="40">
        <f t="shared" si="14"/>
        <v>0</v>
      </c>
    </row>
    <row r="38" spans="1:33">
      <c r="A38" s="5" t="s">
        <v>16</v>
      </c>
      <c r="B38" s="6"/>
      <c r="C38" s="7"/>
      <c r="D38" s="7"/>
      <c r="E38" s="7"/>
      <c r="F38" s="25"/>
      <c r="G38" s="63"/>
      <c r="H38" s="40"/>
      <c r="I38" s="25"/>
      <c r="J38" s="6"/>
      <c r="K38" s="7"/>
      <c r="L38" s="7"/>
      <c r="M38" s="7"/>
      <c r="N38" s="25"/>
      <c r="O38" s="63"/>
      <c r="P38" s="40"/>
      <c r="Q38" s="25"/>
      <c r="R38" s="6"/>
      <c r="S38" s="7"/>
      <c r="T38" s="7"/>
      <c r="U38" s="7"/>
      <c r="V38" s="25"/>
      <c r="W38" s="63"/>
      <c r="X38" s="40"/>
      <c r="Y38" s="25"/>
      <c r="Z38" s="6">
        <f t="shared" si="8"/>
        <v>0</v>
      </c>
      <c r="AA38" s="7">
        <f t="shared" si="9"/>
        <v>0</v>
      </c>
      <c r="AB38" s="7">
        <f t="shared" si="10"/>
        <v>0</v>
      </c>
      <c r="AC38" s="7">
        <f t="shared" si="11"/>
        <v>0</v>
      </c>
      <c r="AD38" s="25">
        <f t="shared" si="12"/>
        <v>0</v>
      </c>
      <c r="AE38" s="63">
        <f t="shared" si="13"/>
        <v>0</v>
      </c>
      <c r="AF38" s="40">
        <f t="shared" si="14"/>
        <v>0</v>
      </c>
      <c r="AG38" s="40">
        <f t="shared" si="14"/>
        <v>0</v>
      </c>
    </row>
    <row r="39" spans="1:33" ht="13.5" thickBot="1">
      <c r="A39" s="8" t="s">
        <v>17</v>
      </c>
      <c r="B39" s="9">
        <f t="shared" ref="B39:Z39" si="15">SUM(B27:B38)</f>
        <v>0</v>
      </c>
      <c r="C39" s="10">
        <f t="shared" si="15"/>
        <v>0</v>
      </c>
      <c r="D39" s="10">
        <f t="shared" si="15"/>
        <v>0</v>
      </c>
      <c r="E39" s="10">
        <f t="shared" si="15"/>
        <v>0</v>
      </c>
      <c r="F39" s="49">
        <f t="shared" si="15"/>
        <v>0</v>
      </c>
      <c r="G39" s="68">
        <f t="shared" si="15"/>
        <v>0</v>
      </c>
      <c r="H39" s="52">
        <f t="shared" si="15"/>
        <v>0</v>
      </c>
      <c r="I39" s="52">
        <f t="shared" si="15"/>
        <v>0</v>
      </c>
      <c r="J39" s="9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49">
        <f t="shared" si="15"/>
        <v>0</v>
      </c>
      <c r="O39" s="10">
        <f t="shared" si="15"/>
        <v>0</v>
      </c>
      <c r="P39" s="70">
        <f t="shared" si="15"/>
        <v>0</v>
      </c>
      <c r="Q39" s="70">
        <f t="shared" si="15"/>
        <v>0</v>
      </c>
      <c r="R39" s="9">
        <f t="shared" si="15"/>
        <v>0</v>
      </c>
      <c r="S39" s="10">
        <f t="shared" si="15"/>
        <v>0</v>
      </c>
      <c r="T39" s="10">
        <f t="shared" si="15"/>
        <v>0</v>
      </c>
      <c r="U39" s="10">
        <f t="shared" si="15"/>
        <v>0</v>
      </c>
      <c r="V39" s="49">
        <f t="shared" si="15"/>
        <v>0</v>
      </c>
      <c r="W39" s="10">
        <f t="shared" si="15"/>
        <v>0</v>
      </c>
      <c r="X39" s="70">
        <f t="shared" si="15"/>
        <v>0</v>
      </c>
      <c r="Y39" s="70">
        <f t="shared" si="15"/>
        <v>0</v>
      </c>
      <c r="Z39" s="9">
        <f t="shared" si="15"/>
        <v>0</v>
      </c>
      <c r="AA39" s="10">
        <f>+S39+K39+C39</f>
        <v>0</v>
      </c>
      <c r="AB39" s="10">
        <f>+T39+L39+D39</f>
        <v>0</v>
      </c>
      <c r="AC39" s="10">
        <f>+U39+M39+E39</f>
        <v>0</v>
      </c>
      <c r="AD39" s="49">
        <f>SUM(AD27:AD38)</f>
        <v>0</v>
      </c>
      <c r="AE39" s="68">
        <f>SUM(AE27:AE38)</f>
        <v>0</v>
      </c>
      <c r="AF39" s="52">
        <f>SUM(AF27:AF38)</f>
        <v>0</v>
      </c>
      <c r="AG39" s="52">
        <f>SUM(AG27:AG38)</f>
        <v>0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12"/>
      <c r="Z43" s="32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13"/>
      <c r="Z44" s="32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14"/>
      <c r="Z45" s="19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55">
        <v>2011</v>
      </c>
      <c r="Z46" s="19"/>
      <c r="AA46" s="18"/>
      <c r="AB46" s="18"/>
    </row>
    <row r="47" spans="1:33">
      <c r="A47" s="11" t="s">
        <v>6</v>
      </c>
      <c r="B47" s="6">
        <v>971.41</v>
      </c>
      <c r="C47" s="7">
        <v>921.1</v>
      </c>
      <c r="D47" s="7">
        <v>447</v>
      </c>
      <c r="E47" s="7">
        <v>411</v>
      </c>
      <c r="F47" s="25">
        <v>406</v>
      </c>
      <c r="G47" s="67">
        <v>1176</v>
      </c>
      <c r="H47" s="51">
        <v>920</v>
      </c>
      <c r="I47" s="25">
        <v>1164</v>
      </c>
      <c r="J47" s="6">
        <v>48</v>
      </c>
      <c r="K47" s="7">
        <v>45</v>
      </c>
      <c r="L47" s="7">
        <v>33</v>
      </c>
      <c r="M47" s="7">
        <v>31</v>
      </c>
      <c r="N47" s="25">
        <v>33</v>
      </c>
      <c r="O47" s="7">
        <v>39</v>
      </c>
      <c r="P47" s="69">
        <v>36</v>
      </c>
      <c r="Q47" s="25">
        <v>35</v>
      </c>
      <c r="R47" s="6">
        <v>32.5</v>
      </c>
      <c r="S47" s="7">
        <v>30.2</v>
      </c>
      <c r="T47" s="7">
        <v>34.200000000000003</v>
      </c>
      <c r="U47" s="7">
        <v>28.1</v>
      </c>
      <c r="V47" s="25">
        <v>15.4</v>
      </c>
      <c r="W47" s="7">
        <v>47.4</v>
      </c>
      <c r="X47" s="69">
        <v>22</v>
      </c>
      <c r="Y47" s="69">
        <v>23</v>
      </c>
      <c r="Z47" s="24"/>
      <c r="AA47" s="25"/>
      <c r="AB47" s="25"/>
    </row>
    <row r="48" spans="1:33">
      <c r="A48" s="5" t="s">
        <v>24</v>
      </c>
      <c r="B48" s="6">
        <v>384.95</v>
      </c>
      <c r="C48" s="7">
        <v>463</v>
      </c>
      <c r="D48" s="7">
        <v>829</v>
      </c>
      <c r="E48" s="7">
        <v>332</v>
      </c>
      <c r="F48" s="25">
        <v>667</v>
      </c>
      <c r="G48" s="63">
        <v>588</v>
      </c>
      <c r="H48" s="40">
        <v>696</v>
      </c>
      <c r="I48" s="25">
        <v>708</v>
      </c>
      <c r="J48" s="6">
        <v>33</v>
      </c>
      <c r="K48" s="7">
        <v>32</v>
      </c>
      <c r="L48" s="7">
        <v>37</v>
      </c>
      <c r="M48" s="7">
        <v>29</v>
      </c>
      <c r="N48" s="25">
        <v>43</v>
      </c>
      <c r="O48" s="7">
        <v>35</v>
      </c>
      <c r="P48" s="29">
        <v>31</v>
      </c>
      <c r="Q48" s="25">
        <v>34</v>
      </c>
      <c r="R48" s="6">
        <v>15.4</v>
      </c>
      <c r="S48" s="7">
        <v>12</v>
      </c>
      <c r="T48" s="7">
        <v>8</v>
      </c>
      <c r="U48" s="7">
        <v>2</v>
      </c>
      <c r="V48" s="25">
        <v>8.4</v>
      </c>
      <c r="W48" s="7">
        <v>15</v>
      </c>
      <c r="X48" s="29">
        <v>19</v>
      </c>
      <c r="Y48" s="29">
        <v>12</v>
      </c>
      <c r="Z48" s="24"/>
      <c r="AA48" s="25"/>
      <c r="AB48" s="25"/>
    </row>
    <row r="49" spans="1:28">
      <c r="A49" s="11" t="s">
        <v>7</v>
      </c>
      <c r="B49" s="6">
        <v>68.55</v>
      </c>
      <c r="C49" s="7">
        <v>98.2</v>
      </c>
      <c r="D49" s="7">
        <v>267</v>
      </c>
      <c r="E49" s="7">
        <v>729</v>
      </c>
      <c r="F49" s="25">
        <v>566</v>
      </c>
      <c r="G49" s="63">
        <v>290</v>
      </c>
      <c r="H49" s="40">
        <v>668</v>
      </c>
      <c r="I49" s="25">
        <v>441</v>
      </c>
      <c r="J49" s="6">
        <v>13</v>
      </c>
      <c r="K49" s="7">
        <v>8</v>
      </c>
      <c r="L49" s="7">
        <v>16</v>
      </c>
      <c r="M49" s="7">
        <v>22</v>
      </c>
      <c r="N49" s="25">
        <v>28</v>
      </c>
      <c r="O49" s="7">
        <v>24</v>
      </c>
      <c r="P49" s="29">
        <v>18</v>
      </c>
      <c r="Q49" s="25">
        <v>13</v>
      </c>
      <c r="R49" s="6">
        <v>0</v>
      </c>
      <c r="S49" s="7">
        <v>0</v>
      </c>
      <c r="T49" s="7">
        <v>3</v>
      </c>
      <c r="U49" s="7">
        <v>0</v>
      </c>
      <c r="V49" s="25">
        <v>0</v>
      </c>
      <c r="W49" s="7">
        <v>5</v>
      </c>
      <c r="X49" s="29">
        <v>8</v>
      </c>
      <c r="Y49" s="29">
        <v>0</v>
      </c>
      <c r="Z49" s="24"/>
      <c r="AA49" s="25"/>
      <c r="AB49" s="25"/>
    </row>
    <row r="50" spans="1:28">
      <c r="A50" s="11" t="s">
        <v>8</v>
      </c>
      <c r="B50" s="6">
        <v>46.4</v>
      </c>
      <c r="C50" s="7">
        <v>11</v>
      </c>
      <c r="D50" s="7">
        <v>42</v>
      </c>
      <c r="E50" s="7">
        <v>30</v>
      </c>
      <c r="F50" s="25">
        <v>149</v>
      </c>
      <c r="G50" s="63">
        <v>341</v>
      </c>
      <c r="H50" s="40">
        <v>248</v>
      </c>
      <c r="I50" s="25">
        <v>80</v>
      </c>
      <c r="J50" s="6">
        <v>3</v>
      </c>
      <c r="K50" s="7">
        <v>3</v>
      </c>
      <c r="L50" s="7">
        <v>2</v>
      </c>
      <c r="M50" s="7">
        <v>3</v>
      </c>
      <c r="N50" s="25">
        <v>9</v>
      </c>
      <c r="O50" s="7">
        <v>14</v>
      </c>
      <c r="P50" s="29">
        <v>18</v>
      </c>
      <c r="Q50" s="25">
        <v>2</v>
      </c>
      <c r="R50" s="6">
        <v>0</v>
      </c>
      <c r="S50" s="7">
        <v>0</v>
      </c>
      <c r="T50" s="7">
        <v>0</v>
      </c>
      <c r="U50" s="7">
        <v>0</v>
      </c>
      <c r="V50" s="25">
        <v>0</v>
      </c>
      <c r="W50" s="7">
        <v>0</v>
      </c>
      <c r="X50" s="29">
        <v>0</v>
      </c>
      <c r="Y50" s="29">
        <v>0</v>
      </c>
      <c r="Z50" s="24"/>
      <c r="AA50" s="25"/>
      <c r="AB50" s="25"/>
    </row>
    <row r="51" spans="1:28">
      <c r="A51" s="11" t="s">
        <v>9</v>
      </c>
      <c r="B51" s="6">
        <v>67</v>
      </c>
      <c r="C51" s="7">
        <v>114</v>
      </c>
      <c r="D51" s="7">
        <v>160</v>
      </c>
      <c r="E51" s="7">
        <v>119</v>
      </c>
      <c r="F51" s="25">
        <v>124</v>
      </c>
      <c r="G51" s="63">
        <v>279</v>
      </c>
      <c r="H51" s="40">
        <v>542</v>
      </c>
      <c r="I51" s="25">
        <v>257</v>
      </c>
      <c r="J51" s="6">
        <v>3</v>
      </c>
      <c r="K51" s="7">
        <v>4</v>
      </c>
      <c r="L51" s="7">
        <v>2</v>
      </c>
      <c r="M51" s="7">
        <v>2</v>
      </c>
      <c r="N51" s="25">
        <v>4</v>
      </c>
      <c r="O51" s="7">
        <v>7</v>
      </c>
      <c r="P51" s="29">
        <v>10</v>
      </c>
      <c r="Q51" s="25">
        <v>3</v>
      </c>
      <c r="R51" s="6">
        <v>0</v>
      </c>
      <c r="S51" s="7">
        <v>0</v>
      </c>
      <c r="T51" s="7">
        <v>0</v>
      </c>
      <c r="U51" s="7">
        <v>0</v>
      </c>
      <c r="V51" s="25">
        <v>0</v>
      </c>
      <c r="W51" s="7">
        <v>0</v>
      </c>
      <c r="X51" s="29">
        <v>0</v>
      </c>
      <c r="Y51" s="29">
        <v>0</v>
      </c>
      <c r="Z51" s="24"/>
      <c r="AA51" s="25"/>
      <c r="AB51" s="25"/>
    </row>
    <row r="52" spans="1:28">
      <c r="A52" s="11" t="s">
        <v>10</v>
      </c>
      <c r="B52" s="6">
        <v>0</v>
      </c>
      <c r="C52" s="7">
        <v>49.5</v>
      </c>
      <c r="D52" s="7">
        <v>263</v>
      </c>
      <c r="E52" s="7">
        <v>263</v>
      </c>
      <c r="F52" s="25">
        <v>22</v>
      </c>
      <c r="G52" s="63">
        <v>177</v>
      </c>
      <c r="H52" s="40">
        <v>209</v>
      </c>
      <c r="I52" s="25">
        <v>56</v>
      </c>
      <c r="J52" s="6">
        <v>7</v>
      </c>
      <c r="K52" s="7">
        <v>4</v>
      </c>
      <c r="L52" s="7">
        <v>5</v>
      </c>
      <c r="M52" s="7">
        <v>8</v>
      </c>
      <c r="N52" s="25">
        <v>1</v>
      </c>
      <c r="O52" s="7">
        <v>6</v>
      </c>
      <c r="P52" s="29">
        <v>10</v>
      </c>
      <c r="Q52" s="25">
        <v>3</v>
      </c>
      <c r="R52" s="6">
        <v>0</v>
      </c>
      <c r="S52" s="7">
        <v>0</v>
      </c>
      <c r="T52" s="7">
        <v>0</v>
      </c>
      <c r="U52" s="7">
        <v>0</v>
      </c>
      <c r="V52" s="25">
        <v>0</v>
      </c>
      <c r="W52" s="7">
        <v>0</v>
      </c>
      <c r="X52" s="29">
        <v>0</v>
      </c>
      <c r="Y52" s="29">
        <v>0</v>
      </c>
      <c r="Z52" s="24"/>
      <c r="AA52" s="25"/>
      <c r="AB52" s="25"/>
    </row>
    <row r="53" spans="1:28">
      <c r="A53" s="11" t="s">
        <v>11</v>
      </c>
      <c r="B53" s="6">
        <v>0</v>
      </c>
      <c r="C53" s="7">
        <v>70.3</v>
      </c>
      <c r="D53" s="7">
        <v>585</v>
      </c>
      <c r="E53" s="7">
        <v>227</v>
      </c>
      <c r="F53" s="25">
        <v>100</v>
      </c>
      <c r="G53" s="63">
        <v>146</v>
      </c>
      <c r="H53" s="40">
        <v>236</v>
      </c>
      <c r="I53" s="25">
        <v>210</v>
      </c>
      <c r="J53" s="6">
        <v>3</v>
      </c>
      <c r="K53" s="7">
        <v>2</v>
      </c>
      <c r="L53" s="7">
        <v>11</v>
      </c>
      <c r="M53" s="7">
        <v>6</v>
      </c>
      <c r="N53" s="25">
        <v>6</v>
      </c>
      <c r="O53" s="7">
        <v>4</v>
      </c>
      <c r="P53" s="29">
        <v>6</v>
      </c>
      <c r="Q53" s="25">
        <v>5</v>
      </c>
      <c r="R53" s="6">
        <v>0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9">
        <v>0</v>
      </c>
      <c r="Y53" s="29">
        <v>0</v>
      </c>
      <c r="Z53" s="24"/>
      <c r="AA53" s="25"/>
      <c r="AB53" s="25"/>
    </row>
    <row r="54" spans="1:28">
      <c r="A54" s="11" t="s">
        <v>12</v>
      </c>
      <c r="B54" s="6">
        <v>32</v>
      </c>
      <c r="C54" s="7">
        <v>79</v>
      </c>
      <c r="D54" s="7">
        <v>31</v>
      </c>
      <c r="E54" s="7">
        <v>106</v>
      </c>
      <c r="F54" s="25">
        <v>33</v>
      </c>
      <c r="G54" s="63">
        <v>67</v>
      </c>
      <c r="H54" s="40">
        <v>172</v>
      </c>
      <c r="I54" s="25">
        <v>85</v>
      </c>
      <c r="J54" s="6">
        <v>2</v>
      </c>
      <c r="K54" s="7">
        <v>2</v>
      </c>
      <c r="L54" s="7">
        <v>2</v>
      </c>
      <c r="M54" s="7">
        <v>3</v>
      </c>
      <c r="N54" s="25">
        <v>1</v>
      </c>
      <c r="O54" s="7">
        <v>2</v>
      </c>
      <c r="P54" s="29">
        <v>5</v>
      </c>
      <c r="Q54" s="25">
        <v>2</v>
      </c>
      <c r="R54" s="6">
        <v>0</v>
      </c>
      <c r="S54" s="7">
        <v>0</v>
      </c>
      <c r="T54" s="7">
        <v>0</v>
      </c>
      <c r="U54" s="7">
        <v>0</v>
      </c>
      <c r="V54" s="25">
        <v>0</v>
      </c>
      <c r="W54" s="7">
        <v>0</v>
      </c>
      <c r="X54" s="29">
        <v>0</v>
      </c>
      <c r="Y54" s="29">
        <v>0</v>
      </c>
      <c r="Z54" s="24"/>
      <c r="AA54" s="25"/>
      <c r="AB54" s="25"/>
    </row>
    <row r="55" spans="1:28">
      <c r="A55" s="11" t="s">
        <v>13</v>
      </c>
      <c r="B55" s="6">
        <v>71.55</v>
      </c>
      <c r="C55" s="7">
        <v>56</v>
      </c>
      <c r="D55" s="7">
        <v>30</v>
      </c>
      <c r="E55" s="7">
        <v>34</v>
      </c>
      <c r="F55" s="25">
        <v>14</v>
      </c>
      <c r="G55" s="63">
        <v>131</v>
      </c>
      <c r="H55" s="40">
        <v>251</v>
      </c>
      <c r="I55" s="25">
        <v>339</v>
      </c>
      <c r="J55" s="6">
        <v>2</v>
      </c>
      <c r="K55" s="7">
        <v>1</v>
      </c>
      <c r="L55" s="7">
        <v>1</v>
      </c>
      <c r="M55" s="7">
        <v>2</v>
      </c>
      <c r="N55" s="25">
        <v>1</v>
      </c>
      <c r="O55" s="7">
        <v>1</v>
      </c>
      <c r="P55" s="29">
        <v>6</v>
      </c>
      <c r="Q55" s="25">
        <v>6</v>
      </c>
      <c r="R55" s="6">
        <v>0</v>
      </c>
      <c r="S55" s="7">
        <v>0</v>
      </c>
      <c r="T55" s="7">
        <v>0</v>
      </c>
      <c r="U55" s="7">
        <v>0</v>
      </c>
      <c r="V55" s="25">
        <v>0</v>
      </c>
      <c r="W55" s="7">
        <v>0</v>
      </c>
      <c r="X55" s="29">
        <v>0</v>
      </c>
      <c r="Y55" s="29">
        <v>0</v>
      </c>
      <c r="Z55" s="24"/>
      <c r="AA55" s="25"/>
      <c r="AB55" s="25"/>
    </row>
    <row r="56" spans="1:28">
      <c r="A56" s="11" t="s">
        <v>14</v>
      </c>
      <c r="B56" s="6">
        <v>0</v>
      </c>
      <c r="C56" s="7">
        <v>7</v>
      </c>
      <c r="D56" s="7">
        <v>25</v>
      </c>
      <c r="E56" s="7">
        <v>68</v>
      </c>
      <c r="F56" s="25">
        <v>278</v>
      </c>
      <c r="G56" s="63">
        <v>96</v>
      </c>
      <c r="H56" s="40">
        <v>264</v>
      </c>
      <c r="I56" s="25">
        <v>531</v>
      </c>
      <c r="J56" s="6">
        <v>1</v>
      </c>
      <c r="K56" s="7">
        <v>1</v>
      </c>
      <c r="L56" s="7">
        <v>1</v>
      </c>
      <c r="M56" s="7">
        <v>1</v>
      </c>
      <c r="N56" s="25">
        <v>6</v>
      </c>
      <c r="O56" s="7">
        <v>3</v>
      </c>
      <c r="P56" s="29">
        <v>5</v>
      </c>
      <c r="Q56" s="25">
        <v>7</v>
      </c>
      <c r="R56" s="6">
        <v>0</v>
      </c>
      <c r="S56" s="7">
        <v>0</v>
      </c>
      <c r="T56" s="7">
        <v>0</v>
      </c>
      <c r="U56" s="7">
        <v>0</v>
      </c>
      <c r="V56" s="25">
        <v>0</v>
      </c>
      <c r="W56" s="7">
        <v>0</v>
      </c>
      <c r="X56" s="29">
        <v>0</v>
      </c>
      <c r="Y56" s="29">
        <v>0</v>
      </c>
      <c r="Z56" s="24"/>
      <c r="AA56" s="25"/>
      <c r="AB56" s="25"/>
    </row>
    <row r="57" spans="1:28">
      <c r="A57" s="11" t="s">
        <v>15</v>
      </c>
      <c r="B57" s="6">
        <v>27</v>
      </c>
      <c r="C57" s="7">
        <v>200</v>
      </c>
      <c r="D57" s="7">
        <v>365</v>
      </c>
      <c r="E57" s="7">
        <v>163</v>
      </c>
      <c r="F57" s="25">
        <v>152</v>
      </c>
      <c r="G57" s="63">
        <v>193</v>
      </c>
      <c r="H57" s="40">
        <v>94</v>
      </c>
      <c r="I57" s="25">
        <f>47+63+16+7</f>
        <v>133</v>
      </c>
      <c r="J57" s="6">
        <v>5</v>
      </c>
      <c r="K57" s="7">
        <v>10</v>
      </c>
      <c r="L57" s="7">
        <v>8</v>
      </c>
      <c r="M57" s="7">
        <v>10</v>
      </c>
      <c r="N57" s="25">
        <v>8</v>
      </c>
      <c r="O57" s="7">
        <v>9</v>
      </c>
      <c r="P57" s="29">
        <v>3</v>
      </c>
      <c r="Q57" s="25">
        <v>4</v>
      </c>
      <c r="R57" s="6">
        <v>0</v>
      </c>
      <c r="S57" s="7">
        <v>0</v>
      </c>
      <c r="T57" s="7">
        <v>0</v>
      </c>
      <c r="U57" s="7">
        <v>0</v>
      </c>
      <c r="V57" s="25">
        <v>0</v>
      </c>
      <c r="W57" s="7">
        <v>0</v>
      </c>
      <c r="X57" s="29">
        <v>0</v>
      </c>
      <c r="Y57" s="29">
        <v>0</v>
      </c>
      <c r="Z57" s="24"/>
      <c r="AA57" s="25"/>
      <c r="AB57" s="25"/>
    </row>
    <row r="58" spans="1:28">
      <c r="A58" s="11" t="s">
        <v>16</v>
      </c>
      <c r="B58" s="6">
        <v>421.7</v>
      </c>
      <c r="C58" s="7">
        <v>498.7</v>
      </c>
      <c r="D58" s="7">
        <v>801</v>
      </c>
      <c r="E58" s="7">
        <v>319</v>
      </c>
      <c r="F58" s="25">
        <v>521</v>
      </c>
      <c r="G58" s="63">
        <v>621.5</v>
      </c>
      <c r="H58" s="40">
        <v>499</v>
      </c>
      <c r="I58" s="25">
        <f>324+72+426</f>
        <v>822</v>
      </c>
      <c r="J58" s="6">
        <v>26</v>
      </c>
      <c r="K58" s="7">
        <v>20</v>
      </c>
      <c r="L58" s="7">
        <v>25</v>
      </c>
      <c r="M58" s="7">
        <v>20</v>
      </c>
      <c r="N58" s="25">
        <v>21</v>
      </c>
      <c r="O58" s="7">
        <v>19</v>
      </c>
      <c r="P58" s="29">
        <v>18</v>
      </c>
      <c r="Q58" s="25">
        <v>20</v>
      </c>
      <c r="R58" s="6">
        <v>53</v>
      </c>
      <c r="S58" s="7">
        <v>45</v>
      </c>
      <c r="T58" s="7">
        <v>38</v>
      </c>
      <c r="U58" s="7">
        <v>3</v>
      </c>
      <c r="V58" s="25">
        <v>8</v>
      </c>
      <c r="W58" s="7">
        <v>7</v>
      </c>
      <c r="X58" s="29">
        <v>6.5</v>
      </c>
      <c r="Y58" s="29">
        <v>12</v>
      </c>
      <c r="Z58" s="24"/>
      <c r="AA58" s="25"/>
      <c r="AB58" s="25"/>
    </row>
    <row r="59" spans="1:28" ht="13.5" thickBot="1">
      <c r="A59" s="12" t="s">
        <v>17</v>
      </c>
      <c r="B59" s="9">
        <f t="shared" ref="B59:X59" si="16">SUM(B47:B58)</f>
        <v>2090.56</v>
      </c>
      <c r="C59" s="10">
        <f t="shared" si="16"/>
        <v>2567.7999999999997</v>
      </c>
      <c r="D59" s="10">
        <f t="shared" si="16"/>
        <v>3845</v>
      </c>
      <c r="E59" s="10">
        <f t="shared" si="16"/>
        <v>2801</v>
      </c>
      <c r="F59" s="49">
        <f t="shared" si="16"/>
        <v>3032</v>
      </c>
      <c r="G59" s="68">
        <f t="shared" si="16"/>
        <v>4105.5</v>
      </c>
      <c r="H59" s="52">
        <f t="shared" si="16"/>
        <v>4799</v>
      </c>
      <c r="I59" s="52">
        <f t="shared" si="16"/>
        <v>4826</v>
      </c>
      <c r="J59" s="9">
        <f t="shared" si="16"/>
        <v>146</v>
      </c>
      <c r="K59" s="10">
        <f t="shared" si="16"/>
        <v>132</v>
      </c>
      <c r="L59" s="10">
        <f t="shared" si="16"/>
        <v>143</v>
      </c>
      <c r="M59" s="10">
        <f t="shared" si="16"/>
        <v>137</v>
      </c>
      <c r="N59" s="49">
        <f t="shared" si="16"/>
        <v>161</v>
      </c>
      <c r="O59" s="10">
        <f t="shared" si="16"/>
        <v>163</v>
      </c>
      <c r="P59" s="70">
        <f t="shared" si="16"/>
        <v>166</v>
      </c>
      <c r="Q59" s="70">
        <f t="shared" si="16"/>
        <v>134</v>
      </c>
      <c r="R59" s="9">
        <f t="shared" si="16"/>
        <v>100.9</v>
      </c>
      <c r="S59" s="10">
        <f t="shared" si="16"/>
        <v>87.2</v>
      </c>
      <c r="T59" s="10">
        <f t="shared" si="16"/>
        <v>83.2</v>
      </c>
      <c r="U59" s="10">
        <f t="shared" si="16"/>
        <v>33.1</v>
      </c>
      <c r="V59" s="49">
        <f t="shared" si="16"/>
        <v>31.8</v>
      </c>
      <c r="W59" s="10">
        <f t="shared" si="16"/>
        <v>74.400000000000006</v>
      </c>
      <c r="X59" s="70">
        <f t="shared" si="16"/>
        <v>55.5</v>
      </c>
      <c r="Y59" s="70">
        <f t="shared" ref="Y59" si="17">SUM(Y47:Y58)</f>
        <v>47</v>
      </c>
      <c r="Z59" s="26"/>
      <c r="AA59" s="27"/>
      <c r="AB59" s="27"/>
    </row>
    <row r="61" spans="1:28">
      <c r="P61" s="73">
        <f>AVERAGE(P47:P56)</f>
        <v>14.5</v>
      </c>
      <c r="Q61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2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3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14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55">
        <v>2011</v>
      </c>
    </row>
    <row r="67" spans="1:25">
      <c r="A67" s="11" t="s">
        <v>6</v>
      </c>
      <c r="B67" s="6"/>
      <c r="C67" s="7"/>
      <c r="D67" s="7"/>
      <c r="E67" s="7"/>
      <c r="F67" s="25"/>
      <c r="G67" s="67"/>
      <c r="H67" s="51"/>
      <c r="I67" s="25"/>
      <c r="J67" s="6"/>
      <c r="K67" s="7"/>
      <c r="L67" s="7"/>
      <c r="M67" s="7"/>
      <c r="N67" s="25"/>
      <c r="O67" s="7"/>
      <c r="P67" s="69"/>
      <c r="Q67" s="25"/>
      <c r="R67" s="6"/>
      <c r="S67" s="7"/>
      <c r="T67" s="7"/>
      <c r="U67" s="7"/>
      <c r="V67" s="25"/>
      <c r="W67" s="7"/>
      <c r="X67" s="69"/>
      <c r="Y67" s="69"/>
    </row>
    <row r="68" spans="1:25">
      <c r="A68" s="5" t="s">
        <v>24</v>
      </c>
      <c r="B68" s="6"/>
      <c r="C68" s="7"/>
      <c r="D68" s="7"/>
      <c r="E68" s="7"/>
      <c r="F68" s="25"/>
      <c r="G68" s="63"/>
      <c r="H68" s="40"/>
      <c r="I68" s="25"/>
      <c r="J68" s="6"/>
      <c r="K68" s="7"/>
      <c r="L68" s="7"/>
      <c r="M68" s="7"/>
      <c r="N68" s="25"/>
      <c r="O68" s="7"/>
      <c r="P68" s="29"/>
      <c r="Q68" s="25"/>
      <c r="R68" s="6"/>
      <c r="S68" s="7"/>
      <c r="T68" s="7"/>
      <c r="U68" s="7"/>
      <c r="V68" s="25"/>
      <c r="W68" s="7"/>
      <c r="X68" s="29"/>
      <c r="Y68" s="29"/>
    </row>
    <row r="69" spans="1:25">
      <c r="A69" s="11" t="s">
        <v>7</v>
      </c>
      <c r="B69" s="6"/>
      <c r="C69" s="7"/>
      <c r="D69" s="7"/>
      <c r="E69" s="7"/>
      <c r="F69" s="25"/>
      <c r="G69" s="63"/>
      <c r="H69" s="40"/>
      <c r="I69" s="25"/>
      <c r="J69" s="6"/>
      <c r="K69" s="7"/>
      <c r="L69" s="7"/>
      <c r="M69" s="7"/>
      <c r="N69" s="25"/>
      <c r="O69" s="7"/>
      <c r="P69" s="29"/>
      <c r="Q69" s="25"/>
      <c r="R69" s="6"/>
      <c r="S69" s="7"/>
      <c r="T69" s="7"/>
      <c r="U69" s="7"/>
      <c r="V69" s="25"/>
      <c r="W69" s="7"/>
      <c r="X69" s="29"/>
      <c r="Y69" s="29"/>
    </row>
    <row r="70" spans="1:25">
      <c r="A70" s="11" t="s">
        <v>8</v>
      </c>
      <c r="B70" s="6"/>
      <c r="C70" s="7"/>
      <c r="D70" s="7"/>
      <c r="E70" s="7"/>
      <c r="F70" s="25"/>
      <c r="G70" s="63"/>
      <c r="H70" s="40"/>
      <c r="I70" s="25"/>
      <c r="J70" s="6"/>
      <c r="K70" s="7"/>
      <c r="L70" s="7"/>
      <c r="M70" s="7"/>
      <c r="N70" s="25"/>
      <c r="O70" s="7"/>
      <c r="P70" s="29"/>
      <c r="Q70" s="25"/>
      <c r="R70" s="6"/>
      <c r="S70" s="7"/>
      <c r="T70" s="7"/>
      <c r="U70" s="7"/>
      <c r="V70" s="25"/>
      <c r="W70" s="7"/>
      <c r="X70" s="29"/>
      <c r="Y70" s="29"/>
    </row>
    <row r="71" spans="1:25">
      <c r="A71" s="11" t="s">
        <v>9</v>
      </c>
      <c r="B71" s="6"/>
      <c r="C71" s="7"/>
      <c r="D71" s="7"/>
      <c r="E71" s="7"/>
      <c r="F71" s="25"/>
      <c r="G71" s="63"/>
      <c r="H71" s="40"/>
      <c r="I71" s="25"/>
      <c r="J71" s="6"/>
      <c r="K71" s="7"/>
      <c r="L71" s="7"/>
      <c r="M71" s="7"/>
      <c r="N71" s="25"/>
      <c r="O71" s="7"/>
      <c r="P71" s="29"/>
      <c r="Q71" s="25"/>
      <c r="R71" s="6"/>
      <c r="S71" s="7"/>
      <c r="T71" s="7"/>
      <c r="U71" s="7"/>
      <c r="V71" s="25"/>
      <c r="W71" s="7"/>
      <c r="X71" s="29"/>
      <c r="Y71" s="29"/>
    </row>
    <row r="72" spans="1:25">
      <c r="A72" s="11" t="s">
        <v>10</v>
      </c>
      <c r="B72" s="6"/>
      <c r="C72" s="7"/>
      <c r="D72" s="7"/>
      <c r="E72" s="7"/>
      <c r="F72" s="25"/>
      <c r="G72" s="63"/>
      <c r="H72" s="40"/>
      <c r="I72" s="25"/>
      <c r="J72" s="6"/>
      <c r="K72" s="7"/>
      <c r="L72" s="7"/>
      <c r="M72" s="7"/>
      <c r="N72" s="25"/>
      <c r="O72" s="7"/>
      <c r="P72" s="29"/>
      <c r="Q72" s="25"/>
      <c r="R72" s="6"/>
      <c r="S72" s="7"/>
      <c r="T72" s="7"/>
      <c r="U72" s="7"/>
      <c r="V72" s="25"/>
      <c r="W72" s="7"/>
      <c r="X72" s="29"/>
      <c r="Y72" s="29"/>
    </row>
    <row r="73" spans="1:25">
      <c r="A73" s="11" t="s">
        <v>11</v>
      </c>
      <c r="B73" s="6"/>
      <c r="C73" s="7"/>
      <c r="D73" s="7"/>
      <c r="E73" s="7"/>
      <c r="F73" s="25"/>
      <c r="G73" s="63"/>
      <c r="H73" s="40"/>
      <c r="I73" s="25"/>
      <c r="J73" s="6"/>
      <c r="K73" s="7"/>
      <c r="L73" s="7"/>
      <c r="M73" s="7"/>
      <c r="N73" s="25"/>
      <c r="O73" s="7"/>
      <c r="P73" s="29"/>
      <c r="Q73" s="25"/>
      <c r="R73" s="6"/>
      <c r="S73" s="7"/>
      <c r="T73" s="7"/>
      <c r="U73" s="7"/>
      <c r="V73" s="25"/>
      <c r="W73" s="7"/>
      <c r="X73" s="29"/>
      <c r="Y73" s="29"/>
    </row>
    <row r="74" spans="1:25">
      <c r="A74" s="11" t="s">
        <v>12</v>
      </c>
      <c r="B74" s="6"/>
      <c r="C74" s="7"/>
      <c r="D74" s="7"/>
      <c r="E74" s="7"/>
      <c r="F74" s="25"/>
      <c r="G74" s="63"/>
      <c r="H74" s="40"/>
      <c r="I74" s="25"/>
      <c r="J74" s="6"/>
      <c r="K74" s="7"/>
      <c r="L74" s="7"/>
      <c r="M74" s="7"/>
      <c r="N74" s="25"/>
      <c r="O74" s="7"/>
      <c r="P74" s="29"/>
      <c r="Q74" s="25"/>
      <c r="R74" s="6"/>
      <c r="S74" s="7"/>
      <c r="T74" s="7"/>
      <c r="U74" s="7"/>
      <c r="V74" s="25"/>
      <c r="W74" s="7"/>
      <c r="X74" s="29"/>
      <c r="Y74" s="29"/>
    </row>
    <row r="75" spans="1:25">
      <c r="A75" s="11" t="s">
        <v>13</v>
      </c>
      <c r="B75" s="6"/>
      <c r="C75" s="7"/>
      <c r="D75" s="7"/>
      <c r="E75" s="7"/>
      <c r="F75" s="25"/>
      <c r="G75" s="63"/>
      <c r="H75" s="40"/>
      <c r="I75" s="25"/>
      <c r="J75" s="6"/>
      <c r="K75" s="7"/>
      <c r="L75" s="7"/>
      <c r="M75" s="7"/>
      <c r="N75" s="25"/>
      <c r="O75" s="7"/>
      <c r="P75" s="29"/>
      <c r="Q75" s="25"/>
      <c r="R75" s="6"/>
      <c r="S75" s="7"/>
      <c r="T75" s="7"/>
      <c r="U75" s="7"/>
      <c r="V75" s="25"/>
      <c r="W75" s="7"/>
      <c r="X75" s="29"/>
      <c r="Y75" s="29"/>
    </row>
    <row r="76" spans="1:25">
      <c r="A76" s="11" t="s">
        <v>14</v>
      </c>
      <c r="B76" s="6"/>
      <c r="C76" s="7"/>
      <c r="D76" s="7"/>
      <c r="E76" s="7"/>
      <c r="F76" s="25"/>
      <c r="G76" s="63"/>
      <c r="H76" s="40"/>
      <c r="I76" s="25"/>
      <c r="J76" s="6"/>
      <c r="K76" s="7"/>
      <c r="L76" s="7"/>
      <c r="M76" s="7"/>
      <c r="N76" s="25"/>
      <c r="O76" s="7"/>
      <c r="P76" s="29"/>
      <c r="Q76" s="25"/>
      <c r="R76" s="6"/>
      <c r="S76" s="7"/>
      <c r="T76" s="7"/>
      <c r="U76" s="7"/>
      <c r="V76" s="25"/>
      <c r="W76" s="7"/>
      <c r="X76" s="29"/>
      <c r="Y76" s="29"/>
    </row>
    <row r="77" spans="1:25">
      <c r="A77" s="11" t="s">
        <v>15</v>
      </c>
      <c r="B77" s="6"/>
      <c r="C77" s="7"/>
      <c r="D77" s="7"/>
      <c r="E77" s="7"/>
      <c r="F77" s="25"/>
      <c r="G77" s="63"/>
      <c r="H77" s="40"/>
      <c r="I77" s="25"/>
      <c r="J77" s="6"/>
      <c r="K77" s="7"/>
      <c r="L77" s="7"/>
      <c r="M77" s="7"/>
      <c r="N77" s="25"/>
      <c r="O77" s="7"/>
      <c r="P77" s="29"/>
      <c r="Q77" s="25"/>
      <c r="R77" s="6"/>
      <c r="S77" s="7"/>
      <c r="T77" s="7"/>
      <c r="U77" s="7"/>
      <c r="V77" s="25"/>
      <c r="W77" s="7"/>
      <c r="X77" s="29"/>
      <c r="Y77" s="29"/>
    </row>
    <row r="78" spans="1:25">
      <c r="A78" s="11" t="s">
        <v>16</v>
      </c>
      <c r="B78" s="6"/>
      <c r="C78" s="7"/>
      <c r="D78" s="7"/>
      <c r="E78" s="7"/>
      <c r="F78" s="25"/>
      <c r="G78" s="63"/>
      <c r="H78" s="40"/>
      <c r="I78" s="25"/>
      <c r="J78" s="6"/>
      <c r="K78" s="7"/>
      <c r="L78" s="7"/>
      <c r="M78" s="7"/>
      <c r="N78" s="25"/>
      <c r="O78" s="7"/>
      <c r="P78" s="29"/>
      <c r="Q78" s="25"/>
      <c r="R78" s="6"/>
      <c r="S78" s="7"/>
      <c r="T78" s="7"/>
      <c r="U78" s="7"/>
      <c r="V78" s="25"/>
      <c r="W78" s="7"/>
      <c r="X78" s="29"/>
      <c r="Y78" s="29"/>
    </row>
    <row r="79" spans="1:25" ht="13.5" thickBot="1">
      <c r="A79" s="12" t="s">
        <v>17</v>
      </c>
      <c r="B79" s="9">
        <f t="shared" ref="B79:X79" si="18">SUM(B67:B78)</f>
        <v>0</v>
      </c>
      <c r="C79" s="10">
        <f t="shared" si="18"/>
        <v>0</v>
      </c>
      <c r="D79" s="10">
        <f t="shared" si="18"/>
        <v>0</v>
      </c>
      <c r="E79" s="10">
        <f t="shared" si="18"/>
        <v>0</v>
      </c>
      <c r="F79" s="49">
        <f t="shared" si="18"/>
        <v>0</v>
      </c>
      <c r="G79" s="68">
        <f t="shared" si="18"/>
        <v>0</v>
      </c>
      <c r="H79" s="52">
        <f t="shared" si="18"/>
        <v>0</v>
      </c>
      <c r="I79" s="52">
        <f t="shared" si="18"/>
        <v>0</v>
      </c>
      <c r="J79" s="9">
        <f t="shared" si="18"/>
        <v>0</v>
      </c>
      <c r="K79" s="10">
        <f t="shared" si="18"/>
        <v>0</v>
      </c>
      <c r="L79" s="10">
        <f t="shared" si="18"/>
        <v>0</v>
      </c>
      <c r="M79" s="10">
        <f t="shared" si="18"/>
        <v>0</v>
      </c>
      <c r="N79" s="49">
        <f t="shared" si="18"/>
        <v>0</v>
      </c>
      <c r="O79" s="10">
        <f t="shared" si="18"/>
        <v>0</v>
      </c>
      <c r="P79" s="70">
        <f t="shared" si="18"/>
        <v>0</v>
      </c>
      <c r="Q79" s="70">
        <f t="shared" si="18"/>
        <v>0</v>
      </c>
      <c r="R79" s="9">
        <f t="shared" si="18"/>
        <v>0</v>
      </c>
      <c r="S79" s="10">
        <f t="shared" si="18"/>
        <v>0</v>
      </c>
      <c r="T79" s="10">
        <f t="shared" si="18"/>
        <v>0</v>
      </c>
      <c r="U79" s="10">
        <f t="shared" si="18"/>
        <v>0</v>
      </c>
      <c r="V79" s="49">
        <f t="shared" si="18"/>
        <v>0</v>
      </c>
      <c r="W79" s="10">
        <f t="shared" si="18"/>
        <v>0</v>
      </c>
      <c r="X79" s="70">
        <f t="shared" si="18"/>
        <v>0</v>
      </c>
      <c r="Y79" s="70">
        <f t="shared" ref="Y79" si="19">SUM(Y67:Y78)</f>
        <v>0</v>
      </c>
    </row>
    <row r="82" spans="1:33">
      <c r="A82" s="159" t="s">
        <v>31</v>
      </c>
      <c r="B82" s="160"/>
      <c r="C82" s="160"/>
      <c r="D82" s="160"/>
      <c r="E82" s="160"/>
      <c r="F82" s="160"/>
      <c r="G82" s="160"/>
      <c r="H82" s="65"/>
      <c r="I82" s="109"/>
    </row>
    <row r="83" spans="1:33">
      <c r="A83" s="13" t="s">
        <v>32</v>
      </c>
      <c r="B83" s="14">
        <f t="shared" ref="B83:I83" si="20">+Z19/B59</f>
        <v>108.96841037808052</v>
      </c>
      <c r="C83" s="14">
        <f t="shared" si="20"/>
        <v>96.781680816262963</v>
      </c>
      <c r="D83" s="14">
        <f t="shared" si="20"/>
        <v>76.286085825747719</v>
      </c>
      <c r="E83" s="14">
        <f t="shared" si="20"/>
        <v>71.062120671188865</v>
      </c>
      <c r="F83" s="56">
        <f t="shared" si="20"/>
        <v>90.196569920844325</v>
      </c>
      <c r="G83" s="15">
        <f t="shared" si="20"/>
        <v>58.686639873340638</v>
      </c>
      <c r="H83" s="15">
        <f t="shared" si="20"/>
        <v>82.54240466763909</v>
      </c>
      <c r="I83" s="15">
        <f t="shared" si="20"/>
        <v>118.80998756734355</v>
      </c>
    </row>
    <row r="84" spans="1:33" ht="13.5" thickBot="1">
      <c r="A84" s="16" t="s">
        <v>30</v>
      </c>
      <c r="B84" s="17"/>
      <c r="C84" s="17"/>
      <c r="D84" s="17"/>
      <c r="E84" s="17"/>
      <c r="F84" s="57"/>
      <c r="G84" s="41"/>
      <c r="H84" s="41"/>
      <c r="I84" s="41"/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0" t="s">
        <v>52</v>
      </c>
      <c r="B88" s="151"/>
      <c r="C88" s="151"/>
      <c r="D88" s="151"/>
      <c r="E88" s="151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13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55">
        <v>2011</v>
      </c>
    </row>
    <row r="91" spans="1:33">
      <c r="A91" s="5" t="s">
        <v>6</v>
      </c>
      <c r="B91" s="6">
        <f t="shared" ref="B91:X91" si="21">+B7</f>
        <v>64739</v>
      </c>
      <c r="C91" s="7">
        <f t="shared" si="21"/>
        <v>82387</v>
      </c>
      <c r="D91" s="7">
        <f t="shared" si="21"/>
        <v>83747</v>
      </c>
      <c r="E91" s="7">
        <f t="shared" si="21"/>
        <v>69260</v>
      </c>
      <c r="F91" s="25">
        <f t="shared" si="21"/>
        <v>78626</v>
      </c>
      <c r="G91" s="63">
        <f t="shared" si="21"/>
        <v>80577</v>
      </c>
      <c r="H91" s="40">
        <f t="shared" si="21"/>
        <v>62007</v>
      </c>
      <c r="I91" s="40">
        <f t="shared" ref="I91" si="22">+I7</f>
        <v>65759</v>
      </c>
      <c r="J91" s="6">
        <f t="shared" si="21"/>
        <v>13695</v>
      </c>
      <c r="K91" s="7">
        <f t="shared" si="21"/>
        <v>8570</v>
      </c>
      <c r="L91" s="7">
        <f t="shared" si="21"/>
        <v>8570</v>
      </c>
      <c r="M91" s="7">
        <f t="shared" si="21"/>
        <v>12301</v>
      </c>
      <c r="N91" s="7">
        <f t="shared" si="21"/>
        <v>7880</v>
      </c>
      <c r="O91" s="7">
        <f t="shared" si="21"/>
        <v>8362</v>
      </c>
      <c r="P91" s="29">
        <f t="shared" si="21"/>
        <v>6890</v>
      </c>
      <c r="Q91" s="29">
        <f t="shared" ref="Q91" si="23">+Q7</f>
        <v>7045</v>
      </c>
      <c r="R91" s="6">
        <f t="shared" si="21"/>
        <v>16841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W91" s="7">
        <f t="shared" si="21"/>
        <v>6326</v>
      </c>
      <c r="X91" s="40">
        <f t="shared" si="21"/>
        <v>0</v>
      </c>
      <c r="Y91" s="40">
        <f t="shared" ref="Y91" si="24">+Y7</f>
        <v>32281</v>
      </c>
      <c r="Z91" s="6">
        <f t="shared" ref="Z91:Z102" si="25">+R91+J91+B91</f>
        <v>95275</v>
      </c>
      <c r="AA91" s="7">
        <f t="shared" ref="AA91:AA102" si="26">+S91+K91+C91</f>
        <v>90957</v>
      </c>
      <c r="AB91" s="7">
        <f t="shared" ref="AB91:AB102" si="27">+T91+L91+D91</f>
        <v>92317</v>
      </c>
      <c r="AC91" s="7">
        <f t="shared" ref="AC91:AC102" si="28">+U91+M91+E91</f>
        <v>81561</v>
      </c>
      <c r="AD91" s="7">
        <f>+AD7</f>
        <v>86506</v>
      </c>
      <c r="AE91" s="63">
        <f>+AE7</f>
        <v>95265</v>
      </c>
      <c r="AF91" s="40">
        <f>+AF7</f>
        <v>68897</v>
      </c>
      <c r="AG91" s="40">
        <f>+AG7</f>
        <v>105085</v>
      </c>
    </row>
    <row r="92" spans="1:33">
      <c r="A92" s="5" t="s">
        <v>24</v>
      </c>
      <c r="B92" s="6">
        <f t="shared" ref="B92:B102" si="29">+B91+B8</f>
        <v>95834</v>
      </c>
      <c r="C92" s="7">
        <f t="shared" ref="C92:C102" si="30">+C91+C8</f>
        <v>126887</v>
      </c>
      <c r="D92" s="7">
        <f t="shared" ref="D92:D102" si="31">+D91+D8</f>
        <v>146416</v>
      </c>
      <c r="E92" s="7">
        <f t="shared" ref="E92:E102" si="32">+E91+E8</f>
        <v>90580</v>
      </c>
      <c r="F92" s="25">
        <f t="shared" ref="F92:F102" si="33">+F91+F8</f>
        <v>110124</v>
      </c>
      <c r="G92" s="63">
        <f t="shared" ref="G92:G102" si="34">+G91+G8</f>
        <v>116952</v>
      </c>
      <c r="H92" s="40">
        <f t="shared" ref="H92:I102" si="35">+H91+H8</f>
        <v>90392</v>
      </c>
      <c r="I92" s="40">
        <f t="shared" si="35"/>
        <v>96444</v>
      </c>
      <c r="J92" s="6">
        <f t="shared" ref="J92:J102" si="36">+J91+J8</f>
        <v>18862</v>
      </c>
      <c r="K92" s="7">
        <f t="shared" ref="K92:K102" si="37">+K91+K8</f>
        <v>16098</v>
      </c>
      <c r="L92" s="7">
        <f t="shared" ref="L92:L102" si="38">+L91+L8</f>
        <v>16098</v>
      </c>
      <c r="M92" s="7">
        <f t="shared" ref="M92:M102" si="39">+M91+M8</f>
        <v>19688</v>
      </c>
      <c r="N92" s="7">
        <f t="shared" ref="N92:N102" si="40">+N91+N8</f>
        <v>15228</v>
      </c>
      <c r="O92" s="7">
        <f t="shared" ref="O92:O102" si="41">+O91+O8</f>
        <v>14968</v>
      </c>
      <c r="P92" s="29">
        <f t="shared" ref="P92:Q102" si="42">+P91+P8</f>
        <v>13986</v>
      </c>
      <c r="Q92" s="29">
        <f t="shared" si="42"/>
        <v>11632</v>
      </c>
      <c r="R92" s="6">
        <f t="shared" ref="R92:R102" si="43">+R91+R8</f>
        <v>16841</v>
      </c>
      <c r="S92" s="7">
        <f t="shared" ref="S92:S102" si="44">+S91+S8</f>
        <v>0</v>
      </c>
      <c r="T92" s="7">
        <f t="shared" ref="T92:T102" si="45">+T91+T8</f>
        <v>0</v>
      </c>
      <c r="U92" s="7">
        <f t="shared" ref="U92:U102" si="46">+U91+U8</f>
        <v>0</v>
      </c>
      <c r="V92" s="7">
        <f t="shared" ref="V92:V102" si="47">+V91+V8</f>
        <v>15663</v>
      </c>
      <c r="W92" s="7">
        <f t="shared" ref="W92:W102" si="48">+W91+W8</f>
        <v>6326</v>
      </c>
      <c r="X92" s="40">
        <f t="shared" ref="X92:Y102" si="49">+X91+X8</f>
        <v>0</v>
      </c>
      <c r="Y92" s="40">
        <f t="shared" si="49"/>
        <v>42808</v>
      </c>
      <c r="Z92" s="6">
        <f t="shared" si="25"/>
        <v>131537</v>
      </c>
      <c r="AA92" s="7">
        <f t="shared" si="26"/>
        <v>142985</v>
      </c>
      <c r="AB92" s="7">
        <f t="shared" si="27"/>
        <v>162514</v>
      </c>
      <c r="AC92" s="7">
        <f t="shared" si="28"/>
        <v>110268</v>
      </c>
      <c r="AD92" s="7">
        <f t="shared" ref="AD92:AD102" si="50">+AD91+AD8</f>
        <v>141015</v>
      </c>
      <c r="AE92" s="63">
        <f t="shared" ref="AE92:AE102" si="51">+AE91+AE8</f>
        <v>138246</v>
      </c>
      <c r="AF92" s="40">
        <f t="shared" ref="AF92:AG102" si="52">+AF91+AF8</f>
        <v>104378</v>
      </c>
      <c r="AG92" s="40">
        <f t="shared" si="52"/>
        <v>150884</v>
      </c>
    </row>
    <row r="93" spans="1:33">
      <c r="A93" s="5" t="s">
        <v>7</v>
      </c>
      <c r="B93" s="6">
        <f t="shared" si="29"/>
        <v>101049</v>
      </c>
      <c r="C93" s="7">
        <f t="shared" si="30"/>
        <v>133864</v>
      </c>
      <c r="D93" s="7">
        <f t="shared" si="31"/>
        <v>161099</v>
      </c>
      <c r="E93" s="7">
        <f t="shared" si="32"/>
        <v>96432</v>
      </c>
      <c r="F93" s="25">
        <f t="shared" si="33"/>
        <v>134762</v>
      </c>
      <c r="G93" s="63">
        <f t="shared" si="34"/>
        <v>131637</v>
      </c>
      <c r="H93" s="40">
        <f t="shared" si="35"/>
        <v>150089</v>
      </c>
      <c r="I93" s="40">
        <f t="shared" si="35"/>
        <v>118007</v>
      </c>
      <c r="J93" s="6">
        <f t="shared" si="36"/>
        <v>20108</v>
      </c>
      <c r="K93" s="7">
        <f t="shared" si="37"/>
        <v>16564</v>
      </c>
      <c r="L93" s="7">
        <f t="shared" si="38"/>
        <v>16564</v>
      </c>
      <c r="M93" s="7">
        <f t="shared" si="39"/>
        <v>22273</v>
      </c>
      <c r="N93" s="7">
        <f t="shared" si="40"/>
        <v>21853</v>
      </c>
      <c r="O93" s="7">
        <f t="shared" si="41"/>
        <v>18639</v>
      </c>
      <c r="P93" s="29">
        <f t="shared" si="42"/>
        <v>19381</v>
      </c>
      <c r="Q93" s="29">
        <f t="shared" si="42"/>
        <v>12991</v>
      </c>
      <c r="R93" s="6">
        <f t="shared" si="43"/>
        <v>16841</v>
      </c>
      <c r="S93" s="7">
        <f t="shared" si="44"/>
        <v>5246</v>
      </c>
      <c r="T93" s="7">
        <f t="shared" si="45"/>
        <v>5246</v>
      </c>
      <c r="U93" s="7">
        <f t="shared" si="46"/>
        <v>9404</v>
      </c>
      <c r="V93" s="7">
        <f t="shared" si="47"/>
        <v>15663</v>
      </c>
      <c r="W93" s="7">
        <f t="shared" si="48"/>
        <v>6326</v>
      </c>
      <c r="X93" s="40">
        <f t="shared" si="49"/>
        <v>0</v>
      </c>
      <c r="Y93" s="40">
        <f t="shared" si="49"/>
        <v>104736</v>
      </c>
      <c r="Z93" s="6">
        <f t="shared" si="25"/>
        <v>137998</v>
      </c>
      <c r="AA93" s="7">
        <f t="shared" si="26"/>
        <v>155674</v>
      </c>
      <c r="AB93" s="7">
        <f t="shared" si="27"/>
        <v>182909</v>
      </c>
      <c r="AC93" s="7">
        <f t="shared" si="28"/>
        <v>128109</v>
      </c>
      <c r="AD93" s="7">
        <f t="shared" si="50"/>
        <v>172278</v>
      </c>
      <c r="AE93" s="63">
        <f t="shared" si="51"/>
        <v>156602</v>
      </c>
      <c r="AF93" s="40">
        <f t="shared" si="52"/>
        <v>169470</v>
      </c>
      <c r="AG93" s="40">
        <f t="shared" si="52"/>
        <v>235734</v>
      </c>
    </row>
    <row r="94" spans="1:33">
      <c r="A94" s="5" t="s">
        <v>8</v>
      </c>
      <c r="B94" s="6">
        <f t="shared" si="29"/>
        <v>102375</v>
      </c>
      <c r="C94" s="7">
        <f t="shared" si="30"/>
        <v>136184</v>
      </c>
      <c r="D94" s="7">
        <f t="shared" si="31"/>
        <v>161099</v>
      </c>
      <c r="E94" s="7">
        <f t="shared" si="32"/>
        <v>99078</v>
      </c>
      <c r="F94" s="25">
        <f t="shared" si="33"/>
        <v>141130</v>
      </c>
      <c r="G94" s="63">
        <f t="shared" si="34"/>
        <v>137883</v>
      </c>
      <c r="H94" s="40">
        <f t="shared" si="35"/>
        <v>155043</v>
      </c>
      <c r="I94" s="40">
        <f t="shared" si="35"/>
        <v>118007</v>
      </c>
      <c r="J94" s="6">
        <f t="shared" si="36"/>
        <v>20108</v>
      </c>
      <c r="K94" s="7">
        <f t="shared" si="37"/>
        <v>16564</v>
      </c>
      <c r="L94" s="7">
        <f t="shared" si="38"/>
        <v>16564</v>
      </c>
      <c r="M94" s="7">
        <f t="shared" si="39"/>
        <v>22273</v>
      </c>
      <c r="N94" s="7">
        <f t="shared" si="40"/>
        <v>24380</v>
      </c>
      <c r="O94" s="7">
        <f t="shared" si="41"/>
        <v>18639</v>
      </c>
      <c r="P94" s="29">
        <f t="shared" si="42"/>
        <v>19381</v>
      </c>
      <c r="Q94" s="29">
        <f t="shared" si="42"/>
        <v>12991</v>
      </c>
      <c r="R94" s="6">
        <f t="shared" si="43"/>
        <v>23025</v>
      </c>
      <c r="S94" s="7">
        <f t="shared" si="44"/>
        <v>5246</v>
      </c>
      <c r="T94" s="7">
        <f t="shared" si="45"/>
        <v>5246</v>
      </c>
      <c r="U94" s="7">
        <f t="shared" si="46"/>
        <v>9404</v>
      </c>
      <c r="V94" s="7">
        <f t="shared" si="47"/>
        <v>15663</v>
      </c>
      <c r="W94" s="7">
        <f t="shared" si="48"/>
        <v>6326</v>
      </c>
      <c r="X94" s="40">
        <f t="shared" si="49"/>
        <v>0</v>
      </c>
      <c r="Y94" s="40">
        <f t="shared" si="49"/>
        <v>124687</v>
      </c>
      <c r="Z94" s="6">
        <f t="shared" si="25"/>
        <v>145508</v>
      </c>
      <c r="AA94" s="7">
        <f t="shared" si="26"/>
        <v>157994</v>
      </c>
      <c r="AB94" s="7">
        <f t="shared" si="27"/>
        <v>182909</v>
      </c>
      <c r="AC94" s="7">
        <f t="shared" si="28"/>
        <v>130755</v>
      </c>
      <c r="AD94" s="7">
        <f t="shared" si="50"/>
        <v>181173</v>
      </c>
      <c r="AE94" s="63">
        <f t="shared" si="51"/>
        <v>162848</v>
      </c>
      <c r="AF94" s="40">
        <f t="shared" si="52"/>
        <v>174424</v>
      </c>
      <c r="AG94" s="40">
        <f t="shared" si="52"/>
        <v>255685</v>
      </c>
    </row>
    <row r="95" spans="1:33">
      <c r="A95" s="5" t="s">
        <v>9</v>
      </c>
      <c r="B95" s="6">
        <f t="shared" si="29"/>
        <v>102375</v>
      </c>
      <c r="C95" s="7">
        <f t="shared" si="30"/>
        <v>136184</v>
      </c>
      <c r="D95" s="7">
        <f t="shared" si="31"/>
        <v>164699</v>
      </c>
      <c r="E95" s="7">
        <f t="shared" si="32"/>
        <v>99078</v>
      </c>
      <c r="F95" s="25">
        <f t="shared" si="33"/>
        <v>143693</v>
      </c>
      <c r="G95" s="63">
        <f t="shared" si="34"/>
        <v>145952</v>
      </c>
      <c r="H95" s="40">
        <f t="shared" si="35"/>
        <v>155864</v>
      </c>
      <c r="I95" s="40">
        <f t="shared" si="35"/>
        <v>120478</v>
      </c>
      <c r="J95" s="6">
        <f t="shared" si="36"/>
        <v>20108</v>
      </c>
      <c r="K95" s="7">
        <f t="shared" si="37"/>
        <v>16564</v>
      </c>
      <c r="L95" s="7">
        <f t="shared" si="38"/>
        <v>16564</v>
      </c>
      <c r="M95" s="7">
        <f t="shared" si="39"/>
        <v>22273</v>
      </c>
      <c r="N95" s="7">
        <f t="shared" si="40"/>
        <v>24380</v>
      </c>
      <c r="O95" s="7">
        <f t="shared" si="41"/>
        <v>18639</v>
      </c>
      <c r="P95" s="29">
        <f t="shared" si="42"/>
        <v>20011</v>
      </c>
      <c r="Q95" s="29">
        <f t="shared" si="42"/>
        <v>13173</v>
      </c>
      <c r="R95" s="6">
        <f t="shared" si="43"/>
        <v>28325</v>
      </c>
      <c r="S95" s="7">
        <f t="shared" si="44"/>
        <v>11248</v>
      </c>
      <c r="T95" s="7">
        <f t="shared" si="45"/>
        <v>11248</v>
      </c>
      <c r="U95" s="7">
        <f t="shared" si="46"/>
        <v>16405</v>
      </c>
      <c r="V95" s="7">
        <f t="shared" si="47"/>
        <v>22673</v>
      </c>
      <c r="W95" s="7">
        <f t="shared" si="48"/>
        <v>10960</v>
      </c>
      <c r="X95" s="40">
        <f t="shared" si="49"/>
        <v>21322</v>
      </c>
      <c r="Y95" s="40">
        <f t="shared" si="49"/>
        <v>153770</v>
      </c>
      <c r="Z95" s="6">
        <f t="shared" si="25"/>
        <v>150808</v>
      </c>
      <c r="AA95" s="7">
        <f t="shared" si="26"/>
        <v>163996</v>
      </c>
      <c r="AB95" s="7">
        <f t="shared" si="27"/>
        <v>192511</v>
      </c>
      <c r="AC95" s="7">
        <f t="shared" si="28"/>
        <v>137756</v>
      </c>
      <c r="AD95" s="7">
        <f t="shared" si="50"/>
        <v>190746</v>
      </c>
      <c r="AE95" s="63">
        <f t="shared" si="51"/>
        <v>175551</v>
      </c>
      <c r="AF95" s="40">
        <f t="shared" si="52"/>
        <v>197197</v>
      </c>
      <c r="AG95" s="40">
        <f t="shared" si="52"/>
        <v>287421</v>
      </c>
    </row>
    <row r="96" spans="1:33">
      <c r="A96" s="5" t="s">
        <v>10</v>
      </c>
      <c r="B96" s="6">
        <f t="shared" si="29"/>
        <v>105209</v>
      </c>
      <c r="C96" s="7">
        <f t="shared" si="30"/>
        <v>138264</v>
      </c>
      <c r="D96" s="7">
        <f t="shared" si="31"/>
        <v>166499</v>
      </c>
      <c r="E96" s="7">
        <f t="shared" si="32"/>
        <v>101344</v>
      </c>
      <c r="F96" s="25">
        <f t="shared" si="33"/>
        <v>145999</v>
      </c>
      <c r="G96" s="63">
        <f t="shared" si="34"/>
        <v>147451</v>
      </c>
      <c r="H96" s="40">
        <f t="shared" si="35"/>
        <v>155864</v>
      </c>
      <c r="I96" s="40">
        <f t="shared" si="35"/>
        <v>120606</v>
      </c>
      <c r="J96" s="6">
        <f t="shared" si="36"/>
        <v>20108</v>
      </c>
      <c r="K96" s="7">
        <f t="shared" si="37"/>
        <v>16564</v>
      </c>
      <c r="L96" s="7">
        <f t="shared" si="38"/>
        <v>16564</v>
      </c>
      <c r="M96" s="7">
        <f t="shared" si="39"/>
        <v>22309</v>
      </c>
      <c r="N96" s="7">
        <f t="shared" si="40"/>
        <v>24380</v>
      </c>
      <c r="O96" s="7">
        <f t="shared" si="41"/>
        <v>18639</v>
      </c>
      <c r="P96" s="29">
        <f t="shared" si="42"/>
        <v>20011</v>
      </c>
      <c r="Q96" s="29">
        <f t="shared" si="42"/>
        <v>13173</v>
      </c>
      <c r="R96" s="6">
        <f t="shared" si="43"/>
        <v>28325</v>
      </c>
      <c r="S96" s="7">
        <f t="shared" si="44"/>
        <v>11248</v>
      </c>
      <c r="T96" s="7">
        <f t="shared" si="45"/>
        <v>11248</v>
      </c>
      <c r="U96" s="7">
        <f t="shared" si="46"/>
        <v>16405</v>
      </c>
      <c r="V96" s="7">
        <f t="shared" si="47"/>
        <v>22673</v>
      </c>
      <c r="W96" s="7">
        <f t="shared" si="48"/>
        <v>16962</v>
      </c>
      <c r="X96" s="40">
        <f t="shared" si="49"/>
        <v>32318</v>
      </c>
      <c r="Y96" s="40">
        <f t="shared" si="49"/>
        <v>163975</v>
      </c>
      <c r="Z96" s="6">
        <f t="shared" si="25"/>
        <v>153642</v>
      </c>
      <c r="AA96" s="7">
        <f t="shared" si="26"/>
        <v>166076</v>
      </c>
      <c r="AB96" s="7">
        <f t="shared" si="27"/>
        <v>194311</v>
      </c>
      <c r="AC96" s="7">
        <f t="shared" si="28"/>
        <v>140058</v>
      </c>
      <c r="AD96" s="7">
        <f t="shared" si="50"/>
        <v>193052</v>
      </c>
      <c r="AE96" s="63">
        <f t="shared" si="51"/>
        <v>183052</v>
      </c>
      <c r="AF96" s="40">
        <f t="shared" si="52"/>
        <v>208193</v>
      </c>
      <c r="AG96" s="40">
        <f t="shared" si="52"/>
        <v>297754</v>
      </c>
    </row>
    <row r="97" spans="1:33">
      <c r="A97" s="5" t="s">
        <v>11</v>
      </c>
      <c r="B97" s="6">
        <f t="shared" si="29"/>
        <v>106909</v>
      </c>
      <c r="C97" s="7">
        <f t="shared" si="30"/>
        <v>138264</v>
      </c>
      <c r="D97" s="7">
        <f t="shared" si="31"/>
        <v>166642</v>
      </c>
      <c r="E97" s="7">
        <f t="shared" si="32"/>
        <v>109674</v>
      </c>
      <c r="F97" s="25">
        <f t="shared" si="33"/>
        <v>147779</v>
      </c>
      <c r="G97" s="63">
        <f t="shared" si="34"/>
        <v>147503</v>
      </c>
      <c r="H97" s="40">
        <f t="shared" si="35"/>
        <v>159904</v>
      </c>
      <c r="I97" s="40">
        <f t="shared" si="35"/>
        <v>120688</v>
      </c>
      <c r="J97" s="6">
        <f t="shared" si="36"/>
        <v>20108</v>
      </c>
      <c r="K97" s="7">
        <f t="shared" si="37"/>
        <v>16564</v>
      </c>
      <c r="L97" s="7">
        <f t="shared" si="38"/>
        <v>16564</v>
      </c>
      <c r="M97" s="7">
        <f t="shared" si="39"/>
        <v>22313</v>
      </c>
      <c r="N97" s="7">
        <f t="shared" si="40"/>
        <v>24380</v>
      </c>
      <c r="O97" s="7">
        <f t="shared" si="41"/>
        <v>18639</v>
      </c>
      <c r="P97" s="29">
        <f t="shared" si="42"/>
        <v>20011</v>
      </c>
      <c r="Q97" s="29">
        <f t="shared" si="42"/>
        <v>13173</v>
      </c>
      <c r="R97" s="6">
        <f t="shared" si="43"/>
        <v>28325</v>
      </c>
      <c r="S97" s="7">
        <f t="shared" si="44"/>
        <v>21954</v>
      </c>
      <c r="T97" s="7">
        <f t="shared" si="45"/>
        <v>21954</v>
      </c>
      <c r="U97" s="7">
        <f t="shared" si="46"/>
        <v>16405</v>
      </c>
      <c r="V97" s="7">
        <f t="shared" si="47"/>
        <v>22673</v>
      </c>
      <c r="W97" s="7">
        <f t="shared" si="48"/>
        <v>16962</v>
      </c>
      <c r="X97" s="40">
        <f t="shared" si="49"/>
        <v>54064</v>
      </c>
      <c r="Y97" s="40">
        <f t="shared" si="49"/>
        <v>203541</v>
      </c>
      <c r="Z97" s="6">
        <f t="shared" si="25"/>
        <v>155342</v>
      </c>
      <c r="AA97" s="7">
        <f t="shared" si="26"/>
        <v>176782</v>
      </c>
      <c r="AB97" s="7">
        <f t="shared" si="27"/>
        <v>205160</v>
      </c>
      <c r="AC97" s="7">
        <f t="shared" si="28"/>
        <v>148392</v>
      </c>
      <c r="AD97" s="7">
        <f t="shared" si="50"/>
        <v>194832</v>
      </c>
      <c r="AE97" s="63">
        <f t="shared" si="51"/>
        <v>183104</v>
      </c>
      <c r="AF97" s="40">
        <f t="shared" si="52"/>
        <v>233979</v>
      </c>
      <c r="AG97" s="40">
        <f t="shared" si="52"/>
        <v>337402</v>
      </c>
    </row>
    <row r="98" spans="1:33">
      <c r="A98" s="5" t="s">
        <v>12</v>
      </c>
      <c r="B98" s="6">
        <f t="shared" si="29"/>
        <v>106955</v>
      </c>
      <c r="C98" s="7">
        <f t="shared" si="30"/>
        <v>138264</v>
      </c>
      <c r="D98" s="7">
        <f t="shared" si="31"/>
        <v>166642</v>
      </c>
      <c r="E98" s="7">
        <f t="shared" si="32"/>
        <v>110590</v>
      </c>
      <c r="F98" s="25">
        <f t="shared" si="33"/>
        <v>147779</v>
      </c>
      <c r="G98" s="63">
        <f t="shared" si="34"/>
        <v>154776</v>
      </c>
      <c r="H98" s="40">
        <f t="shared" si="35"/>
        <v>165727</v>
      </c>
      <c r="I98" s="40">
        <f t="shared" si="35"/>
        <v>120688</v>
      </c>
      <c r="J98" s="6">
        <f t="shared" si="36"/>
        <v>20108</v>
      </c>
      <c r="K98" s="7">
        <f t="shared" si="37"/>
        <v>16564</v>
      </c>
      <c r="L98" s="7">
        <f t="shared" si="38"/>
        <v>16564</v>
      </c>
      <c r="M98" s="7">
        <f t="shared" si="39"/>
        <v>22313</v>
      </c>
      <c r="N98" s="7">
        <f t="shared" si="40"/>
        <v>24380</v>
      </c>
      <c r="O98" s="7">
        <f t="shared" si="41"/>
        <v>18639</v>
      </c>
      <c r="P98" s="29">
        <f t="shared" si="42"/>
        <v>20011</v>
      </c>
      <c r="Q98" s="29">
        <f t="shared" si="42"/>
        <v>13173</v>
      </c>
      <c r="R98" s="6">
        <f t="shared" si="43"/>
        <v>34326</v>
      </c>
      <c r="S98" s="7">
        <f t="shared" si="44"/>
        <v>33713</v>
      </c>
      <c r="T98" s="7">
        <f t="shared" si="45"/>
        <v>33713</v>
      </c>
      <c r="U98" s="7">
        <f t="shared" si="46"/>
        <v>23406</v>
      </c>
      <c r="V98" s="7">
        <f t="shared" si="47"/>
        <v>29675</v>
      </c>
      <c r="W98" s="7">
        <f t="shared" si="48"/>
        <v>16962</v>
      </c>
      <c r="X98" s="40">
        <f t="shared" si="49"/>
        <v>70946</v>
      </c>
      <c r="Y98" s="40">
        <f t="shared" si="49"/>
        <v>225313</v>
      </c>
      <c r="Z98" s="6">
        <f t="shared" si="25"/>
        <v>161389</v>
      </c>
      <c r="AA98" s="7">
        <f t="shared" si="26"/>
        <v>188541</v>
      </c>
      <c r="AB98" s="7">
        <f t="shared" si="27"/>
        <v>216919</v>
      </c>
      <c r="AC98" s="7">
        <f t="shared" si="28"/>
        <v>156309</v>
      </c>
      <c r="AD98" s="7">
        <f t="shared" si="50"/>
        <v>201834</v>
      </c>
      <c r="AE98" s="63">
        <f t="shared" si="51"/>
        <v>190377</v>
      </c>
      <c r="AF98" s="40">
        <f t="shared" si="52"/>
        <v>256684</v>
      </c>
      <c r="AG98" s="40">
        <f t="shared" si="52"/>
        <v>359174</v>
      </c>
    </row>
    <row r="99" spans="1:33">
      <c r="A99" s="5" t="s">
        <v>13</v>
      </c>
      <c r="B99" s="6">
        <f t="shared" si="29"/>
        <v>106955</v>
      </c>
      <c r="C99" s="7">
        <f t="shared" si="30"/>
        <v>139614</v>
      </c>
      <c r="D99" s="7">
        <f t="shared" si="31"/>
        <v>166642</v>
      </c>
      <c r="E99" s="7">
        <f t="shared" si="32"/>
        <v>111694</v>
      </c>
      <c r="F99" s="25">
        <f t="shared" si="33"/>
        <v>149300</v>
      </c>
      <c r="G99" s="63">
        <f t="shared" si="34"/>
        <v>155694</v>
      </c>
      <c r="H99" s="40">
        <f t="shared" si="35"/>
        <v>178932</v>
      </c>
      <c r="I99" s="40">
        <f t="shared" si="35"/>
        <v>134152</v>
      </c>
      <c r="J99" s="6">
        <f t="shared" si="36"/>
        <v>20108</v>
      </c>
      <c r="K99" s="7">
        <f t="shared" si="37"/>
        <v>16564</v>
      </c>
      <c r="L99" s="7">
        <f t="shared" si="38"/>
        <v>16564</v>
      </c>
      <c r="M99" s="7">
        <f t="shared" si="39"/>
        <v>22313</v>
      </c>
      <c r="N99" s="7">
        <f t="shared" si="40"/>
        <v>24380</v>
      </c>
      <c r="O99" s="7">
        <f t="shared" si="41"/>
        <v>18639</v>
      </c>
      <c r="P99" s="29">
        <f t="shared" si="42"/>
        <v>20011</v>
      </c>
      <c r="Q99" s="29">
        <f t="shared" si="42"/>
        <v>13173</v>
      </c>
      <c r="R99" s="6">
        <f t="shared" si="43"/>
        <v>49881</v>
      </c>
      <c r="S99" s="7">
        <f t="shared" si="44"/>
        <v>33713</v>
      </c>
      <c r="T99" s="7">
        <f t="shared" si="45"/>
        <v>33713</v>
      </c>
      <c r="U99" s="7">
        <f t="shared" si="46"/>
        <v>23406</v>
      </c>
      <c r="V99" s="7">
        <f t="shared" si="47"/>
        <v>29675</v>
      </c>
      <c r="W99" s="7">
        <f t="shared" si="48"/>
        <v>16962</v>
      </c>
      <c r="X99" s="40">
        <f t="shared" si="49"/>
        <v>95111</v>
      </c>
      <c r="Y99" s="40">
        <f t="shared" si="49"/>
        <v>257142</v>
      </c>
      <c r="Z99" s="6">
        <f t="shared" si="25"/>
        <v>176944</v>
      </c>
      <c r="AA99" s="7">
        <f t="shared" si="26"/>
        <v>189891</v>
      </c>
      <c r="AB99" s="7">
        <f t="shared" si="27"/>
        <v>216919</v>
      </c>
      <c r="AC99" s="7">
        <f t="shared" si="28"/>
        <v>157413</v>
      </c>
      <c r="AD99" s="7">
        <f t="shared" si="50"/>
        <v>203355</v>
      </c>
      <c r="AE99" s="63">
        <f t="shared" si="51"/>
        <v>191295</v>
      </c>
      <c r="AF99" s="40">
        <f t="shared" si="52"/>
        <v>294054</v>
      </c>
      <c r="AG99" s="40">
        <f t="shared" si="52"/>
        <v>404467</v>
      </c>
    </row>
    <row r="100" spans="1:33">
      <c r="A100" s="5" t="s">
        <v>14</v>
      </c>
      <c r="B100" s="6">
        <f t="shared" si="29"/>
        <v>110395</v>
      </c>
      <c r="C100" s="7">
        <f t="shared" si="30"/>
        <v>140814</v>
      </c>
      <c r="D100" s="7">
        <f t="shared" si="31"/>
        <v>166642</v>
      </c>
      <c r="E100" s="7">
        <f t="shared" si="32"/>
        <v>111694</v>
      </c>
      <c r="F100" s="25">
        <f t="shared" si="33"/>
        <v>149300</v>
      </c>
      <c r="G100" s="63">
        <f t="shared" si="34"/>
        <v>155745</v>
      </c>
      <c r="H100" s="40">
        <f t="shared" si="35"/>
        <v>183395</v>
      </c>
      <c r="I100" s="40">
        <f t="shared" si="35"/>
        <v>138216</v>
      </c>
      <c r="J100" s="6">
        <f t="shared" si="36"/>
        <v>20108</v>
      </c>
      <c r="K100" s="7">
        <f t="shared" si="37"/>
        <v>16564</v>
      </c>
      <c r="L100" s="7">
        <f t="shared" si="38"/>
        <v>16564</v>
      </c>
      <c r="M100" s="7">
        <f t="shared" si="39"/>
        <v>22313</v>
      </c>
      <c r="N100" s="7">
        <f t="shared" si="40"/>
        <v>39599</v>
      </c>
      <c r="O100" s="7">
        <f t="shared" si="41"/>
        <v>18639</v>
      </c>
      <c r="P100" s="29">
        <f t="shared" si="42"/>
        <v>20263</v>
      </c>
      <c r="Q100" s="29">
        <f t="shared" si="42"/>
        <v>13173</v>
      </c>
      <c r="R100" s="6">
        <f t="shared" si="43"/>
        <v>49881</v>
      </c>
      <c r="S100" s="7">
        <f t="shared" si="44"/>
        <v>33713</v>
      </c>
      <c r="T100" s="7">
        <f t="shared" si="45"/>
        <v>33713</v>
      </c>
      <c r="U100" s="7">
        <f t="shared" si="46"/>
        <v>23406</v>
      </c>
      <c r="V100" s="7">
        <f t="shared" si="47"/>
        <v>40716</v>
      </c>
      <c r="W100" s="7">
        <f t="shared" si="48"/>
        <v>24677</v>
      </c>
      <c r="X100" s="40">
        <f t="shared" si="49"/>
        <v>117864</v>
      </c>
      <c r="Y100" s="40">
        <f t="shared" si="49"/>
        <v>313186</v>
      </c>
      <c r="Z100" s="6">
        <f t="shared" si="25"/>
        <v>180384</v>
      </c>
      <c r="AA100" s="7">
        <f t="shared" si="26"/>
        <v>191091</v>
      </c>
      <c r="AB100" s="7">
        <f t="shared" si="27"/>
        <v>216919</v>
      </c>
      <c r="AC100" s="7">
        <f t="shared" si="28"/>
        <v>157413</v>
      </c>
      <c r="AD100" s="7">
        <f t="shared" si="50"/>
        <v>229615</v>
      </c>
      <c r="AE100" s="63">
        <f t="shared" si="51"/>
        <v>199061</v>
      </c>
      <c r="AF100" s="40">
        <f t="shared" si="52"/>
        <v>321522</v>
      </c>
      <c r="AG100" s="40">
        <f t="shared" si="52"/>
        <v>464575</v>
      </c>
    </row>
    <row r="101" spans="1:33">
      <c r="A101" s="5" t="s">
        <v>15</v>
      </c>
      <c r="B101" s="6">
        <f t="shared" si="29"/>
        <v>110395</v>
      </c>
      <c r="C101" s="7">
        <f t="shared" si="30"/>
        <v>140814</v>
      </c>
      <c r="D101" s="7">
        <f t="shared" si="31"/>
        <v>168216</v>
      </c>
      <c r="E101" s="7">
        <f t="shared" si="32"/>
        <v>111844</v>
      </c>
      <c r="F101" s="25">
        <f t="shared" si="33"/>
        <v>149300</v>
      </c>
      <c r="G101" s="63">
        <f t="shared" si="34"/>
        <v>156960</v>
      </c>
      <c r="H101" s="40">
        <f t="shared" si="35"/>
        <v>183395</v>
      </c>
      <c r="I101" s="40">
        <f t="shared" si="35"/>
        <v>141654</v>
      </c>
      <c r="J101" s="6">
        <f t="shared" si="36"/>
        <v>20108</v>
      </c>
      <c r="K101" s="7">
        <f t="shared" si="37"/>
        <v>16564</v>
      </c>
      <c r="L101" s="7">
        <f t="shared" si="38"/>
        <v>16564</v>
      </c>
      <c r="M101" s="7">
        <f t="shared" si="39"/>
        <v>22313</v>
      </c>
      <c r="N101" s="7">
        <f t="shared" si="40"/>
        <v>49172</v>
      </c>
      <c r="O101" s="7">
        <f t="shared" si="41"/>
        <v>18639</v>
      </c>
      <c r="P101" s="29">
        <f t="shared" si="42"/>
        <v>20263</v>
      </c>
      <c r="Q101" s="29">
        <f t="shared" si="42"/>
        <v>13173</v>
      </c>
      <c r="R101" s="6">
        <f t="shared" si="43"/>
        <v>55881</v>
      </c>
      <c r="S101" s="7">
        <f t="shared" si="44"/>
        <v>37132</v>
      </c>
      <c r="T101" s="7">
        <f t="shared" si="45"/>
        <v>37132</v>
      </c>
      <c r="U101" s="7">
        <f t="shared" si="46"/>
        <v>30412</v>
      </c>
      <c r="V101" s="7">
        <f t="shared" si="47"/>
        <v>40960</v>
      </c>
      <c r="W101" s="7">
        <f t="shared" si="48"/>
        <v>24677</v>
      </c>
      <c r="X101" s="40">
        <f t="shared" si="49"/>
        <v>141015</v>
      </c>
      <c r="Y101" s="40">
        <f t="shared" si="49"/>
        <v>324113</v>
      </c>
      <c r="Z101" s="6">
        <f t="shared" si="25"/>
        <v>186384</v>
      </c>
      <c r="AA101" s="7">
        <f t="shared" si="26"/>
        <v>194510</v>
      </c>
      <c r="AB101" s="7">
        <f t="shared" si="27"/>
        <v>221912</v>
      </c>
      <c r="AC101" s="7">
        <f t="shared" si="28"/>
        <v>164569</v>
      </c>
      <c r="AD101" s="7">
        <f t="shared" si="50"/>
        <v>239432</v>
      </c>
      <c r="AE101" s="63">
        <f t="shared" si="51"/>
        <v>200276</v>
      </c>
      <c r="AF101" s="40">
        <f t="shared" si="52"/>
        <v>344673</v>
      </c>
      <c r="AG101" s="40">
        <f t="shared" si="52"/>
        <v>478940</v>
      </c>
    </row>
    <row r="102" spans="1:33" ht="13.5" thickBot="1">
      <c r="A102" s="20" t="s">
        <v>16</v>
      </c>
      <c r="B102" s="21">
        <f t="shared" si="29"/>
        <v>151816</v>
      </c>
      <c r="C102" s="22">
        <f t="shared" si="30"/>
        <v>140814</v>
      </c>
      <c r="D102" s="22">
        <f t="shared" si="31"/>
        <v>232621</v>
      </c>
      <c r="E102" s="22">
        <f t="shared" si="32"/>
        <v>146320</v>
      </c>
      <c r="F102" s="50">
        <f t="shared" si="33"/>
        <v>183344</v>
      </c>
      <c r="G102" s="64">
        <f t="shared" si="34"/>
        <v>197622</v>
      </c>
      <c r="H102" s="47">
        <f t="shared" si="35"/>
        <v>204691</v>
      </c>
      <c r="I102" s="47">
        <f t="shared" si="35"/>
        <v>176496</v>
      </c>
      <c r="J102" s="21">
        <f t="shared" si="36"/>
        <v>20108</v>
      </c>
      <c r="K102" s="22">
        <f t="shared" si="37"/>
        <v>63567</v>
      </c>
      <c r="L102" s="22">
        <f t="shared" si="38"/>
        <v>16564</v>
      </c>
      <c r="M102" s="22">
        <f t="shared" si="39"/>
        <v>22313</v>
      </c>
      <c r="N102" s="22">
        <f t="shared" si="40"/>
        <v>49172</v>
      </c>
      <c r="O102" s="22">
        <f t="shared" si="41"/>
        <v>18639</v>
      </c>
      <c r="P102" s="30">
        <f t="shared" si="42"/>
        <v>21265</v>
      </c>
      <c r="Q102" s="30">
        <f t="shared" si="42"/>
        <v>16559</v>
      </c>
      <c r="R102" s="21">
        <f t="shared" si="43"/>
        <v>55881</v>
      </c>
      <c r="S102" s="22">
        <f t="shared" si="44"/>
        <v>44135</v>
      </c>
      <c r="T102" s="22">
        <f t="shared" si="45"/>
        <v>44135</v>
      </c>
      <c r="U102" s="22">
        <f t="shared" si="46"/>
        <v>30412</v>
      </c>
      <c r="V102" s="22">
        <f t="shared" si="47"/>
        <v>40960</v>
      </c>
      <c r="W102" s="22">
        <f t="shared" si="48"/>
        <v>24677</v>
      </c>
      <c r="X102" s="47">
        <f t="shared" si="49"/>
        <v>170165</v>
      </c>
      <c r="Y102" s="47">
        <f t="shared" si="49"/>
        <v>380322</v>
      </c>
      <c r="Z102" s="21">
        <f t="shared" si="25"/>
        <v>227805</v>
      </c>
      <c r="AA102" s="22">
        <f t="shared" si="26"/>
        <v>248516</v>
      </c>
      <c r="AB102" s="22">
        <f t="shared" si="27"/>
        <v>293320</v>
      </c>
      <c r="AC102" s="22">
        <f t="shared" si="28"/>
        <v>199045</v>
      </c>
      <c r="AD102" s="22">
        <f t="shared" si="50"/>
        <v>273476</v>
      </c>
      <c r="AE102" s="64">
        <f t="shared" si="51"/>
        <v>240938</v>
      </c>
      <c r="AF102" s="47">
        <f t="shared" si="52"/>
        <v>396121</v>
      </c>
      <c r="AG102" s="47">
        <f t="shared" si="52"/>
        <v>573377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0" t="s">
        <v>33</v>
      </c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  <c r="W107" s="151"/>
      <c r="X107" s="151"/>
      <c r="Y107" s="151"/>
      <c r="Z107" s="151"/>
      <c r="AA107" s="151"/>
      <c r="AB107" s="151"/>
      <c r="AC107" s="151"/>
      <c r="AD107" s="151"/>
      <c r="AE107" s="151"/>
      <c r="AF107" s="151"/>
      <c r="AG107" s="113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55">
        <v>2011</v>
      </c>
    </row>
    <row r="110" spans="1:33">
      <c r="A110" s="5" t="s">
        <v>6</v>
      </c>
      <c r="B110" s="6">
        <f t="shared" ref="B110:X110" si="53">+B27</f>
        <v>0</v>
      </c>
      <c r="C110" s="7">
        <f t="shared" si="53"/>
        <v>0</v>
      </c>
      <c r="D110" s="7">
        <f t="shared" si="53"/>
        <v>0</v>
      </c>
      <c r="E110" s="7">
        <f t="shared" si="53"/>
        <v>0</v>
      </c>
      <c r="F110" s="25">
        <f t="shared" si="53"/>
        <v>0</v>
      </c>
      <c r="G110" s="63">
        <f t="shared" si="53"/>
        <v>0</v>
      </c>
      <c r="H110" s="40">
        <f t="shared" si="53"/>
        <v>0</v>
      </c>
      <c r="I110" s="40">
        <f t="shared" ref="I110" si="54">+I27</f>
        <v>0</v>
      </c>
      <c r="J110" s="6">
        <f t="shared" si="53"/>
        <v>0</v>
      </c>
      <c r="K110" s="7">
        <f t="shared" si="53"/>
        <v>0</v>
      </c>
      <c r="L110" s="7">
        <f t="shared" si="53"/>
        <v>0</v>
      </c>
      <c r="M110" s="7">
        <f t="shared" si="53"/>
        <v>0</v>
      </c>
      <c r="N110" s="7">
        <f t="shared" si="53"/>
        <v>0</v>
      </c>
      <c r="O110" s="7">
        <f t="shared" si="53"/>
        <v>0</v>
      </c>
      <c r="P110" s="29">
        <f t="shared" si="53"/>
        <v>0</v>
      </c>
      <c r="Q110" s="29">
        <f t="shared" ref="Q110" si="55">+Q27</f>
        <v>0</v>
      </c>
      <c r="R110" s="6">
        <f t="shared" si="53"/>
        <v>0</v>
      </c>
      <c r="S110" s="7">
        <f t="shared" si="53"/>
        <v>0</v>
      </c>
      <c r="T110" s="7">
        <f t="shared" si="53"/>
        <v>0</v>
      </c>
      <c r="U110" s="7">
        <f t="shared" si="53"/>
        <v>0</v>
      </c>
      <c r="V110" s="7">
        <f t="shared" si="53"/>
        <v>0</v>
      </c>
      <c r="W110" s="7">
        <f t="shared" si="53"/>
        <v>0</v>
      </c>
      <c r="X110" s="40">
        <f t="shared" si="53"/>
        <v>0</v>
      </c>
      <c r="Y110" s="40">
        <f t="shared" ref="Y110" si="56">+Y27</f>
        <v>0</v>
      </c>
      <c r="Z110" s="6">
        <f t="shared" ref="Z110:Z121" si="57">+R110+J110+B110</f>
        <v>0</v>
      </c>
      <c r="AA110" s="7">
        <f t="shared" ref="AA110:AA121" si="58">+S110+K110+C110</f>
        <v>0</v>
      </c>
      <c r="AB110" s="7">
        <f t="shared" ref="AB110:AB121" si="59">+T110+L110+D110</f>
        <v>0</v>
      </c>
      <c r="AC110" s="7">
        <f t="shared" ref="AC110:AC121" si="60">+U110+M110+E110</f>
        <v>0</v>
      </c>
      <c r="AD110" s="7">
        <f>+AD27</f>
        <v>0</v>
      </c>
      <c r="AE110" s="63">
        <f>+AE27</f>
        <v>0</v>
      </c>
      <c r="AF110" s="40">
        <f>+AF27</f>
        <v>0</v>
      </c>
      <c r="AG110" s="40">
        <f>+AG27</f>
        <v>0</v>
      </c>
    </row>
    <row r="111" spans="1:33">
      <c r="A111" s="5" t="s">
        <v>24</v>
      </c>
      <c r="B111" s="6">
        <f t="shared" ref="B111:B121" si="61">+B110+B28</f>
        <v>0</v>
      </c>
      <c r="C111" s="7">
        <f t="shared" ref="C111:C121" si="62">+C110+C28</f>
        <v>0</v>
      </c>
      <c r="D111" s="7">
        <f t="shared" ref="D111:D121" si="63">+D110+D28</f>
        <v>0</v>
      </c>
      <c r="E111" s="7">
        <f t="shared" ref="E111:E121" si="64">+E110+E28</f>
        <v>0</v>
      </c>
      <c r="F111" s="25">
        <f t="shared" ref="F111:F121" si="65">+F110+F28</f>
        <v>0</v>
      </c>
      <c r="G111" s="63">
        <f t="shared" ref="G111:G121" si="66">+G110+G28</f>
        <v>0</v>
      </c>
      <c r="H111" s="40">
        <f t="shared" ref="H111:I121" si="67">+H110+H28</f>
        <v>0</v>
      </c>
      <c r="I111" s="40">
        <f t="shared" si="67"/>
        <v>0</v>
      </c>
      <c r="J111" s="6">
        <f t="shared" ref="J111:J121" si="68">+J110+J28</f>
        <v>0</v>
      </c>
      <c r="K111" s="7">
        <f t="shared" ref="K111:K121" si="69">+K110+K28</f>
        <v>0</v>
      </c>
      <c r="L111" s="7">
        <f t="shared" ref="L111:L121" si="70">+L110+L28</f>
        <v>0</v>
      </c>
      <c r="M111" s="7">
        <f t="shared" ref="M111:M121" si="71">+M110+M28</f>
        <v>0</v>
      </c>
      <c r="N111" s="7">
        <f t="shared" ref="N111:N121" si="72">+N110+N28</f>
        <v>0</v>
      </c>
      <c r="O111" s="7">
        <f t="shared" ref="O111:O121" si="73">+O110+O28</f>
        <v>0</v>
      </c>
      <c r="P111" s="29">
        <f t="shared" ref="P111:Q121" si="74">+P110+P28</f>
        <v>0</v>
      </c>
      <c r="Q111" s="29">
        <f t="shared" si="74"/>
        <v>0</v>
      </c>
      <c r="R111" s="6">
        <f t="shared" ref="R111:R121" si="75">+R110+R28</f>
        <v>0</v>
      </c>
      <c r="S111" s="7">
        <f t="shared" ref="S111:S121" si="76">+S110+S28</f>
        <v>0</v>
      </c>
      <c r="T111" s="7">
        <f t="shared" ref="T111:T121" si="77">+T110+T28</f>
        <v>0</v>
      </c>
      <c r="U111" s="7">
        <f t="shared" ref="U111:U121" si="78">+U110+U28</f>
        <v>0</v>
      </c>
      <c r="V111" s="7">
        <f t="shared" ref="V111:V121" si="79">+V110+V28</f>
        <v>0</v>
      </c>
      <c r="W111" s="7">
        <f t="shared" ref="W111:W121" si="80">+W110+W28</f>
        <v>0</v>
      </c>
      <c r="X111" s="40">
        <f t="shared" ref="X111:Y121" si="81">+X110+X28</f>
        <v>0</v>
      </c>
      <c r="Y111" s="40">
        <f t="shared" si="81"/>
        <v>0</v>
      </c>
      <c r="Z111" s="6">
        <f t="shared" si="57"/>
        <v>0</v>
      </c>
      <c r="AA111" s="7">
        <f t="shared" si="58"/>
        <v>0</v>
      </c>
      <c r="AB111" s="7">
        <f t="shared" si="59"/>
        <v>0</v>
      </c>
      <c r="AC111" s="7">
        <f t="shared" si="60"/>
        <v>0</v>
      </c>
      <c r="AD111" s="7">
        <f t="shared" ref="AD111:AD121" si="82">+AD110+AD28</f>
        <v>0</v>
      </c>
      <c r="AE111" s="63">
        <f t="shared" ref="AE111:AE121" si="83">+AE110+AE28</f>
        <v>0</v>
      </c>
      <c r="AF111" s="40">
        <f t="shared" ref="AF111:AG121" si="84">+AF110+AF28</f>
        <v>0</v>
      </c>
      <c r="AG111" s="40">
        <f t="shared" si="84"/>
        <v>0</v>
      </c>
    </row>
    <row r="112" spans="1:33">
      <c r="A112" s="5" t="s">
        <v>7</v>
      </c>
      <c r="B112" s="6">
        <f t="shared" si="61"/>
        <v>0</v>
      </c>
      <c r="C112" s="7">
        <f t="shared" si="62"/>
        <v>0</v>
      </c>
      <c r="D112" s="7">
        <f t="shared" si="63"/>
        <v>0</v>
      </c>
      <c r="E112" s="7">
        <f t="shared" si="64"/>
        <v>0</v>
      </c>
      <c r="F112" s="25">
        <f t="shared" si="65"/>
        <v>0</v>
      </c>
      <c r="G112" s="63">
        <f t="shared" si="66"/>
        <v>0</v>
      </c>
      <c r="H112" s="40">
        <f t="shared" si="67"/>
        <v>0</v>
      </c>
      <c r="I112" s="40">
        <f t="shared" si="67"/>
        <v>0</v>
      </c>
      <c r="J112" s="6">
        <f t="shared" si="68"/>
        <v>0</v>
      </c>
      <c r="K112" s="7">
        <f t="shared" si="69"/>
        <v>0</v>
      </c>
      <c r="L112" s="7">
        <f t="shared" si="70"/>
        <v>0</v>
      </c>
      <c r="M112" s="7">
        <f t="shared" si="71"/>
        <v>0</v>
      </c>
      <c r="N112" s="7">
        <f t="shared" si="72"/>
        <v>0</v>
      </c>
      <c r="O112" s="7">
        <f t="shared" si="73"/>
        <v>0</v>
      </c>
      <c r="P112" s="29">
        <f t="shared" si="74"/>
        <v>0</v>
      </c>
      <c r="Q112" s="29">
        <f t="shared" si="74"/>
        <v>0</v>
      </c>
      <c r="R112" s="6">
        <f t="shared" si="75"/>
        <v>0</v>
      </c>
      <c r="S112" s="7">
        <f t="shared" si="76"/>
        <v>0</v>
      </c>
      <c r="T112" s="7">
        <f t="shared" si="77"/>
        <v>0</v>
      </c>
      <c r="U112" s="7">
        <f t="shared" si="78"/>
        <v>0</v>
      </c>
      <c r="V112" s="7">
        <f t="shared" si="79"/>
        <v>0</v>
      </c>
      <c r="W112" s="7">
        <f t="shared" si="80"/>
        <v>0</v>
      </c>
      <c r="X112" s="40">
        <f t="shared" si="81"/>
        <v>0</v>
      </c>
      <c r="Y112" s="40">
        <f t="shared" si="81"/>
        <v>0</v>
      </c>
      <c r="Z112" s="6">
        <f t="shared" si="57"/>
        <v>0</v>
      </c>
      <c r="AA112" s="7">
        <f t="shared" si="58"/>
        <v>0</v>
      </c>
      <c r="AB112" s="7">
        <f t="shared" si="59"/>
        <v>0</v>
      </c>
      <c r="AC112" s="7">
        <f t="shared" si="60"/>
        <v>0</v>
      </c>
      <c r="AD112" s="7">
        <f t="shared" si="82"/>
        <v>0</v>
      </c>
      <c r="AE112" s="63">
        <f t="shared" si="83"/>
        <v>0</v>
      </c>
      <c r="AF112" s="40">
        <f t="shared" si="84"/>
        <v>0</v>
      </c>
      <c r="AG112" s="40">
        <f t="shared" si="84"/>
        <v>0</v>
      </c>
    </row>
    <row r="113" spans="1:33">
      <c r="A113" s="5" t="s">
        <v>8</v>
      </c>
      <c r="B113" s="6">
        <f t="shared" si="61"/>
        <v>0</v>
      </c>
      <c r="C113" s="7">
        <f t="shared" si="62"/>
        <v>0</v>
      </c>
      <c r="D113" s="7">
        <f t="shared" si="63"/>
        <v>0</v>
      </c>
      <c r="E113" s="7">
        <f t="shared" si="64"/>
        <v>0</v>
      </c>
      <c r="F113" s="25">
        <f t="shared" si="65"/>
        <v>0</v>
      </c>
      <c r="G113" s="63">
        <f t="shared" si="66"/>
        <v>0</v>
      </c>
      <c r="H113" s="40">
        <f t="shared" si="67"/>
        <v>0</v>
      </c>
      <c r="I113" s="40">
        <f t="shared" si="67"/>
        <v>0</v>
      </c>
      <c r="J113" s="6">
        <f t="shared" si="68"/>
        <v>0</v>
      </c>
      <c r="K113" s="7">
        <f t="shared" si="69"/>
        <v>0</v>
      </c>
      <c r="L113" s="7">
        <f t="shared" si="70"/>
        <v>0</v>
      </c>
      <c r="M113" s="7">
        <f t="shared" si="71"/>
        <v>0</v>
      </c>
      <c r="N113" s="7">
        <f t="shared" si="72"/>
        <v>0</v>
      </c>
      <c r="O113" s="7">
        <f t="shared" si="73"/>
        <v>0</v>
      </c>
      <c r="P113" s="29">
        <f t="shared" si="74"/>
        <v>0</v>
      </c>
      <c r="Q113" s="29">
        <f t="shared" si="74"/>
        <v>0</v>
      </c>
      <c r="R113" s="6">
        <f t="shared" si="75"/>
        <v>0</v>
      </c>
      <c r="S113" s="7">
        <f t="shared" si="76"/>
        <v>0</v>
      </c>
      <c r="T113" s="7">
        <f t="shared" si="77"/>
        <v>0</v>
      </c>
      <c r="U113" s="7">
        <f t="shared" si="78"/>
        <v>0</v>
      </c>
      <c r="V113" s="7">
        <f t="shared" si="79"/>
        <v>0</v>
      </c>
      <c r="W113" s="7">
        <f t="shared" si="80"/>
        <v>0</v>
      </c>
      <c r="X113" s="40">
        <f t="shared" si="81"/>
        <v>0</v>
      </c>
      <c r="Y113" s="40">
        <f t="shared" si="81"/>
        <v>0</v>
      </c>
      <c r="Z113" s="6">
        <f t="shared" si="57"/>
        <v>0</v>
      </c>
      <c r="AA113" s="7">
        <f t="shared" si="58"/>
        <v>0</v>
      </c>
      <c r="AB113" s="7">
        <f t="shared" si="59"/>
        <v>0</v>
      </c>
      <c r="AC113" s="7">
        <f t="shared" si="60"/>
        <v>0</v>
      </c>
      <c r="AD113" s="7">
        <f t="shared" si="82"/>
        <v>0</v>
      </c>
      <c r="AE113" s="63">
        <f t="shared" si="83"/>
        <v>0</v>
      </c>
      <c r="AF113" s="40">
        <f t="shared" si="84"/>
        <v>0</v>
      </c>
      <c r="AG113" s="40">
        <f t="shared" si="84"/>
        <v>0</v>
      </c>
    </row>
    <row r="114" spans="1:33">
      <c r="A114" s="5" t="s">
        <v>9</v>
      </c>
      <c r="B114" s="6">
        <f t="shared" si="61"/>
        <v>0</v>
      </c>
      <c r="C114" s="7">
        <f t="shared" si="62"/>
        <v>0</v>
      </c>
      <c r="D114" s="7">
        <f t="shared" si="63"/>
        <v>0</v>
      </c>
      <c r="E114" s="7">
        <f t="shared" si="64"/>
        <v>0</v>
      </c>
      <c r="F114" s="25">
        <f t="shared" si="65"/>
        <v>0</v>
      </c>
      <c r="G114" s="63">
        <f t="shared" si="66"/>
        <v>0</v>
      </c>
      <c r="H114" s="40">
        <f t="shared" si="67"/>
        <v>0</v>
      </c>
      <c r="I114" s="40">
        <f t="shared" si="67"/>
        <v>0</v>
      </c>
      <c r="J114" s="6">
        <f t="shared" si="68"/>
        <v>0</v>
      </c>
      <c r="K114" s="7">
        <f t="shared" si="69"/>
        <v>0</v>
      </c>
      <c r="L114" s="7">
        <f t="shared" si="70"/>
        <v>0</v>
      </c>
      <c r="M114" s="7">
        <f t="shared" si="71"/>
        <v>0</v>
      </c>
      <c r="N114" s="7">
        <f t="shared" si="72"/>
        <v>0</v>
      </c>
      <c r="O114" s="7">
        <f t="shared" si="73"/>
        <v>0</v>
      </c>
      <c r="P114" s="29">
        <f t="shared" si="74"/>
        <v>0</v>
      </c>
      <c r="Q114" s="29">
        <f t="shared" si="74"/>
        <v>0</v>
      </c>
      <c r="R114" s="6">
        <f t="shared" si="75"/>
        <v>0</v>
      </c>
      <c r="S114" s="7">
        <f t="shared" si="76"/>
        <v>0</v>
      </c>
      <c r="T114" s="7">
        <f t="shared" si="77"/>
        <v>0</v>
      </c>
      <c r="U114" s="7">
        <f t="shared" si="78"/>
        <v>0</v>
      </c>
      <c r="V114" s="7">
        <f t="shared" si="79"/>
        <v>0</v>
      </c>
      <c r="W114" s="7">
        <f t="shared" si="80"/>
        <v>0</v>
      </c>
      <c r="X114" s="40">
        <f t="shared" si="81"/>
        <v>0</v>
      </c>
      <c r="Y114" s="40">
        <f t="shared" si="81"/>
        <v>0</v>
      </c>
      <c r="Z114" s="6">
        <f t="shared" si="57"/>
        <v>0</v>
      </c>
      <c r="AA114" s="7">
        <f t="shared" si="58"/>
        <v>0</v>
      </c>
      <c r="AB114" s="7">
        <f t="shared" si="59"/>
        <v>0</v>
      </c>
      <c r="AC114" s="7">
        <f t="shared" si="60"/>
        <v>0</v>
      </c>
      <c r="AD114" s="7">
        <f t="shared" si="82"/>
        <v>0</v>
      </c>
      <c r="AE114" s="63">
        <f t="shared" si="83"/>
        <v>0</v>
      </c>
      <c r="AF114" s="40">
        <f t="shared" si="84"/>
        <v>0</v>
      </c>
      <c r="AG114" s="40">
        <f t="shared" si="84"/>
        <v>0</v>
      </c>
    </row>
    <row r="115" spans="1:33">
      <c r="A115" s="5" t="s">
        <v>10</v>
      </c>
      <c r="B115" s="6">
        <f t="shared" si="61"/>
        <v>0</v>
      </c>
      <c r="C115" s="7">
        <f t="shared" si="62"/>
        <v>0</v>
      </c>
      <c r="D115" s="7">
        <f t="shared" si="63"/>
        <v>0</v>
      </c>
      <c r="E115" s="7">
        <f t="shared" si="64"/>
        <v>0</v>
      </c>
      <c r="F115" s="25">
        <f t="shared" si="65"/>
        <v>0</v>
      </c>
      <c r="G115" s="63">
        <f t="shared" si="66"/>
        <v>0</v>
      </c>
      <c r="H115" s="40">
        <f t="shared" si="67"/>
        <v>0</v>
      </c>
      <c r="I115" s="40">
        <f t="shared" si="67"/>
        <v>0</v>
      </c>
      <c r="J115" s="6">
        <f t="shared" si="68"/>
        <v>0</v>
      </c>
      <c r="K115" s="7">
        <f t="shared" si="69"/>
        <v>0</v>
      </c>
      <c r="L115" s="7">
        <f t="shared" si="70"/>
        <v>0</v>
      </c>
      <c r="M115" s="7">
        <f t="shared" si="71"/>
        <v>0</v>
      </c>
      <c r="N115" s="7">
        <f t="shared" si="72"/>
        <v>0</v>
      </c>
      <c r="O115" s="7">
        <f t="shared" si="73"/>
        <v>0</v>
      </c>
      <c r="P115" s="29">
        <f t="shared" si="74"/>
        <v>0</v>
      </c>
      <c r="Q115" s="29">
        <f t="shared" si="74"/>
        <v>0</v>
      </c>
      <c r="R115" s="6">
        <f t="shared" si="75"/>
        <v>0</v>
      </c>
      <c r="S115" s="7">
        <f t="shared" si="76"/>
        <v>0</v>
      </c>
      <c r="T115" s="7">
        <f t="shared" si="77"/>
        <v>0</v>
      </c>
      <c r="U115" s="7">
        <f t="shared" si="78"/>
        <v>0</v>
      </c>
      <c r="V115" s="7">
        <f t="shared" si="79"/>
        <v>0</v>
      </c>
      <c r="W115" s="7">
        <f t="shared" si="80"/>
        <v>0</v>
      </c>
      <c r="X115" s="40">
        <f t="shared" si="81"/>
        <v>0</v>
      </c>
      <c r="Y115" s="40">
        <f t="shared" si="81"/>
        <v>0</v>
      </c>
      <c r="Z115" s="6">
        <f t="shared" si="57"/>
        <v>0</v>
      </c>
      <c r="AA115" s="7">
        <f t="shared" si="58"/>
        <v>0</v>
      </c>
      <c r="AB115" s="7">
        <f t="shared" si="59"/>
        <v>0</v>
      </c>
      <c r="AC115" s="7">
        <f t="shared" si="60"/>
        <v>0</v>
      </c>
      <c r="AD115" s="7">
        <f t="shared" si="82"/>
        <v>0</v>
      </c>
      <c r="AE115" s="63">
        <f t="shared" si="83"/>
        <v>0</v>
      </c>
      <c r="AF115" s="40">
        <f t="shared" si="84"/>
        <v>0</v>
      </c>
      <c r="AG115" s="40">
        <f t="shared" si="84"/>
        <v>0</v>
      </c>
    </row>
    <row r="116" spans="1:33">
      <c r="A116" s="5" t="s">
        <v>11</v>
      </c>
      <c r="B116" s="6">
        <f t="shared" si="61"/>
        <v>0</v>
      </c>
      <c r="C116" s="7">
        <f t="shared" si="62"/>
        <v>0</v>
      </c>
      <c r="D116" s="7">
        <f t="shared" si="63"/>
        <v>0</v>
      </c>
      <c r="E116" s="7">
        <f t="shared" si="64"/>
        <v>0</v>
      </c>
      <c r="F116" s="25">
        <f t="shared" si="65"/>
        <v>0</v>
      </c>
      <c r="G116" s="63">
        <f t="shared" si="66"/>
        <v>0</v>
      </c>
      <c r="H116" s="40">
        <f t="shared" si="67"/>
        <v>0</v>
      </c>
      <c r="I116" s="40">
        <f t="shared" si="67"/>
        <v>0</v>
      </c>
      <c r="J116" s="6">
        <f t="shared" si="68"/>
        <v>0</v>
      </c>
      <c r="K116" s="7">
        <f t="shared" si="69"/>
        <v>0</v>
      </c>
      <c r="L116" s="7">
        <f t="shared" si="70"/>
        <v>0</v>
      </c>
      <c r="M116" s="7">
        <f t="shared" si="71"/>
        <v>0</v>
      </c>
      <c r="N116" s="7">
        <f t="shared" si="72"/>
        <v>0</v>
      </c>
      <c r="O116" s="7">
        <f t="shared" si="73"/>
        <v>0</v>
      </c>
      <c r="P116" s="29">
        <f t="shared" si="74"/>
        <v>0</v>
      </c>
      <c r="Q116" s="29">
        <f t="shared" si="74"/>
        <v>0</v>
      </c>
      <c r="R116" s="6">
        <f t="shared" si="75"/>
        <v>0</v>
      </c>
      <c r="S116" s="7">
        <f t="shared" si="76"/>
        <v>0</v>
      </c>
      <c r="T116" s="7">
        <f t="shared" si="77"/>
        <v>0</v>
      </c>
      <c r="U116" s="7">
        <f t="shared" si="78"/>
        <v>0</v>
      </c>
      <c r="V116" s="7">
        <f t="shared" si="79"/>
        <v>0</v>
      </c>
      <c r="W116" s="7">
        <f t="shared" si="80"/>
        <v>0</v>
      </c>
      <c r="X116" s="40">
        <f t="shared" si="81"/>
        <v>0</v>
      </c>
      <c r="Y116" s="40">
        <f t="shared" si="81"/>
        <v>0</v>
      </c>
      <c r="Z116" s="6">
        <f t="shared" si="57"/>
        <v>0</v>
      </c>
      <c r="AA116" s="7">
        <f t="shared" si="58"/>
        <v>0</v>
      </c>
      <c r="AB116" s="7">
        <f t="shared" si="59"/>
        <v>0</v>
      </c>
      <c r="AC116" s="7">
        <f t="shared" si="60"/>
        <v>0</v>
      </c>
      <c r="AD116" s="7">
        <f t="shared" si="82"/>
        <v>0</v>
      </c>
      <c r="AE116" s="63">
        <f t="shared" si="83"/>
        <v>0</v>
      </c>
      <c r="AF116" s="40">
        <f t="shared" si="84"/>
        <v>0</v>
      </c>
      <c r="AG116" s="40">
        <f t="shared" si="84"/>
        <v>0</v>
      </c>
    </row>
    <row r="117" spans="1:33">
      <c r="A117" s="5" t="s">
        <v>12</v>
      </c>
      <c r="B117" s="6">
        <f t="shared" si="61"/>
        <v>0</v>
      </c>
      <c r="C117" s="7">
        <f t="shared" si="62"/>
        <v>0</v>
      </c>
      <c r="D117" s="7">
        <f t="shared" si="63"/>
        <v>0</v>
      </c>
      <c r="E117" s="7">
        <f t="shared" si="64"/>
        <v>0</v>
      </c>
      <c r="F117" s="25">
        <f t="shared" si="65"/>
        <v>0</v>
      </c>
      <c r="G117" s="63">
        <f t="shared" si="66"/>
        <v>0</v>
      </c>
      <c r="H117" s="40">
        <f t="shared" si="67"/>
        <v>0</v>
      </c>
      <c r="I117" s="40">
        <f t="shared" si="67"/>
        <v>0</v>
      </c>
      <c r="J117" s="6">
        <f t="shared" si="68"/>
        <v>0</v>
      </c>
      <c r="K117" s="7">
        <f t="shared" si="69"/>
        <v>0</v>
      </c>
      <c r="L117" s="7">
        <f t="shared" si="70"/>
        <v>0</v>
      </c>
      <c r="M117" s="7">
        <f t="shared" si="71"/>
        <v>0</v>
      </c>
      <c r="N117" s="7">
        <f t="shared" si="72"/>
        <v>0</v>
      </c>
      <c r="O117" s="7">
        <f t="shared" si="73"/>
        <v>0</v>
      </c>
      <c r="P117" s="29">
        <f t="shared" si="74"/>
        <v>0</v>
      </c>
      <c r="Q117" s="29">
        <f t="shared" si="74"/>
        <v>0</v>
      </c>
      <c r="R117" s="6">
        <f t="shared" si="75"/>
        <v>0</v>
      </c>
      <c r="S117" s="7">
        <f t="shared" si="76"/>
        <v>0</v>
      </c>
      <c r="T117" s="7">
        <f t="shared" si="77"/>
        <v>0</v>
      </c>
      <c r="U117" s="7">
        <f t="shared" si="78"/>
        <v>0</v>
      </c>
      <c r="V117" s="7">
        <f t="shared" si="79"/>
        <v>0</v>
      </c>
      <c r="W117" s="7">
        <f t="shared" si="80"/>
        <v>0</v>
      </c>
      <c r="X117" s="40">
        <f t="shared" si="81"/>
        <v>0</v>
      </c>
      <c r="Y117" s="40">
        <f t="shared" si="81"/>
        <v>0</v>
      </c>
      <c r="Z117" s="6">
        <f t="shared" si="57"/>
        <v>0</v>
      </c>
      <c r="AA117" s="7">
        <f t="shared" si="58"/>
        <v>0</v>
      </c>
      <c r="AB117" s="7">
        <f t="shared" si="59"/>
        <v>0</v>
      </c>
      <c r="AC117" s="7">
        <f t="shared" si="60"/>
        <v>0</v>
      </c>
      <c r="AD117" s="7">
        <f t="shared" si="82"/>
        <v>0</v>
      </c>
      <c r="AE117" s="63">
        <f t="shared" si="83"/>
        <v>0</v>
      </c>
      <c r="AF117" s="40">
        <f t="shared" si="84"/>
        <v>0</v>
      </c>
      <c r="AG117" s="40">
        <f t="shared" si="84"/>
        <v>0</v>
      </c>
    </row>
    <row r="118" spans="1:33">
      <c r="A118" s="5" t="s">
        <v>13</v>
      </c>
      <c r="B118" s="6">
        <f t="shared" si="61"/>
        <v>0</v>
      </c>
      <c r="C118" s="7">
        <f t="shared" si="62"/>
        <v>0</v>
      </c>
      <c r="D118" s="7">
        <f t="shared" si="63"/>
        <v>0</v>
      </c>
      <c r="E118" s="7">
        <f t="shared" si="64"/>
        <v>0</v>
      </c>
      <c r="F118" s="25">
        <f t="shared" si="65"/>
        <v>0</v>
      </c>
      <c r="G118" s="63">
        <f t="shared" si="66"/>
        <v>0</v>
      </c>
      <c r="H118" s="40">
        <f t="shared" si="67"/>
        <v>0</v>
      </c>
      <c r="I118" s="40">
        <f t="shared" si="67"/>
        <v>0</v>
      </c>
      <c r="J118" s="6">
        <f t="shared" si="68"/>
        <v>0</v>
      </c>
      <c r="K118" s="7">
        <f t="shared" si="69"/>
        <v>0</v>
      </c>
      <c r="L118" s="7">
        <f t="shared" si="70"/>
        <v>0</v>
      </c>
      <c r="M118" s="7">
        <f t="shared" si="71"/>
        <v>0</v>
      </c>
      <c r="N118" s="7">
        <f t="shared" si="72"/>
        <v>0</v>
      </c>
      <c r="O118" s="7">
        <f t="shared" si="73"/>
        <v>0</v>
      </c>
      <c r="P118" s="29">
        <f t="shared" si="74"/>
        <v>0</v>
      </c>
      <c r="Q118" s="29">
        <f t="shared" si="74"/>
        <v>0</v>
      </c>
      <c r="R118" s="6">
        <f t="shared" si="75"/>
        <v>0</v>
      </c>
      <c r="S118" s="7">
        <f t="shared" si="76"/>
        <v>0</v>
      </c>
      <c r="T118" s="7">
        <f t="shared" si="77"/>
        <v>0</v>
      </c>
      <c r="U118" s="7">
        <f t="shared" si="78"/>
        <v>0</v>
      </c>
      <c r="V118" s="7">
        <f t="shared" si="79"/>
        <v>0</v>
      </c>
      <c r="W118" s="7">
        <f t="shared" si="80"/>
        <v>0</v>
      </c>
      <c r="X118" s="40">
        <f t="shared" si="81"/>
        <v>0</v>
      </c>
      <c r="Y118" s="40">
        <f t="shared" si="81"/>
        <v>0</v>
      </c>
      <c r="Z118" s="6">
        <f t="shared" si="57"/>
        <v>0</v>
      </c>
      <c r="AA118" s="7">
        <f t="shared" si="58"/>
        <v>0</v>
      </c>
      <c r="AB118" s="7">
        <f t="shared" si="59"/>
        <v>0</v>
      </c>
      <c r="AC118" s="7">
        <f t="shared" si="60"/>
        <v>0</v>
      </c>
      <c r="AD118" s="7">
        <f t="shared" si="82"/>
        <v>0</v>
      </c>
      <c r="AE118" s="63">
        <f t="shared" si="83"/>
        <v>0</v>
      </c>
      <c r="AF118" s="40">
        <f t="shared" si="84"/>
        <v>0</v>
      </c>
      <c r="AG118" s="40">
        <f t="shared" si="84"/>
        <v>0</v>
      </c>
    </row>
    <row r="119" spans="1:33">
      <c r="A119" s="5" t="s">
        <v>14</v>
      </c>
      <c r="B119" s="6">
        <f t="shared" si="61"/>
        <v>0</v>
      </c>
      <c r="C119" s="7">
        <f t="shared" si="62"/>
        <v>0</v>
      </c>
      <c r="D119" s="7">
        <f t="shared" si="63"/>
        <v>0</v>
      </c>
      <c r="E119" s="7">
        <f t="shared" si="64"/>
        <v>0</v>
      </c>
      <c r="F119" s="25">
        <f t="shared" si="65"/>
        <v>0</v>
      </c>
      <c r="G119" s="63">
        <f t="shared" si="66"/>
        <v>0</v>
      </c>
      <c r="H119" s="40">
        <f t="shared" si="67"/>
        <v>0</v>
      </c>
      <c r="I119" s="40">
        <f t="shared" si="67"/>
        <v>0</v>
      </c>
      <c r="J119" s="6">
        <f t="shared" si="68"/>
        <v>0</v>
      </c>
      <c r="K119" s="7">
        <f t="shared" si="69"/>
        <v>0</v>
      </c>
      <c r="L119" s="7">
        <f t="shared" si="70"/>
        <v>0</v>
      </c>
      <c r="M119" s="7">
        <f t="shared" si="71"/>
        <v>0</v>
      </c>
      <c r="N119" s="7">
        <f t="shared" si="72"/>
        <v>0</v>
      </c>
      <c r="O119" s="7">
        <f t="shared" si="73"/>
        <v>0</v>
      </c>
      <c r="P119" s="29">
        <f t="shared" si="74"/>
        <v>0</v>
      </c>
      <c r="Q119" s="29">
        <f t="shared" si="74"/>
        <v>0</v>
      </c>
      <c r="R119" s="6">
        <f t="shared" si="75"/>
        <v>0</v>
      </c>
      <c r="S119" s="7">
        <f t="shared" si="76"/>
        <v>0</v>
      </c>
      <c r="T119" s="7">
        <f t="shared" si="77"/>
        <v>0</v>
      </c>
      <c r="U119" s="7">
        <f t="shared" si="78"/>
        <v>0</v>
      </c>
      <c r="V119" s="7">
        <f t="shared" si="79"/>
        <v>0</v>
      </c>
      <c r="W119" s="7">
        <f t="shared" si="80"/>
        <v>0</v>
      </c>
      <c r="X119" s="40">
        <f t="shared" si="81"/>
        <v>0</v>
      </c>
      <c r="Y119" s="40">
        <f t="shared" si="81"/>
        <v>0</v>
      </c>
      <c r="Z119" s="6">
        <f t="shared" si="57"/>
        <v>0</v>
      </c>
      <c r="AA119" s="7">
        <f t="shared" si="58"/>
        <v>0</v>
      </c>
      <c r="AB119" s="7">
        <f t="shared" si="59"/>
        <v>0</v>
      </c>
      <c r="AC119" s="7">
        <f t="shared" si="60"/>
        <v>0</v>
      </c>
      <c r="AD119" s="7">
        <f t="shared" si="82"/>
        <v>0</v>
      </c>
      <c r="AE119" s="63">
        <f t="shared" si="83"/>
        <v>0</v>
      </c>
      <c r="AF119" s="40">
        <f t="shared" si="84"/>
        <v>0</v>
      </c>
      <c r="AG119" s="40">
        <f t="shared" si="84"/>
        <v>0</v>
      </c>
    </row>
    <row r="120" spans="1:33">
      <c r="A120" s="5" t="s">
        <v>15</v>
      </c>
      <c r="B120" s="6">
        <f t="shared" si="61"/>
        <v>0</v>
      </c>
      <c r="C120" s="7">
        <f t="shared" si="62"/>
        <v>0</v>
      </c>
      <c r="D120" s="7">
        <f t="shared" si="63"/>
        <v>0</v>
      </c>
      <c r="E120" s="7">
        <f t="shared" si="64"/>
        <v>0</v>
      </c>
      <c r="F120" s="25">
        <f t="shared" si="65"/>
        <v>0</v>
      </c>
      <c r="G120" s="63">
        <f t="shared" si="66"/>
        <v>0</v>
      </c>
      <c r="H120" s="40">
        <f t="shared" si="67"/>
        <v>0</v>
      </c>
      <c r="I120" s="40">
        <f t="shared" si="67"/>
        <v>0</v>
      </c>
      <c r="J120" s="6">
        <f t="shared" si="68"/>
        <v>0</v>
      </c>
      <c r="K120" s="7">
        <f t="shared" si="69"/>
        <v>0</v>
      </c>
      <c r="L120" s="7">
        <f t="shared" si="70"/>
        <v>0</v>
      </c>
      <c r="M120" s="7">
        <f t="shared" si="71"/>
        <v>0</v>
      </c>
      <c r="N120" s="7">
        <f t="shared" si="72"/>
        <v>0</v>
      </c>
      <c r="O120" s="7">
        <f t="shared" si="73"/>
        <v>0</v>
      </c>
      <c r="P120" s="29">
        <f t="shared" si="74"/>
        <v>0</v>
      </c>
      <c r="Q120" s="29">
        <f t="shared" si="74"/>
        <v>0</v>
      </c>
      <c r="R120" s="6">
        <f t="shared" si="75"/>
        <v>0</v>
      </c>
      <c r="S120" s="7">
        <f t="shared" si="76"/>
        <v>0</v>
      </c>
      <c r="T120" s="7">
        <f t="shared" si="77"/>
        <v>0</v>
      </c>
      <c r="U120" s="7">
        <f t="shared" si="78"/>
        <v>0</v>
      </c>
      <c r="V120" s="7">
        <f t="shared" si="79"/>
        <v>0</v>
      </c>
      <c r="W120" s="7">
        <f t="shared" si="80"/>
        <v>0</v>
      </c>
      <c r="X120" s="40">
        <f t="shared" si="81"/>
        <v>0</v>
      </c>
      <c r="Y120" s="40">
        <f t="shared" si="81"/>
        <v>0</v>
      </c>
      <c r="Z120" s="6">
        <f t="shared" si="57"/>
        <v>0</v>
      </c>
      <c r="AA120" s="7">
        <f t="shared" si="58"/>
        <v>0</v>
      </c>
      <c r="AB120" s="7">
        <f t="shared" si="59"/>
        <v>0</v>
      </c>
      <c r="AC120" s="7">
        <f t="shared" si="60"/>
        <v>0</v>
      </c>
      <c r="AD120" s="7">
        <f t="shared" si="82"/>
        <v>0</v>
      </c>
      <c r="AE120" s="63">
        <f t="shared" si="83"/>
        <v>0</v>
      </c>
      <c r="AF120" s="40">
        <f t="shared" si="84"/>
        <v>0</v>
      </c>
      <c r="AG120" s="40">
        <f t="shared" si="84"/>
        <v>0</v>
      </c>
    </row>
    <row r="121" spans="1:33" ht="13.5" thickBot="1">
      <c r="A121" s="20" t="s">
        <v>16</v>
      </c>
      <c r="B121" s="21">
        <f t="shared" si="61"/>
        <v>0</v>
      </c>
      <c r="C121" s="22">
        <f t="shared" si="62"/>
        <v>0</v>
      </c>
      <c r="D121" s="22">
        <f t="shared" si="63"/>
        <v>0</v>
      </c>
      <c r="E121" s="22">
        <f t="shared" si="64"/>
        <v>0</v>
      </c>
      <c r="F121" s="50">
        <f t="shared" si="65"/>
        <v>0</v>
      </c>
      <c r="G121" s="64">
        <f t="shared" si="66"/>
        <v>0</v>
      </c>
      <c r="H121" s="47">
        <f t="shared" si="67"/>
        <v>0</v>
      </c>
      <c r="I121" s="47">
        <f t="shared" si="67"/>
        <v>0</v>
      </c>
      <c r="J121" s="21">
        <f t="shared" si="68"/>
        <v>0</v>
      </c>
      <c r="K121" s="22">
        <f t="shared" si="69"/>
        <v>0</v>
      </c>
      <c r="L121" s="22">
        <f t="shared" si="70"/>
        <v>0</v>
      </c>
      <c r="M121" s="22">
        <f t="shared" si="71"/>
        <v>0</v>
      </c>
      <c r="N121" s="22">
        <f t="shared" si="72"/>
        <v>0</v>
      </c>
      <c r="O121" s="22">
        <f t="shared" si="73"/>
        <v>0</v>
      </c>
      <c r="P121" s="30">
        <f t="shared" si="74"/>
        <v>0</v>
      </c>
      <c r="Q121" s="30">
        <f t="shared" si="74"/>
        <v>0</v>
      </c>
      <c r="R121" s="21">
        <f t="shared" si="75"/>
        <v>0</v>
      </c>
      <c r="S121" s="22">
        <f t="shared" si="76"/>
        <v>0</v>
      </c>
      <c r="T121" s="22">
        <f t="shared" si="77"/>
        <v>0</v>
      </c>
      <c r="U121" s="22">
        <f t="shared" si="78"/>
        <v>0</v>
      </c>
      <c r="V121" s="22">
        <f t="shared" si="79"/>
        <v>0</v>
      </c>
      <c r="W121" s="22">
        <f t="shared" si="80"/>
        <v>0</v>
      </c>
      <c r="X121" s="47">
        <f t="shared" si="81"/>
        <v>0</v>
      </c>
      <c r="Y121" s="47">
        <f t="shared" si="81"/>
        <v>0</v>
      </c>
      <c r="Z121" s="21">
        <f t="shared" si="57"/>
        <v>0</v>
      </c>
      <c r="AA121" s="22">
        <f t="shared" si="58"/>
        <v>0</v>
      </c>
      <c r="AB121" s="22">
        <f t="shared" si="59"/>
        <v>0</v>
      </c>
      <c r="AC121" s="22">
        <f t="shared" si="60"/>
        <v>0</v>
      </c>
      <c r="AD121" s="22">
        <f t="shared" si="82"/>
        <v>0</v>
      </c>
      <c r="AE121" s="64">
        <f t="shared" si="83"/>
        <v>0</v>
      </c>
      <c r="AF121" s="47">
        <f t="shared" si="84"/>
        <v>0</v>
      </c>
      <c r="AG121" s="47">
        <f t="shared" si="84"/>
        <v>0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2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3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14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55">
        <v>2011</v>
      </c>
    </row>
    <row r="129" spans="1:25">
      <c r="A129" s="11" t="s">
        <v>6</v>
      </c>
      <c r="B129" s="6">
        <f t="shared" ref="B129:R129" si="85">+B47</f>
        <v>971.41</v>
      </c>
      <c r="C129" s="7">
        <f t="shared" si="85"/>
        <v>921.1</v>
      </c>
      <c r="D129" s="7">
        <f t="shared" si="85"/>
        <v>447</v>
      </c>
      <c r="E129" s="7">
        <f t="shared" si="85"/>
        <v>411</v>
      </c>
      <c r="F129" s="25">
        <f t="shared" si="85"/>
        <v>406</v>
      </c>
      <c r="G129" s="67">
        <f t="shared" si="85"/>
        <v>1176</v>
      </c>
      <c r="H129" s="51">
        <f t="shared" si="85"/>
        <v>920</v>
      </c>
      <c r="I129" s="51">
        <f t="shared" ref="I129" si="86">+I47</f>
        <v>1164</v>
      </c>
      <c r="J129" s="6">
        <f t="shared" si="85"/>
        <v>48</v>
      </c>
      <c r="K129" s="7">
        <f t="shared" si="85"/>
        <v>45</v>
      </c>
      <c r="L129" s="7">
        <f t="shared" si="85"/>
        <v>33</v>
      </c>
      <c r="M129" s="7">
        <f t="shared" si="85"/>
        <v>31</v>
      </c>
      <c r="N129" s="25">
        <f t="shared" si="85"/>
        <v>33</v>
      </c>
      <c r="O129" s="7">
        <f t="shared" si="85"/>
        <v>39</v>
      </c>
      <c r="P129" s="69">
        <f t="shared" si="85"/>
        <v>36</v>
      </c>
      <c r="Q129" s="69">
        <f t="shared" ref="Q129" si="87">+Q47</f>
        <v>35</v>
      </c>
      <c r="R129" s="6">
        <f t="shared" si="85"/>
        <v>32.5</v>
      </c>
      <c r="S129" s="7">
        <f>+S47</f>
        <v>30.2</v>
      </c>
      <c r="T129" s="7">
        <f>+T47</f>
        <v>34.200000000000003</v>
      </c>
      <c r="U129" s="7">
        <f>+U47</f>
        <v>28.1</v>
      </c>
      <c r="V129" s="25">
        <v>0</v>
      </c>
      <c r="W129" s="7">
        <f>+W47</f>
        <v>47.4</v>
      </c>
      <c r="X129" s="69">
        <f>+X47</f>
        <v>22</v>
      </c>
      <c r="Y129" s="69">
        <f>+Y47</f>
        <v>23</v>
      </c>
    </row>
    <row r="130" spans="1:25">
      <c r="A130" s="5" t="s">
        <v>24</v>
      </c>
      <c r="B130" s="6">
        <f t="shared" ref="B130:B140" si="88">+B129+B48</f>
        <v>1356.36</v>
      </c>
      <c r="C130" s="7">
        <f t="shared" ref="C130:C140" si="89">+C129+C48</f>
        <v>1384.1</v>
      </c>
      <c r="D130" s="7">
        <f t="shared" ref="D130:D140" si="90">+D129+D48</f>
        <v>1276</v>
      </c>
      <c r="E130" s="7">
        <f t="shared" ref="E130:E140" si="91">+E129+E48</f>
        <v>743</v>
      </c>
      <c r="F130" s="25">
        <f t="shared" ref="F130:F140" si="92">+F129+F48</f>
        <v>1073</v>
      </c>
      <c r="G130" s="63">
        <f t="shared" ref="G130:G140" si="93">+G129+G48</f>
        <v>1764</v>
      </c>
      <c r="H130" s="40">
        <f t="shared" ref="H130:I140" si="94">+H129+H48</f>
        <v>1616</v>
      </c>
      <c r="I130" s="40">
        <f t="shared" si="94"/>
        <v>1872</v>
      </c>
      <c r="J130" s="6">
        <f t="shared" ref="J130:J140" si="95">+J129+J48</f>
        <v>81</v>
      </c>
      <c r="K130" s="7">
        <f t="shared" ref="K130:K140" si="96">+K129+K48</f>
        <v>77</v>
      </c>
      <c r="L130" s="7">
        <f t="shared" ref="L130:L140" si="97">+L129+L48</f>
        <v>70</v>
      </c>
      <c r="M130" s="7">
        <f t="shared" ref="M130:M140" si="98">+M129+M48</f>
        <v>60</v>
      </c>
      <c r="N130" s="25">
        <f t="shared" ref="N130:N140" si="99">+N129+N48</f>
        <v>76</v>
      </c>
      <c r="O130" s="7">
        <f t="shared" ref="O130:O140" si="100">+O129+O48</f>
        <v>74</v>
      </c>
      <c r="P130" s="29">
        <f t="shared" ref="P130:Q140" si="101">+P129+P48</f>
        <v>67</v>
      </c>
      <c r="Q130" s="29">
        <f t="shared" si="101"/>
        <v>69</v>
      </c>
      <c r="R130" s="6">
        <f t="shared" ref="R130:R140" si="102">+R129+R48</f>
        <v>47.9</v>
      </c>
      <c r="S130" s="7">
        <f t="shared" ref="S130:S140" si="103">+S129+S48</f>
        <v>42.2</v>
      </c>
      <c r="T130" s="7">
        <f t="shared" ref="T130:T140" si="104">+T129+T48</f>
        <v>42.2</v>
      </c>
      <c r="U130" s="7">
        <f t="shared" ref="U130:U140" si="105">+U129+U48</f>
        <v>30.1</v>
      </c>
      <c r="V130" s="25">
        <v>0</v>
      </c>
      <c r="W130" s="7">
        <f t="shared" ref="W130:W140" si="106">+W129+W48</f>
        <v>62.4</v>
      </c>
      <c r="X130" s="29">
        <f t="shared" ref="X130:Y140" si="107">+X129+X48</f>
        <v>41</v>
      </c>
      <c r="Y130" s="29">
        <f t="shared" si="107"/>
        <v>35</v>
      </c>
    </row>
    <row r="131" spans="1:25">
      <c r="A131" s="11" t="s">
        <v>7</v>
      </c>
      <c r="B131" s="6">
        <f t="shared" si="88"/>
        <v>1424.9099999999999</v>
      </c>
      <c r="C131" s="7">
        <f t="shared" si="89"/>
        <v>1482.3</v>
      </c>
      <c r="D131" s="7">
        <f t="shared" si="90"/>
        <v>1543</v>
      </c>
      <c r="E131" s="7">
        <f t="shared" si="91"/>
        <v>1472</v>
      </c>
      <c r="F131" s="25">
        <f t="shared" si="92"/>
        <v>1639</v>
      </c>
      <c r="G131" s="63">
        <f t="shared" si="93"/>
        <v>2054</v>
      </c>
      <c r="H131" s="40">
        <f t="shared" si="94"/>
        <v>2284</v>
      </c>
      <c r="I131" s="40">
        <f t="shared" si="94"/>
        <v>2313</v>
      </c>
      <c r="J131" s="6">
        <f t="shared" si="95"/>
        <v>94</v>
      </c>
      <c r="K131" s="7">
        <f t="shared" si="96"/>
        <v>85</v>
      </c>
      <c r="L131" s="7">
        <f t="shared" si="97"/>
        <v>86</v>
      </c>
      <c r="M131" s="7">
        <f t="shared" si="98"/>
        <v>82</v>
      </c>
      <c r="N131" s="25">
        <f t="shared" si="99"/>
        <v>104</v>
      </c>
      <c r="O131" s="7">
        <f t="shared" si="100"/>
        <v>98</v>
      </c>
      <c r="P131" s="29">
        <f t="shared" si="101"/>
        <v>85</v>
      </c>
      <c r="Q131" s="29">
        <f t="shared" si="101"/>
        <v>82</v>
      </c>
      <c r="R131" s="6">
        <f t="shared" si="102"/>
        <v>47.9</v>
      </c>
      <c r="S131" s="7">
        <f t="shared" si="103"/>
        <v>42.2</v>
      </c>
      <c r="T131" s="7">
        <f t="shared" si="104"/>
        <v>45.2</v>
      </c>
      <c r="U131" s="7">
        <f t="shared" si="105"/>
        <v>30.1</v>
      </c>
      <c r="V131" s="25">
        <v>0</v>
      </c>
      <c r="W131" s="7">
        <f t="shared" si="106"/>
        <v>67.400000000000006</v>
      </c>
      <c r="X131" s="29">
        <f t="shared" si="107"/>
        <v>49</v>
      </c>
      <c r="Y131" s="29">
        <f t="shared" si="107"/>
        <v>35</v>
      </c>
    </row>
    <row r="132" spans="1:25">
      <c r="A132" s="11" t="s">
        <v>8</v>
      </c>
      <c r="B132" s="6">
        <f t="shared" si="88"/>
        <v>1471.31</v>
      </c>
      <c r="C132" s="7">
        <f t="shared" si="89"/>
        <v>1493.3</v>
      </c>
      <c r="D132" s="7">
        <f t="shared" si="90"/>
        <v>1585</v>
      </c>
      <c r="E132" s="7">
        <f t="shared" si="91"/>
        <v>1502</v>
      </c>
      <c r="F132" s="25">
        <f t="shared" si="92"/>
        <v>1788</v>
      </c>
      <c r="G132" s="63">
        <f t="shared" si="93"/>
        <v>2395</v>
      </c>
      <c r="H132" s="40">
        <f t="shared" si="94"/>
        <v>2532</v>
      </c>
      <c r="I132" s="40">
        <f t="shared" si="94"/>
        <v>2393</v>
      </c>
      <c r="J132" s="6">
        <f t="shared" si="95"/>
        <v>97</v>
      </c>
      <c r="K132" s="7">
        <f t="shared" si="96"/>
        <v>88</v>
      </c>
      <c r="L132" s="7">
        <f t="shared" si="97"/>
        <v>88</v>
      </c>
      <c r="M132" s="7">
        <f t="shared" si="98"/>
        <v>85</v>
      </c>
      <c r="N132" s="25">
        <f t="shared" si="99"/>
        <v>113</v>
      </c>
      <c r="O132" s="7">
        <f t="shared" si="100"/>
        <v>112</v>
      </c>
      <c r="P132" s="29">
        <f t="shared" si="101"/>
        <v>103</v>
      </c>
      <c r="Q132" s="29">
        <f t="shared" si="101"/>
        <v>84</v>
      </c>
      <c r="R132" s="6">
        <f t="shared" si="102"/>
        <v>47.9</v>
      </c>
      <c r="S132" s="7">
        <f t="shared" si="103"/>
        <v>42.2</v>
      </c>
      <c r="T132" s="7">
        <f t="shared" si="104"/>
        <v>45.2</v>
      </c>
      <c r="U132" s="7">
        <f t="shared" si="105"/>
        <v>30.1</v>
      </c>
      <c r="V132" s="25">
        <v>0</v>
      </c>
      <c r="W132" s="7">
        <f t="shared" si="106"/>
        <v>67.400000000000006</v>
      </c>
      <c r="X132" s="29">
        <f t="shared" si="107"/>
        <v>49</v>
      </c>
      <c r="Y132" s="29">
        <f t="shared" si="107"/>
        <v>35</v>
      </c>
    </row>
    <row r="133" spans="1:25">
      <c r="A133" s="11" t="s">
        <v>9</v>
      </c>
      <c r="B133" s="6">
        <f t="shared" si="88"/>
        <v>1538.31</v>
      </c>
      <c r="C133" s="7">
        <f t="shared" si="89"/>
        <v>1607.3</v>
      </c>
      <c r="D133" s="7">
        <f t="shared" si="90"/>
        <v>1745</v>
      </c>
      <c r="E133" s="7">
        <f t="shared" si="91"/>
        <v>1621</v>
      </c>
      <c r="F133" s="25">
        <f t="shared" si="92"/>
        <v>1912</v>
      </c>
      <c r="G133" s="63">
        <f t="shared" si="93"/>
        <v>2674</v>
      </c>
      <c r="H133" s="40">
        <f t="shared" si="94"/>
        <v>3074</v>
      </c>
      <c r="I133" s="40">
        <f t="shared" si="94"/>
        <v>2650</v>
      </c>
      <c r="J133" s="6">
        <f t="shared" si="95"/>
        <v>100</v>
      </c>
      <c r="K133" s="7">
        <f t="shared" si="96"/>
        <v>92</v>
      </c>
      <c r="L133" s="7">
        <f t="shared" si="97"/>
        <v>90</v>
      </c>
      <c r="M133" s="7">
        <f t="shared" si="98"/>
        <v>87</v>
      </c>
      <c r="N133" s="25">
        <f t="shared" si="99"/>
        <v>117</v>
      </c>
      <c r="O133" s="7">
        <f t="shared" si="100"/>
        <v>119</v>
      </c>
      <c r="P133" s="29">
        <f t="shared" si="101"/>
        <v>113</v>
      </c>
      <c r="Q133" s="29">
        <f t="shared" si="101"/>
        <v>87</v>
      </c>
      <c r="R133" s="6">
        <f t="shared" si="102"/>
        <v>47.9</v>
      </c>
      <c r="S133" s="7">
        <f t="shared" si="103"/>
        <v>42.2</v>
      </c>
      <c r="T133" s="7">
        <f t="shared" si="104"/>
        <v>45.2</v>
      </c>
      <c r="U133" s="7">
        <f t="shared" si="105"/>
        <v>30.1</v>
      </c>
      <c r="V133" s="25">
        <v>0</v>
      </c>
      <c r="W133" s="7">
        <f t="shared" si="106"/>
        <v>67.400000000000006</v>
      </c>
      <c r="X133" s="29">
        <f t="shared" si="107"/>
        <v>49</v>
      </c>
      <c r="Y133" s="29">
        <f t="shared" si="107"/>
        <v>35</v>
      </c>
    </row>
    <row r="134" spans="1:25">
      <c r="A134" s="11" t="s">
        <v>10</v>
      </c>
      <c r="B134" s="6">
        <f t="shared" si="88"/>
        <v>1538.31</v>
      </c>
      <c r="C134" s="7">
        <f t="shared" si="89"/>
        <v>1656.8</v>
      </c>
      <c r="D134" s="7">
        <f t="shared" si="90"/>
        <v>2008</v>
      </c>
      <c r="E134" s="7">
        <f t="shared" si="91"/>
        <v>1884</v>
      </c>
      <c r="F134" s="25">
        <f t="shared" si="92"/>
        <v>1934</v>
      </c>
      <c r="G134" s="63">
        <f t="shared" si="93"/>
        <v>2851</v>
      </c>
      <c r="H134" s="40">
        <f t="shared" si="94"/>
        <v>3283</v>
      </c>
      <c r="I134" s="40">
        <f t="shared" si="94"/>
        <v>2706</v>
      </c>
      <c r="J134" s="6">
        <f t="shared" si="95"/>
        <v>107</v>
      </c>
      <c r="K134" s="7">
        <f t="shared" si="96"/>
        <v>96</v>
      </c>
      <c r="L134" s="7">
        <f t="shared" si="97"/>
        <v>95</v>
      </c>
      <c r="M134" s="7">
        <f t="shared" si="98"/>
        <v>95</v>
      </c>
      <c r="N134" s="25">
        <f t="shared" si="99"/>
        <v>118</v>
      </c>
      <c r="O134" s="7">
        <f t="shared" si="100"/>
        <v>125</v>
      </c>
      <c r="P134" s="29">
        <f t="shared" si="101"/>
        <v>123</v>
      </c>
      <c r="Q134" s="29">
        <f t="shared" si="101"/>
        <v>90</v>
      </c>
      <c r="R134" s="6">
        <f t="shared" si="102"/>
        <v>47.9</v>
      </c>
      <c r="S134" s="7">
        <f t="shared" si="103"/>
        <v>42.2</v>
      </c>
      <c r="T134" s="7">
        <f t="shared" si="104"/>
        <v>45.2</v>
      </c>
      <c r="U134" s="7">
        <f t="shared" si="105"/>
        <v>30.1</v>
      </c>
      <c r="V134" s="25">
        <v>0</v>
      </c>
      <c r="W134" s="7">
        <f t="shared" si="106"/>
        <v>67.400000000000006</v>
      </c>
      <c r="X134" s="29">
        <f t="shared" si="107"/>
        <v>49</v>
      </c>
      <c r="Y134" s="29">
        <f t="shared" si="107"/>
        <v>35</v>
      </c>
    </row>
    <row r="135" spans="1:25">
      <c r="A135" s="11" t="s">
        <v>11</v>
      </c>
      <c r="B135" s="6">
        <f t="shared" si="88"/>
        <v>1538.31</v>
      </c>
      <c r="C135" s="7">
        <f t="shared" si="89"/>
        <v>1727.1</v>
      </c>
      <c r="D135" s="7">
        <f t="shared" si="90"/>
        <v>2593</v>
      </c>
      <c r="E135" s="7">
        <f t="shared" si="91"/>
        <v>2111</v>
      </c>
      <c r="F135" s="25">
        <f t="shared" si="92"/>
        <v>2034</v>
      </c>
      <c r="G135" s="63">
        <f t="shared" si="93"/>
        <v>2997</v>
      </c>
      <c r="H135" s="40">
        <f t="shared" si="94"/>
        <v>3519</v>
      </c>
      <c r="I135" s="40">
        <f t="shared" si="94"/>
        <v>2916</v>
      </c>
      <c r="J135" s="6">
        <f t="shared" si="95"/>
        <v>110</v>
      </c>
      <c r="K135" s="7">
        <f t="shared" si="96"/>
        <v>98</v>
      </c>
      <c r="L135" s="7">
        <f t="shared" si="97"/>
        <v>106</v>
      </c>
      <c r="M135" s="7">
        <f t="shared" si="98"/>
        <v>101</v>
      </c>
      <c r="N135" s="25">
        <f t="shared" si="99"/>
        <v>124</v>
      </c>
      <c r="O135" s="7">
        <f t="shared" si="100"/>
        <v>129</v>
      </c>
      <c r="P135" s="29">
        <f t="shared" si="101"/>
        <v>129</v>
      </c>
      <c r="Q135" s="29">
        <f t="shared" si="101"/>
        <v>95</v>
      </c>
      <c r="R135" s="6">
        <f t="shared" si="102"/>
        <v>47.9</v>
      </c>
      <c r="S135" s="7">
        <f t="shared" si="103"/>
        <v>42.2</v>
      </c>
      <c r="T135" s="7">
        <f t="shared" si="104"/>
        <v>45.2</v>
      </c>
      <c r="U135" s="7">
        <f t="shared" si="105"/>
        <v>30.1</v>
      </c>
      <c r="V135" s="25">
        <v>0</v>
      </c>
      <c r="W135" s="7">
        <f t="shared" si="106"/>
        <v>67.400000000000006</v>
      </c>
      <c r="X135" s="29">
        <f t="shared" si="107"/>
        <v>49</v>
      </c>
      <c r="Y135" s="29">
        <f t="shared" si="107"/>
        <v>35</v>
      </c>
    </row>
    <row r="136" spans="1:25">
      <c r="A136" s="11" t="s">
        <v>12</v>
      </c>
      <c r="B136" s="6">
        <f t="shared" si="88"/>
        <v>1570.31</v>
      </c>
      <c r="C136" s="7">
        <f t="shared" si="89"/>
        <v>1806.1</v>
      </c>
      <c r="D136" s="7">
        <f t="shared" si="90"/>
        <v>2624</v>
      </c>
      <c r="E136" s="7">
        <f t="shared" si="91"/>
        <v>2217</v>
      </c>
      <c r="F136" s="25">
        <f t="shared" si="92"/>
        <v>2067</v>
      </c>
      <c r="G136" s="63">
        <f t="shared" si="93"/>
        <v>3064</v>
      </c>
      <c r="H136" s="40">
        <f t="shared" si="94"/>
        <v>3691</v>
      </c>
      <c r="I136" s="40">
        <f t="shared" si="94"/>
        <v>3001</v>
      </c>
      <c r="J136" s="6">
        <f t="shared" si="95"/>
        <v>112</v>
      </c>
      <c r="K136" s="7">
        <f t="shared" si="96"/>
        <v>100</v>
      </c>
      <c r="L136" s="7">
        <f t="shared" si="97"/>
        <v>108</v>
      </c>
      <c r="M136" s="7">
        <f t="shared" si="98"/>
        <v>104</v>
      </c>
      <c r="N136" s="25">
        <f t="shared" si="99"/>
        <v>125</v>
      </c>
      <c r="O136" s="7">
        <f t="shared" si="100"/>
        <v>131</v>
      </c>
      <c r="P136" s="29">
        <f t="shared" si="101"/>
        <v>134</v>
      </c>
      <c r="Q136" s="29">
        <f t="shared" si="101"/>
        <v>97</v>
      </c>
      <c r="R136" s="6">
        <f t="shared" si="102"/>
        <v>47.9</v>
      </c>
      <c r="S136" s="7">
        <f t="shared" si="103"/>
        <v>42.2</v>
      </c>
      <c r="T136" s="7">
        <f t="shared" si="104"/>
        <v>45.2</v>
      </c>
      <c r="U136" s="7">
        <f t="shared" si="105"/>
        <v>30.1</v>
      </c>
      <c r="V136" s="25">
        <v>0</v>
      </c>
      <c r="W136" s="7">
        <f t="shared" si="106"/>
        <v>67.400000000000006</v>
      </c>
      <c r="X136" s="29">
        <f t="shared" si="107"/>
        <v>49</v>
      </c>
      <c r="Y136" s="29">
        <f t="shared" si="107"/>
        <v>35</v>
      </c>
    </row>
    <row r="137" spans="1:25">
      <c r="A137" s="11" t="s">
        <v>13</v>
      </c>
      <c r="B137" s="6">
        <f t="shared" si="88"/>
        <v>1641.86</v>
      </c>
      <c r="C137" s="7">
        <f t="shared" si="89"/>
        <v>1862.1</v>
      </c>
      <c r="D137" s="7">
        <f t="shared" si="90"/>
        <v>2654</v>
      </c>
      <c r="E137" s="7">
        <f t="shared" si="91"/>
        <v>2251</v>
      </c>
      <c r="F137" s="25">
        <f t="shared" si="92"/>
        <v>2081</v>
      </c>
      <c r="G137" s="63">
        <f t="shared" si="93"/>
        <v>3195</v>
      </c>
      <c r="H137" s="40">
        <f t="shared" si="94"/>
        <v>3942</v>
      </c>
      <c r="I137" s="40">
        <f t="shared" si="94"/>
        <v>3340</v>
      </c>
      <c r="J137" s="6">
        <f t="shared" si="95"/>
        <v>114</v>
      </c>
      <c r="K137" s="7">
        <f t="shared" si="96"/>
        <v>101</v>
      </c>
      <c r="L137" s="7">
        <f t="shared" si="97"/>
        <v>109</v>
      </c>
      <c r="M137" s="7">
        <f t="shared" si="98"/>
        <v>106</v>
      </c>
      <c r="N137" s="25">
        <f t="shared" si="99"/>
        <v>126</v>
      </c>
      <c r="O137" s="7">
        <f t="shared" si="100"/>
        <v>132</v>
      </c>
      <c r="P137" s="29">
        <f t="shared" si="101"/>
        <v>140</v>
      </c>
      <c r="Q137" s="29">
        <f t="shared" si="101"/>
        <v>103</v>
      </c>
      <c r="R137" s="6">
        <f t="shared" si="102"/>
        <v>47.9</v>
      </c>
      <c r="S137" s="7">
        <f t="shared" si="103"/>
        <v>42.2</v>
      </c>
      <c r="T137" s="7">
        <f t="shared" si="104"/>
        <v>45.2</v>
      </c>
      <c r="U137" s="7">
        <f t="shared" si="105"/>
        <v>30.1</v>
      </c>
      <c r="V137" s="25">
        <v>0</v>
      </c>
      <c r="W137" s="7">
        <f t="shared" si="106"/>
        <v>67.400000000000006</v>
      </c>
      <c r="X137" s="29">
        <f t="shared" si="107"/>
        <v>49</v>
      </c>
      <c r="Y137" s="29">
        <f t="shared" si="107"/>
        <v>35</v>
      </c>
    </row>
    <row r="138" spans="1:25">
      <c r="A138" s="11" t="s">
        <v>14</v>
      </c>
      <c r="B138" s="6">
        <f t="shared" si="88"/>
        <v>1641.86</v>
      </c>
      <c r="C138" s="7">
        <f t="shared" si="89"/>
        <v>1869.1</v>
      </c>
      <c r="D138" s="7">
        <f t="shared" si="90"/>
        <v>2679</v>
      </c>
      <c r="E138" s="7">
        <f t="shared" si="91"/>
        <v>2319</v>
      </c>
      <c r="F138" s="25">
        <f t="shared" si="92"/>
        <v>2359</v>
      </c>
      <c r="G138" s="63">
        <f t="shared" si="93"/>
        <v>3291</v>
      </c>
      <c r="H138" s="40">
        <f t="shared" si="94"/>
        <v>4206</v>
      </c>
      <c r="I138" s="40">
        <f t="shared" si="94"/>
        <v>3871</v>
      </c>
      <c r="J138" s="6">
        <f t="shared" si="95"/>
        <v>115</v>
      </c>
      <c r="K138" s="7">
        <f t="shared" si="96"/>
        <v>102</v>
      </c>
      <c r="L138" s="7">
        <f t="shared" si="97"/>
        <v>110</v>
      </c>
      <c r="M138" s="7">
        <f t="shared" si="98"/>
        <v>107</v>
      </c>
      <c r="N138" s="25">
        <f t="shared" si="99"/>
        <v>132</v>
      </c>
      <c r="O138" s="7">
        <f t="shared" si="100"/>
        <v>135</v>
      </c>
      <c r="P138" s="29">
        <f t="shared" si="101"/>
        <v>145</v>
      </c>
      <c r="Q138" s="29">
        <f t="shared" si="101"/>
        <v>110</v>
      </c>
      <c r="R138" s="6">
        <f t="shared" si="102"/>
        <v>47.9</v>
      </c>
      <c r="S138" s="7">
        <f t="shared" si="103"/>
        <v>42.2</v>
      </c>
      <c r="T138" s="7">
        <f t="shared" si="104"/>
        <v>45.2</v>
      </c>
      <c r="U138" s="7">
        <f t="shared" si="105"/>
        <v>30.1</v>
      </c>
      <c r="V138" s="25">
        <v>0</v>
      </c>
      <c r="W138" s="7">
        <f t="shared" si="106"/>
        <v>67.400000000000006</v>
      </c>
      <c r="X138" s="29">
        <f t="shared" si="107"/>
        <v>49</v>
      </c>
      <c r="Y138" s="29">
        <f t="shared" si="107"/>
        <v>35</v>
      </c>
    </row>
    <row r="139" spans="1:25">
      <c r="A139" s="11" t="s">
        <v>15</v>
      </c>
      <c r="B139" s="6">
        <f t="shared" si="88"/>
        <v>1668.86</v>
      </c>
      <c r="C139" s="7">
        <f t="shared" si="89"/>
        <v>2069.1</v>
      </c>
      <c r="D139" s="7">
        <f t="shared" si="90"/>
        <v>3044</v>
      </c>
      <c r="E139" s="7">
        <f t="shared" si="91"/>
        <v>2482</v>
      </c>
      <c r="F139" s="25">
        <f t="shared" si="92"/>
        <v>2511</v>
      </c>
      <c r="G139" s="63">
        <f t="shared" si="93"/>
        <v>3484</v>
      </c>
      <c r="H139" s="40">
        <f t="shared" si="94"/>
        <v>4300</v>
      </c>
      <c r="I139" s="40">
        <f t="shared" si="94"/>
        <v>4004</v>
      </c>
      <c r="J139" s="6">
        <f t="shared" si="95"/>
        <v>120</v>
      </c>
      <c r="K139" s="7">
        <f t="shared" si="96"/>
        <v>112</v>
      </c>
      <c r="L139" s="7">
        <f t="shared" si="97"/>
        <v>118</v>
      </c>
      <c r="M139" s="7">
        <f t="shared" si="98"/>
        <v>117</v>
      </c>
      <c r="N139" s="25">
        <f t="shared" si="99"/>
        <v>140</v>
      </c>
      <c r="O139" s="7">
        <f t="shared" si="100"/>
        <v>144</v>
      </c>
      <c r="P139" s="29">
        <f t="shared" si="101"/>
        <v>148</v>
      </c>
      <c r="Q139" s="29">
        <f t="shared" si="101"/>
        <v>114</v>
      </c>
      <c r="R139" s="6">
        <f t="shared" si="102"/>
        <v>47.9</v>
      </c>
      <c r="S139" s="7">
        <f t="shared" si="103"/>
        <v>42.2</v>
      </c>
      <c r="T139" s="7">
        <f t="shared" si="104"/>
        <v>45.2</v>
      </c>
      <c r="U139" s="7">
        <f t="shared" si="105"/>
        <v>30.1</v>
      </c>
      <c r="V139" s="25">
        <v>0</v>
      </c>
      <c r="W139" s="7">
        <f t="shared" si="106"/>
        <v>67.400000000000006</v>
      </c>
      <c r="X139" s="29">
        <f t="shared" si="107"/>
        <v>49</v>
      </c>
      <c r="Y139" s="29">
        <f t="shared" si="107"/>
        <v>35</v>
      </c>
    </row>
    <row r="140" spans="1:25" ht="13.5" thickBot="1">
      <c r="A140" s="23" t="s">
        <v>16</v>
      </c>
      <c r="B140" s="21">
        <f t="shared" si="88"/>
        <v>2090.56</v>
      </c>
      <c r="C140" s="22">
        <f t="shared" si="89"/>
        <v>2567.7999999999997</v>
      </c>
      <c r="D140" s="22">
        <f t="shared" si="90"/>
        <v>3845</v>
      </c>
      <c r="E140" s="22">
        <f t="shared" si="91"/>
        <v>2801</v>
      </c>
      <c r="F140" s="50">
        <f t="shared" si="92"/>
        <v>3032</v>
      </c>
      <c r="G140" s="64">
        <f t="shared" si="93"/>
        <v>4105.5</v>
      </c>
      <c r="H140" s="47">
        <f t="shared" si="94"/>
        <v>4799</v>
      </c>
      <c r="I140" s="47">
        <f t="shared" si="94"/>
        <v>4826</v>
      </c>
      <c r="J140" s="21">
        <f t="shared" si="95"/>
        <v>146</v>
      </c>
      <c r="K140" s="22">
        <f t="shared" si="96"/>
        <v>132</v>
      </c>
      <c r="L140" s="22">
        <f t="shared" si="97"/>
        <v>143</v>
      </c>
      <c r="M140" s="22">
        <f t="shared" si="98"/>
        <v>137</v>
      </c>
      <c r="N140" s="50">
        <f t="shared" si="99"/>
        <v>161</v>
      </c>
      <c r="O140" s="22">
        <f t="shared" si="100"/>
        <v>163</v>
      </c>
      <c r="P140" s="30">
        <f t="shared" si="101"/>
        <v>166</v>
      </c>
      <c r="Q140" s="30">
        <f t="shared" si="101"/>
        <v>134</v>
      </c>
      <c r="R140" s="21">
        <f t="shared" si="102"/>
        <v>100.9</v>
      </c>
      <c r="S140" s="22">
        <f t="shared" si="103"/>
        <v>87.2</v>
      </c>
      <c r="T140" s="22">
        <f t="shared" si="104"/>
        <v>83.2</v>
      </c>
      <c r="U140" s="22">
        <f t="shared" si="105"/>
        <v>33.1</v>
      </c>
      <c r="V140" s="50">
        <v>0</v>
      </c>
      <c r="W140" s="22">
        <f t="shared" si="106"/>
        <v>74.400000000000006</v>
      </c>
      <c r="X140" s="30">
        <f t="shared" si="107"/>
        <v>55.5</v>
      </c>
      <c r="Y140" s="30">
        <f t="shared" si="107"/>
        <v>47</v>
      </c>
    </row>
    <row r="143" spans="1:25" ht="13.5" thickBot="1"/>
    <row r="144" spans="1:25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2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3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14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55">
        <v>2011</v>
      </c>
    </row>
    <row r="148" spans="1:25">
      <c r="A148" s="11" t="s">
        <v>6</v>
      </c>
      <c r="B148" s="6">
        <f t="shared" ref="B148:X148" si="108">+B67</f>
        <v>0</v>
      </c>
      <c r="C148" s="7">
        <f t="shared" si="108"/>
        <v>0</v>
      </c>
      <c r="D148" s="7">
        <f t="shared" si="108"/>
        <v>0</v>
      </c>
      <c r="E148" s="7">
        <f t="shared" si="108"/>
        <v>0</v>
      </c>
      <c r="F148" s="25">
        <f t="shared" si="108"/>
        <v>0</v>
      </c>
      <c r="G148" s="67">
        <f t="shared" si="108"/>
        <v>0</v>
      </c>
      <c r="H148" s="51">
        <f t="shared" si="108"/>
        <v>0</v>
      </c>
      <c r="I148" s="51">
        <f t="shared" ref="I148" si="109">+I67</f>
        <v>0</v>
      </c>
      <c r="J148" s="6">
        <f t="shared" si="108"/>
        <v>0</v>
      </c>
      <c r="K148" s="7">
        <f t="shared" si="108"/>
        <v>0</v>
      </c>
      <c r="L148" s="7">
        <f t="shared" si="108"/>
        <v>0</v>
      </c>
      <c r="M148" s="7">
        <f t="shared" si="108"/>
        <v>0</v>
      </c>
      <c r="N148" s="25">
        <f t="shared" si="108"/>
        <v>0</v>
      </c>
      <c r="O148" s="7">
        <f t="shared" si="108"/>
        <v>0</v>
      </c>
      <c r="P148" s="69">
        <f t="shared" si="108"/>
        <v>0</v>
      </c>
      <c r="Q148" s="69">
        <f t="shared" ref="Q148" si="110">+Q67</f>
        <v>0</v>
      </c>
      <c r="R148" s="6">
        <f t="shared" si="108"/>
        <v>0</v>
      </c>
      <c r="S148" s="7">
        <f t="shared" si="108"/>
        <v>0</v>
      </c>
      <c r="T148" s="7">
        <f t="shared" si="108"/>
        <v>0</v>
      </c>
      <c r="U148" s="7">
        <f t="shared" si="108"/>
        <v>0</v>
      </c>
      <c r="V148" s="25">
        <f t="shared" si="108"/>
        <v>0</v>
      </c>
      <c r="W148" s="7">
        <f t="shared" si="108"/>
        <v>0</v>
      </c>
      <c r="X148" s="69">
        <f t="shared" si="108"/>
        <v>0</v>
      </c>
      <c r="Y148" s="69">
        <f t="shared" ref="Y148" si="111">+Y67</f>
        <v>0</v>
      </c>
    </row>
    <row r="149" spans="1:25">
      <c r="A149" s="5" t="s">
        <v>24</v>
      </c>
      <c r="B149" s="6">
        <f t="shared" ref="B149:B159" si="112">+B148+B68</f>
        <v>0</v>
      </c>
      <c r="C149" s="7">
        <f t="shared" ref="C149:C159" si="113">+C148+C68</f>
        <v>0</v>
      </c>
      <c r="D149" s="7">
        <f t="shared" ref="D149:D159" si="114">+D148+D68</f>
        <v>0</v>
      </c>
      <c r="E149" s="7">
        <f t="shared" ref="E149:E159" si="115">+E148+E68</f>
        <v>0</v>
      </c>
      <c r="F149" s="25">
        <f t="shared" ref="F149:F159" si="116">+F148+F68</f>
        <v>0</v>
      </c>
      <c r="G149" s="63">
        <f t="shared" ref="G149:G159" si="117">+G148+G68</f>
        <v>0</v>
      </c>
      <c r="H149" s="40">
        <f t="shared" ref="H149:I159" si="118">+H148+H68</f>
        <v>0</v>
      </c>
      <c r="I149" s="40">
        <f t="shared" si="118"/>
        <v>0</v>
      </c>
      <c r="J149" s="6">
        <f t="shared" ref="J149:J159" si="119">+J148+J68</f>
        <v>0</v>
      </c>
      <c r="K149" s="7">
        <f t="shared" ref="K149:K159" si="120">+K148+K68</f>
        <v>0</v>
      </c>
      <c r="L149" s="7">
        <f t="shared" ref="L149:L159" si="121">+L148+L68</f>
        <v>0</v>
      </c>
      <c r="M149" s="7">
        <f t="shared" ref="M149:M159" si="122">+M148+M68</f>
        <v>0</v>
      </c>
      <c r="N149" s="25">
        <f t="shared" ref="N149:N159" si="123">+N148+N68</f>
        <v>0</v>
      </c>
      <c r="O149" s="7">
        <f t="shared" ref="O149:O159" si="124">+O148+O68</f>
        <v>0</v>
      </c>
      <c r="P149" s="29">
        <f t="shared" ref="P149:Q159" si="125">+P148+P68</f>
        <v>0</v>
      </c>
      <c r="Q149" s="29">
        <f t="shared" si="125"/>
        <v>0</v>
      </c>
      <c r="R149" s="6">
        <f t="shared" ref="R149:R159" si="126">+R148+R68</f>
        <v>0</v>
      </c>
      <c r="S149" s="7">
        <f t="shared" ref="S149:S159" si="127">+S148+S68</f>
        <v>0</v>
      </c>
      <c r="T149" s="7">
        <f t="shared" ref="T149:T159" si="128">+T148+T68</f>
        <v>0</v>
      </c>
      <c r="U149" s="7">
        <f t="shared" ref="U149:U159" si="129">+U148+U68</f>
        <v>0</v>
      </c>
      <c r="V149" s="25">
        <f t="shared" ref="V149:V159" si="130">+V148+V68</f>
        <v>0</v>
      </c>
      <c r="W149" s="7">
        <f t="shared" ref="W149:W159" si="131">+W148+W68</f>
        <v>0</v>
      </c>
      <c r="X149" s="29">
        <f t="shared" ref="X149:Y159" si="132">+X148+X68</f>
        <v>0</v>
      </c>
      <c r="Y149" s="29">
        <f t="shared" si="132"/>
        <v>0</v>
      </c>
    </row>
    <row r="150" spans="1:25">
      <c r="A150" s="11" t="s">
        <v>7</v>
      </c>
      <c r="B150" s="6">
        <f t="shared" si="112"/>
        <v>0</v>
      </c>
      <c r="C150" s="7">
        <f t="shared" si="113"/>
        <v>0</v>
      </c>
      <c r="D150" s="7">
        <f t="shared" si="114"/>
        <v>0</v>
      </c>
      <c r="E150" s="7">
        <f t="shared" si="115"/>
        <v>0</v>
      </c>
      <c r="F150" s="25">
        <f t="shared" si="116"/>
        <v>0</v>
      </c>
      <c r="G150" s="63">
        <f t="shared" si="117"/>
        <v>0</v>
      </c>
      <c r="H150" s="40">
        <f t="shared" si="118"/>
        <v>0</v>
      </c>
      <c r="I150" s="40">
        <f t="shared" si="118"/>
        <v>0</v>
      </c>
      <c r="J150" s="6">
        <f t="shared" si="119"/>
        <v>0</v>
      </c>
      <c r="K150" s="7">
        <f t="shared" si="120"/>
        <v>0</v>
      </c>
      <c r="L150" s="7">
        <f t="shared" si="121"/>
        <v>0</v>
      </c>
      <c r="M150" s="7">
        <f t="shared" si="122"/>
        <v>0</v>
      </c>
      <c r="N150" s="25">
        <f t="shared" si="123"/>
        <v>0</v>
      </c>
      <c r="O150" s="7">
        <f t="shared" si="124"/>
        <v>0</v>
      </c>
      <c r="P150" s="29">
        <f t="shared" si="125"/>
        <v>0</v>
      </c>
      <c r="Q150" s="29">
        <f t="shared" si="125"/>
        <v>0</v>
      </c>
      <c r="R150" s="6">
        <f t="shared" si="126"/>
        <v>0</v>
      </c>
      <c r="S150" s="7">
        <f t="shared" si="127"/>
        <v>0</v>
      </c>
      <c r="T150" s="7">
        <f t="shared" si="128"/>
        <v>0</v>
      </c>
      <c r="U150" s="7">
        <f t="shared" si="129"/>
        <v>0</v>
      </c>
      <c r="V150" s="25">
        <f t="shared" si="130"/>
        <v>0</v>
      </c>
      <c r="W150" s="7">
        <f t="shared" si="131"/>
        <v>0</v>
      </c>
      <c r="X150" s="29">
        <f t="shared" si="132"/>
        <v>0</v>
      </c>
      <c r="Y150" s="29">
        <f t="shared" si="132"/>
        <v>0</v>
      </c>
    </row>
    <row r="151" spans="1:25">
      <c r="A151" s="11" t="s">
        <v>8</v>
      </c>
      <c r="B151" s="6">
        <f t="shared" si="112"/>
        <v>0</v>
      </c>
      <c r="C151" s="7">
        <f t="shared" si="113"/>
        <v>0</v>
      </c>
      <c r="D151" s="7">
        <f t="shared" si="114"/>
        <v>0</v>
      </c>
      <c r="E151" s="7">
        <f t="shared" si="115"/>
        <v>0</v>
      </c>
      <c r="F151" s="25">
        <f t="shared" si="116"/>
        <v>0</v>
      </c>
      <c r="G151" s="63">
        <f t="shared" si="117"/>
        <v>0</v>
      </c>
      <c r="H151" s="40">
        <f t="shared" si="118"/>
        <v>0</v>
      </c>
      <c r="I151" s="40">
        <f t="shared" si="118"/>
        <v>0</v>
      </c>
      <c r="J151" s="6">
        <f t="shared" si="119"/>
        <v>0</v>
      </c>
      <c r="K151" s="7">
        <f t="shared" si="120"/>
        <v>0</v>
      </c>
      <c r="L151" s="7">
        <f t="shared" si="121"/>
        <v>0</v>
      </c>
      <c r="M151" s="7">
        <f t="shared" si="122"/>
        <v>0</v>
      </c>
      <c r="N151" s="25">
        <f t="shared" si="123"/>
        <v>0</v>
      </c>
      <c r="O151" s="7">
        <f t="shared" si="124"/>
        <v>0</v>
      </c>
      <c r="P151" s="29">
        <f t="shared" si="125"/>
        <v>0</v>
      </c>
      <c r="Q151" s="29">
        <f t="shared" si="125"/>
        <v>0</v>
      </c>
      <c r="R151" s="6">
        <f t="shared" si="126"/>
        <v>0</v>
      </c>
      <c r="S151" s="7">
        <f t="shared" si="127"/>
        <v>0</v>
      </c>
      <c r="T151" s="7">
        <f t="shared" si="128"/>
        <v>0</v>
      </c>
      <c r="U151" s="7">
        <f t="shared" si="129"/>
        <v>0</v>
      </c>
      <c r="V151" s="25">
        <f t="shared" si="130"/>
        <v>0</v>
      </c>
      <c r="W151" s="7">
        <f t="shared" si="131"/>
        <v>0</v>
      </c>
      <c r="X151" s="29">
        <f t="shared" si="132"/>
        <v>0</v>
      </c>
      <c r="Y151" s="29">
        <f t="shared" si="132"/>
        <v>0</v>
      </c>
    </row>
    <row r="152" spans="1:25">
      <c r="A152" s="11" t="s">
        <v>9</v>
      </c>
      <c r="B152" s="6">
        <f t="shared" si="112"/>
        <v>0</v>
      </c>
      <c r="C152" s="7">
        <f t="shared" si="113"/>
        <v>0</v>
      </c>
      <c r="D152" s="7">
        <f t="shared" si="114"/>
        <v>0</v>
      </c>
      <c r="E152" s="7">
        <f t="shared" si="115"/>
        <v>0</v>
      </c>
      <c r="F152" s="25">
        <f t="shared" si="116"/>
        <v>0</v>
      </c>
      <c r="G152" s="63">
        <f t="shared" si="117"/>
        <v>0</v>
      </c>
      <c r="H152" s="40">
        <f t="shared" si="118"/>
        <v>0</v>
      </c>
      <c r="I152" s="40">
        <f t="shared" si="118"/>
        <v>0</v>
      </c>
      <c r="J152" s="6">
        <f t="shared" si="119"/>
        <v>0</v>
      </c>
      <c r="K152" s="7">
        <f t="shared" si="120"/>
        <v>0</v>
      </c>
      <c r="L152" s="7">
        <f t="shared" si="121"/>
        <v>0</v>
      </c>
      <c r="M152" s="7">
        <f t="shared" si="122"/>
        <v>0</v>
      </c>
      <c r="N152" s="25">
        <f t="shared" si="123"/>
        <v>0</v>
      </c>
      <c r="O152" s="7">
        <f t="shared" si="124"/>
        <v>0</v>
      </c>
      <c r="P152" s="29">
        <f t="shared" si="125"/>
        <v>0</v>
      </c>
      <c r="Q152" s="29">
        <f t="shared" si="125"/>
        <v>0</v>
      </c>
      <c r="R152" s="6">
        <f t="shared" si="126"/>
        <v>0</v>
      </c>
      <c r="S152" s="7">
        <f t="shared" si="127"/>
        <v>0</v>
      </c>
      <c r="T152" s="7">
        <f t="shared" si="128"/>
        <v>0</v>
      </c>
      <c r="U152" s="7">
        <f t="shared" si="129"/>
        <v>0</v>
      </c>
      <c r="V152" s="25">
        <f t="shared" si="130"/>
        <v>0</v>
      </c>
      <c r="W152" s="7">
        <f t="shared" si="131"/>
        <v>0</v>
      </c>
      <c r="X152" s="29">
        <f t="shared" si="132"/>
        <v>0</v>
      </c>
      <c r="Y152" s="29">
        <f t="shared" si="132"/>
        <v>0</v>
      </c>
    </row>
    <row r="153" spans="1:25">
      <c r="A153" s="11" t="s">
        <v>10</v>
      </c>
      <c r="B153" s="6">
        <f t="shared" si="112"/>
        <v>0</v>
      </c>
      <c r="C153" s="7">
        <f t="shared" si="113"/>
        <v>0</v>
      </c>
      <c r="D153" s="7">
        <f t="shared" si="114"/>
        <v>0</v>
      </c>
      <c r="E153" s="7">
        <f t="shared" si="115"/>
        <v>0</v>
      </c>
      <c r="F153" s="25">
        <f t="shared" si="116"/>
        <v>0</v>
      </c>
      <c r="G153" s="63">
        <f t="shared" si="117"/>
        <v>0</v>
      </c>
      <c r="H153" s="40">
        <f t="shared" si="118"/>
        <v>0</v>
      </c>
      <c r="I153" s="40">
        <f t="shared" si="118"/>
        <v>0</v>
      </c>
      <c r="J153" s="6">
        <f t="shared" si="119"/>
        <v>0</v>
      </c>
      <c r="K153" s="7">
        <f t="shared" si="120"/>
        <v>0</v>
      </c>
      <c r="L153" s="7">
        <f t="shared" si="121"/>
        <v>0</v>
      </c>
      <c r="M153" s="7">
        <f t="shared" si="122"/>
        <v>0</v>
      </c>
      <c r="N153" s="25">
        <f t="shared" si="123"/>
        <v>0</v>
      </c>
      <c r="O153" s="7">
        <f t="shared" si="124"/>
        <v>0</v>
      </c>
      <c r="P153" s="29">
        <f t="shared" si="125"/>
        <v>0</v>
      </c>
      <c r="Q153" s="29">
        <f t="shared" si="125"/>
        <v>0</v>
      </c>
      <c r="R153" s="6">
        <f t="shared" si="126"/>
        <v>0</v>
      </c>
      <c r="S153" s="7">
        <f t="shared" si="127"/>
        <v>0</v>
      </c>
      <c r="T153" s="7">
        <f t="shared" si="128"/>
        <v>0</v>
      </c>
      <c r="U153" s="7">
        <f t="shared" si="129"/>
        <v>0</v>
      </c>
      <c r="V153" s="25">
        <f t="shared" si="130"/>
        <v>0</v>
      </c>
      <c r="W153" s="7">
        <f t="shared" si="131"/>
        <v>0</v>
      </c>
      <c r="X153" s="29">
        <f t="shared" si="132"/>
        <v>0</v>
      </c>
      <c r="Y153" s="29">
        <f t="shared" si="132"/>
        <v>0</v>
      </c>
    </row>
    <row r="154" spans="1:25">
      <c r="A154" s="11" t="s">
        <v>11</v>
      </c>
      <c r="B154" s="6">
        <f t="shared" si="112"/>
        <v>0</v>
      </c>
      <c r="C154" s="7">
        <f t="shared" si="113"/>
        <v>0</v>
      </c>
      <c r="D154" s="7">
        <f t="shared" si="114"/>
        <v>0</v>
      </c>
      <c r="E154" s="7">
        <f t="shared" si="115"/>
        <v>0</v>
      </c>
      <c r="F154" s="25">
        <f t="shared" si="116"/>
        <v>0</v>
      </c>
      <c r="G154" s="63">
        <f t="shared" si="117"/>
        <v>0</v>
      </c>
      <c r="H154" s="40">
        <f t="shared" si="118"/>
        <v>0</v>
      </c>
      <c r="I154" s="40">
        <f t="shared" si="118"/>
        <v>0</v>
      </c>
      <c r="J154" s="6">
        <f t="shared" si="119"/>
        <v>0</v>
      </c>
      <c r="K154" s="7">
        <f t="shared" si="120"/>
        <v>0</v>
      </c>
      <c r="L154" s="7">
        <f t="shared" si="121"/>
        <v>0</v>
      </c>
      <c r="M154" s="7">
        <f t="shared" si="122"/>
        <v>0</v>
      </c>
      <c r="N154" s="25">
        <f t="shared" si="123"/>
        <v>0</v>
      </c>
      <c r="O154" s="7">
        <f t="shared" si="124"/>
        <v>0</v>
      </c>
      <c r="P154" s="29">
        <f t="shared" si="125"/>
        <v>0</v>
      </c>
      <c r="Q154" s="29">
        <f t="shared" si="125"/>
        <v>0</v>
      </c>
      <c r="R154" s="6">
        <f t="shared" si="126"/>
        <v>0</v>
      </c>
      <c r="S154" s="7">
        <f t="shared" si="127"/>
        <v>0</v>
      </c>
      <c r="T154" s="7">
        <f t="shared" si="128"/>
        <v>0</v>
      </c>
      <c r="U154" s="7">
        <f t="shared" si="129"/>
        <v>0</v>
      </c>
      <c r="V154" s="25">
        <f t="shared" si="130"/>
        <v>0</v>
      </c>
      <c r="W154" s="7">
        <f t="shared" si="131"/>
        <v>0</v>
      </c>
      <c r="X154" s="29">
        <f t="shared" si="132"/>
        <v>0</v>
      </c>
      <c r="Y154" s="29">
        <f t="shared" si="132"/>
        <v>0</v>
      </c>
    </row>
    <row r="155" spans="1:25">
      <c r="A155" s="11" t="s">
        <v>12</v>
      </c>
      <c r="B155" s="6">
        <f t="shared" si="112"/>
        <v>0</v>
      </c>
      <c r="C155" s="7">
        <f t="shared" si="113"/>
        <v>0</v>
      </c>
      <c r="D155" s="7">
        <f t="shared" si="114"/>
        <v>0</v>
      </c>
      <c r="E155" s="7">
        <f t="shared" si="115"/>
        <v>0</v>
      </c>
      <c r="F155" s="25">
        <f t="shared" si="116"/>
        <v>0</v>
      </c>
      <c r="G155" s="63">
        <f t="shared" si="117"/>
        <v>0</v>
      </c>
      <c r="H155" s="40">
        <f t="shared" si="118"/>
        <v>0</v>
      </c>
      <c r="I155" s="40">
        <f t="shared" si="118"/>
        <v>0</v>
      </c>
      <c r="J155" s="6">
        <f t="shared" si="119"/>
        <v>0</v>
      </c>
      <c r="K155" s="7">
        <f t="shared" si="120"/>
        <v>0</v>
      </c>
      <c r="L155" s="7">
        <f t="shared" si="121"/>
        <v>0</v>
      </c>
      <c r="M155" s="7">
        <f t="shared" si="122"/>
        <v>0</v>
      </c>
      <c r="N155" s="25">
        <f t="shared" si="123"/>
        <v>0</v>
      </c>
      <c r="O155" s="7">
        <f t="shared" si="124"/>
        <v>0</v>
      </c>
      <c r="P155" s="29">
        <f t="shared" si="125"/>
        <v>0</v>
      </c>
      <c r="Q155" s="29">
        <f t="shared" si="125"/>
        <v>0</v>
      </c>
      <c r="R155" s="6">
        <f t="shared" si="126"/>
        <v>0</v>
      </c>
      <c r="S155" s="7">
        <f t="shared" si="127"/>
        <v>0</v>
      </c>
      <c r="T155" s="7">
        <f t="shared" si="128"/>
        <v>0</v>
      </c>
      <c r="U155" s="7">
        <f t="shared" si="129"/>
        <v>0</v>
      </c>
      <c r="V155" s="25">
        <f t="shared" si="130"/>
        <v>0</v>
      </c>
      <c r="W155" s="7">
        <f t="shared" si="131"/>
        <v>0</v>
      </c>
      <c r="X155" s="29">
        <f t="shared" si="132"/>
        <v>0</v>
      </c>
      <c r="Y155" s="29">
        <f t="shared" si="132"/>
        <v>0</v>
      </c>
    </row>
    <row r="156" spans="1:25">
      <c r="A156" s="11" t="s">
        <v>13</v>
      </c>
      <c r="B156" s="6">
        <f t="shared" si="112"/>
        <v>0</v>
      </c>
      <c r="C156" s="7">
        <f t="shared" si="113"/>
        <v>0</v>
      </c>
      <c r="D156" s="7">
        <f t="shared" si="114"/>
        <v>0</v>
      </c>
      <c r="E156" s="7">
        <f t="shared" si="115"/>
        <v>0</v>
      </c>
      <c r="F156" s="25">
        <f t="shared" si="116"/>
        <v>0</v>
      </c>
      <c r="G156" s="63">
        <f t="shared" si="117"/>
        <v>0</v>
      </c>
      <c r="H156" s="40">
        <f t="shared" si="118"/>
        <v>0</v>
      </c>
      <c r="I156" s="40">
        <f t="shared" si="118"/>
        <v>0</v>
      </c>
      <c r="J156" s="6">
        <f t="shared" si="119"/>
        <v>0</v>
      </c>
      <c r="K156" s="7">
        <f t="shared" si="120"/>
        <v>0</v>
      </c>
      <c r="L156" s="7">
        <f t="shared" si="121"/>
        <v>0</v>
      </c>
      <c r="M156" s="7">
        <f t="shared" si="122"/>
        <v>0</v>
      </c>
      <c r="N156" s="25">
        <f t="shared" si="123"/>
        <v>0</v>
      </c>
      <c r="O156" s="7">
        <f t="shared" si="124"/>
        <v>0</v>
      </c>
      <c r="P156" s="29">
        <f t="shared" si="125"/>
        <v>0</v>
      </c>
      <c r="Q156" s="29">
        <f t="shared" si="125"/>
        <v>0</v>
      </c>
      <c r="R156" s="6">
        <f t="shared" si="126"/>
        <v>0</v>
      </c>
      <c r="S156" s="7">
        <f t="shared" si="127"/>
        <v>0</v>
      </c>
      <c r="T156" s="7">
        <f t="shared" si="128"/>
        <v>0</v>
      </c>
      <c r="U156" s="7">
        <f t="shared" si="129"/>
        <v>0</v>
      </c>
      <c r="V156" s="25">
        <f t="shared" si="130"/>
        <v>0</v>
      </c>
      <c r="W156" s="7">
        <f t="shared" si="131"/>
        <v>0</v>
      </c>
      <c r="X156" s="29">
        <f t="shared" si="132"/>
        <v>0</v>
      </c>
      <c r="Y156" s="29">
        <f t="shared" si="132"/>
        <v>0</v>
      </c>
    </row>
    <row r="157" spans="1:25">
      <c r="A157" s="11" t="s">
        <v>14</v>
      </c>
      <c r="B157" s="6">
        <f t="shared" si="112"/>
        <v>0</v>
      </c>
      <c r="C157" s="7">
        <f t="shared" si="113"/>
        <v>0</v>
      </c>
      <c r="D157" s="7">
        <f t="shared" si="114"/>
        <v>0</v>
      </c>
      <c r="E157" s="7">
        <f t="shared" si="115"/>
        <v>0</v>
      </c>
      <c r="F157" s="25">
        <f t="shared" si="116"/>
        <v>0</v>
      </c>
      <c r="G157" s="63">
        <f t="shared" si="117"/>
        <v>0</v>
      </c>
      <c r="H157" s="40">
        <f t="shared" si="118"/>
        <v>0</v>
      </c>
      <c r="I157" s="40">
        <f t="shared" si="118"/>
        <v>0</v>
      </c>
      <c r="J157" s="6">
        <f t="shared" si="119"/>
        <v>0</v>
      </c>
      <c r="K157" s="7">
        <f t="shared" si="120"/>
        <v>0</v>
      </c>
      <c r="L157" s="7">
        <f t="shared" si="121"/>
        <v>0</v>
      </c>
      <c r="M157" s="7">
        <f t="shared" si="122"/>
        <v>0</v>
      </c>
      <c r="N157" s="25">
        <f t="shared" si="123"/>
        <v>0</v>
      </c>
      <c r="O157" s="7">
        <f t="shared" si="124"/>
        <v>0</v>
      </c>
      <c r="P157" s="29">
        <f t="shared" si="125"/>
        <v>0</v>
      </c>
      <c r="Q157" s="29">
        <f t="shared" si="125"/>
        <v>0</v>
      </c>
      <c r="R157" s="6">
        <f t="shared" si="126"/>
        <v>0</v>
      </c>
      <c r="S157" s="7">
        <f t="shared" si="127"/>
        <v>0</v>
      </c>
      <c r="T157" s="7">
        <f t="shared" si="128"/>
        <v>0</v>
      </c>
      <c r="U157" s="7">
        <f t="shared" si="129"/>
        <v>0</v>
      </c>
      <c r="V157" s="25">
        <f t="shared" si="130"/>
        <v>0</v>
      </c>
      <c r="W157" s="7">
        <f t="shared" si="131"/>
        <v>0</v>
      </c>
      <c r="X157" s="29">
        <f t="shared" si="132"/>
        <v>0</v>
      </c>
      <c r="Y157" s="29">
        <f t="shared" si="132"/>
        <v>0</v>
      </c>
    </row>
    <row r="158" spans="1:25">
      <c r="A158" s="11" t="s">
        <v>15</v>
      </c>
      <c r="B158" s="6">
        <f t="shared" si="112"/>
        <v>0</v>
      </c>
      <c r="C158" s="7">
        <f t="shared" si="113"/>
        <v>0</v>
      </c>
      <c r="D158" s="7">
        <f t="shared" si="114"/>
        <v>0</v>
      </c>
      <c r="E158" s="7">
        <f t="shared" si="115"/>
        <v>0</v>
      </c>
      <c r="F158" s="25">
        <f t="shared" si="116"/>
        <v>0</v>
      </c>
      <c r="G158" s="63">
        <f t="shared" si="117"/>
        <v>0</v>
      </c>
      <c r="H158" s="40">
        <f t="shared" si="118"/>
        <v>0</v>
      </c>
      <c r="I158" s="40">
        <f t="shared" si="118"/>
        <v>0</v>
      </c>
      <c r="J158" s="6">
        <f t="shared" si="119"/>
        <v>0</v>
      </c>
      <c r="K158" s="7">
        <f t="shared" si="120"/>
        <v>0</v>
      </c>
      <c r="L158" s="7">
        <f t="shared" si="121"/>
        <v>0</v>
      </c>
      <c r="M158" s="7">
        <f t="shared" si="122"/>
        <v>0</v>
      </c>
      <c r="N158" s="25">
        <f t="shared" si="123"/>
        <v>0</v>
      </c>
      <c r="O158" s="7">
        <f t="shared" si="124"/>
        <v>0</v>
      </c>
      <c r="P158" s="29">
        <f t="shared" si="125"/>
        <v>0</v>
      </c>
      <c r="Q158" s="29">
        <f t="shared" si="125"/>
        <v>0</v>
      </c>
      <c r="R158" s="6">
        <f t="shared" si="126"/>
        <v>0</v>
      </c>
      <c r="S158" s="7">
        <f t="shared" si="127"/>
        <v>0</v>
      </c>
      <c r="T158" s="7">
        <f t="shared" si="128"/>
        <v>0</v>
      </c>
      <c r="U158" s="7">
        <f t="shared" si="129"/>
        <v>0</v>
      </c>
      <c r="V158" s="25">
        <f t="shared" si="130"/>
        <v>0</v>
      </c>
      <c r="W158" s="7">
        <f t="shared" si="131"/>
        <v>0</v>
      </c>
      <c r="X158" s="29">
        <f t="shared" si="132"/>
        <v>0</v>
      </c>
      <c r="Y158" s="29">
        <f t="shared" si="132"/>
        <v>0</v>
      </c>
    </row>
    <row r="159" spans="1:25" ht="13.5" thickBot="1">
      <c r="A159" s="23" t="s">
        <v>16</v>
      </c>
      <c r="B159" s="21">
        <f t="shared" si="112"/>
        <v>0</v>
      </c>
      <c r="C159" s="22">
        <f t="shared" si="113"/>
        <v>0</v>
      </c>
      <c r="D159" s="22">
        <f t="shared" si="114"/>
        <v>0</v>
      </c>
      <c r="E159" s="22">
        <f t="shared" si="115"/>
        <v>0</v>
      </c>
      <c r="F159" s="50">
        <f t="shared" si="116"/>
        <v>0</v>
      </c>
      <c r="G159" s="64">
        <f t="shared" si="117"/>
        <v>0</v>
      </c>
      <c r="H159" s="47">
        <f t="shared" si="118"/>
        <v>0</v>
      </c>
      <c r="I159" s="47">
        <f t="shared" si="118"/>
        <v>0</v>
      </c>
      <c r="J159" s="21">
        <f t="shared" si="119"/>
        <v>0</v>
      </c>
      <c r="K159" s="22">
        <f t="shared" si="120"/>
        <v>0</v>
      </c>
      <c r="L159" s="22">
        <f t="shared" si="121"/>
        <v>0</v>
      </c>
      <c r="M159" s="22">
        <f t="shared" si="122"/>
        <v>0</v>
      </c>
      <c r="N159" s="50">
        <f t="shared" si="123"/>
        <v>0</v>
      </c>
      <c r="O159" s="22">
        <f t="shared" si="124"/>
        <v>0</v>
      </c>
      <c r="P159" s="30">
        <f t="shared" si="125"/>
        <v>0</v>
      </c>
      <c r="Q159" s="30">
        <f t="shared" si="125"/>
        <v>0</v>
      </c>
      <c r="R159" s="21">
        <f t="shared" si="126"/>
        <v>0</v>
      </c>
      <c r="S159" s="22">
        <f t="shared" si="127"/>
        <v>0</v>
      </c>
      <c r="T159" s="22">
        <f t="shared" si="128"/>
        <v>0</v>
      </c>
      <c r="U159" s="22">
        <f t="shared" si="129"/>
        <v>0</v>
      </c>
      <c r="V159" s="50">
        <f t="shared" si="130"/>
        <v>0</v>
      </c>
      <c r="W159" s="22">
        <f t="shared" si="131"/>
        <v>0</v>
      </c>
      <c r="X159" s="30">
        <f t="shared" si="132"/>
        <v>0</v>
      </c>
      <c r="Y159" s="30">
        <f t="shared" si="132"/>
        <v>0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3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55">
        <v>2011</v>
      </c>
    </row>
    <row r="167" spans="1:33">
      <c r="A167" s="5" t="s">
        <v>6</v>
      </c>
      <c r="B167" s="6">
        <f t="shared" ref="B167:X167" si="133">+B7+B27</f>
        <v>64739</v>
      </c>
      <c r="C167" s="7">
        <f t="shared" si="133"/>
        <v>82387</v>
      </c>
      <c r="D167" s="7">
        <f t="shared" si="133"/>
        <v>83747</v>
      </c>
      <c r="E167" s="7">
        <f t="shared" si="133"/>
        <v>69260</v>
      </c>
      <c r="F167" s="25">
        <f t="shared" si="133"/>
        <v>78626</v>
      </c>
      <c r="G167" s="67">
        <f t="shared" si="133"/>
        <v>80577</v>
      </c>
      <c r="H167" s="40">
        <f t="shared" si="133"/>
        <v>62007</v>
      </c>
      <c r="I167" s="40">
        <f t="shared" ref="I167" si="134">+I7+I27</f>
        <v>65759</v>
      </c>
      <c r="J167" s="6">
        <f t="shared" si="133"/>
        <v>13695</v>
      </c>
      <c r="K167" s="7">
        <f t="shared" si="133"/>
        <v>8570</v>
      </c>
      <c r="L167" s="7">
        <f t="shared" si="133"/>
        <v>8570</v>
      </c>
      <c r="M167" s="7">
        <f t="shared" si="133"/>
        <v>12301</v>
      </c>
      <c r="N167" s="25">
        <f t="shared" si="133"/>
        <v>7880</v>
      </c>
      <c r="O167" s="67">
        <f t="shared" si="133"/>
        <v>8362</v>
      </c>
      <c r="P167" s="40">
        <f t="shared" si="133"/>
        <v>6890</v>
      </c>
      <c r="Q167" s="40">
        <f t="shared" ref="Q167" si="135">+Q7+Q27</f>
        <v>7045</v>
      </c>
      <c r="R167" s="6">
        <f t="shared" si="133"/>
        <v>16841</v>
      </c>
      <c r="S167" s="7">
        <f t="shared" si="133"/>
        <v>0</v>
      </c>
      <c r="T167" s="7">
        <f t="shared" si="133"/>
        <v>0</v>
      </c>
      <c r="U167" s="7">
        <f t="shared" si="133"/>
        <v>0</v>
      </c>
      <c r="V167" s="25">
        <f t="shared" si="133"/>
        <v>0</v>
      </c>
      <c r="W167" s="67">
        <f t="shared" si="133"/>
        <v>6326</v>
      </c>
      <c r="X167" s="40">
        <f t="shared" si="133"/>
        <v>0</v>
      </c>
      <c r="Y167" s="40">
        <f t="shared" ref="Y167" si="136">+Y7+Y27</f>
        <v>32281</v>
      </c>
      <c r="Z167" s="6">
        <f t="shared" ref="Z167:Z178" si="137">+R167+J167+B167</f>
        <v>95275</v>
      </c>
      <c r="AA167" s="7">
        <f t="shared" ref="AA167:AA178" si="138">+S167+K167+C167</f>
        <v>90957</v>
      </c>
      <c r="AB167" s="7">
        <f t="shared" ref="AB167:AB178" si="139">+T167+L167+D167</f>
        <v>92317</v>
      </c>
      <c r="AC167" s="7">
        <f t="shared" ref="AC167:AC178" si="140">+U167+M167+E167</f>
        <v>81561</v>
      </c>
      <c r="AD167" s="25">
        <f t="shared" ref="AD167:AD178" si="141">+V167+N167+F167</f>
        <v>86506</v>
      </c>
      <c r="AE167" s="67">
        <f t="shared" ref="AE167:AE178" si="142">+W167+O167+G167</f>
        <v>95265</v>
      </c>
      <c r="AF167" s="40">
        <f t="shared" ref="AF167:AG178" si="143">+X167+P167+H167</f>
        <v>68897</v>
      </c>
      <c r="AG167" s="40">
        <f t="shared" si="143"/>
        <v>105085</v>
      </c>
    </row>
    <row r="168" spans="1:33">
      <c r="A168" s="5" t="s">
        <v>24</v>
      </c>
      <c r="B168" s="6">
        <f t="shared" ref="B168:X168" si="144">+B8+B28</f>
        <v>31095</v>
      </c>
      <c r="C168" s="7">
        <f t="shared" si="144"/>
        <v>44500</v>
      </c>
      <c r="D168" s="7">
        <f t="shared" si="144"/>
        <v>62669</v>
      </c>
      <c r="E168" s="7">
        <f t="shared" si="144"/>
        <v>21320</v>
      </c>
      <c r="F168" s="25">
        <f t="shared" si="144"/>
        <v>31498</v>
      </c>
      <c r="G168" s="63">
        <f t="shared" si="144"/>
        <v>36375</v>
      </c>
      <c r="H168" s="40">
        <f t="shared" si="144"/>
        <v>28385</v>
      </c>
      <c r="I168" s="40">
        <f t="shared" ref="I168" si="145">+I8+I28</f>
        <v>30685</v>
      </c>
      <c r="J168" s="6">
        <f t="shared" si="144"/>
        <v>5167</v>
      </c>
      <c r="K168" s="7">
        <f t="shared" si="144"/>
        <v>7528</v>
      </c>
      <c r="L168" s="7">
        <f t="shared" si="144"/>
        <v>7528</v>
      </c>
      <c r="M168" s="7">
        <f t="shared" si="144"/>
        <v>7387</v>
      </c>
      <c r="N168" s="25">
        <f t="shared" si="144"/>
        <v>7348</v>
      </c>
      <c r="O168" s="63">
        <f t="shared" si="144"/>
        <v>6606</v>
      </c>
      <c r="P168" s="40">
        <f t="shared" si="144"/>
        <v>7096</v>
      </c>
      <c r="Q168" s="40">
        <f t="shared" ref="Q168" si="146">+Q8+Q28</f>
        <v>4587</v>
      </c>
      <c r="R168" s="6">
        <f t="shared" si="144"/>
        <v>0</v>
      </c>
      <c r="S168" s="7">
        <f t="shared" si="144"/>
        <v>0</v>
      </c>
      <c r="T168" s="7">
        <f t="shared" si="144"/>
        <v>0</v>
      </c>
      <c r="U168" s="7">
        <f t="shared" si="144"/>
        <v>0</v>
      </c>
      <c r="V168" s="25">
        <f t="shared" si="144"/>
        <v>15663</v>
      </c>
      <c r="W168" s="63">
        <f t="shared" si="144"/>
        <v>0</v>
      </c>
      <c r="X168" s="40">
        <f t="shared" si="144"/>
        <v>0</v>
      </c>
      <c r="Y168" s="40">
        <f t="shared" ref="Y168" si="147">+Y8+Y28</f>
        <v>10527</v>
      </c>
      <c r="Z168" s="6">
        <f t="shared" si="137"/>
        <v>36262</v>
      </c>
      <c r="AA168" s="7">
        <f t="shared" si="138"/>
        <v>52028</v>
      </c>
      <c r="AB168" s="7">
        <f t="shared" si="139"/>
        <v>70197</v>
      </c>
      <c r="AC168" s="7">
        <f t="shared" si="140"/>
        <v>28707</v>
      </c>
      <c r="AD168" s="25">
        <f t="shared" si="141"/>
        <v>54509</v>
      </c>
      <c r="AE168" s="63">
        <f t="shared" si="142"/>
        <v>42981</v>
      </c>
      <c r="AF168" s="40">
        <f t="shared" si="143"/>
        <v>35481</v>
      </c>
      <c r="AG168" s="40">
        <f t="shared" si="143"/>
        <v>45799</v>
      </c>
    </row>
    <row r="169" spans="1:33">
      <c r="A169" s="5" t="s">
        <v>7</v>
      </c>
      <c r="B169" s="6">
        <f t="shared" ref="B169:X169" si="148">+B9+B29</f>
        <v>5215</v>
      </c>
      <c r="C169" s="7">
        <f t="shared" si="148"/>
        <v>6977</v>
      </c>
      <c r="D169" s="7">
        <f t="shared" si="148"/>
        <v>14683</v>
      </c>
      <c r="E169" s="7">
        <f t="shared" si="148"/>
        <v>5852</v>
      </c>
      <c r="F169" s="25">
        <f t="shared" si="148"/>
        <v>24638</v>
      </c>
      <c r="G169" s="63">
        <f t="shared" si="148"/>
        <v>14685</v>
      </c>
      <c r="H169" s="40">
        <f t="shared" si="148"/>
        <v>59697</v>
      </c>
      <c r="I169" s="40">
        <f t="shared" ref="I169" si="149">+I9+I29</f>
        <v>21563</v>
      </c>
      <c r="J169" s="6">
        <f t="shared" si="148"/>
        <v>1246</v>
      </c>
      <c r="K169" s="7">
        <f t="shared" si="148"/>
        <v>466</v>
      </c>
      <c r="L169" s="7">
        <f t="shared" si="148"/>
        <v>466</v>
      </c>
      <c r="M169" s="7">
        <f t="shared" si="148"/>
        <v>2585</v>
      </c>
      <c r="N169" s="25">
        <f t="shared" si="148"/>
        <v>6625</v>
      </c>
      <c r="O169" s="63">
        <f t="shared" si="148"/>
        <v>3671</v>
      </c>
      <c r="P169" s="40">
        <f t="shared" si="148"/>
        <v>5395</v>
      </c>
      <c r="Q169" s="40">
        <f t="shared" ref="Q169" si="150">+Q9+Q29</f>
        <v>1359</v>
      </c>
      <c r="R169" s="6">
        <f t="shared" si="148"/>
        <v>0</v>
      </c>
      <c r="S169" s="7">
        <f t="shared" si="148"/>
        <v>5246</v>
      </c>
      <c r="T169" s="7">
        <f t="shared" si="148"/>
        <v>5246</v>
      </c>
      <c r="U169" s="7">
        <f t="shared" si="148"/>
        <v>9404</v>
      </c>
      <c r="V169" s="25">
        <f t="shared" si="148"/>
        <v>0</v>
      </c>
      <c r="W169" s="63">
        <f t="shared" si="148"/>
        <v>0</v>
      </c>
      <c r="X169" s="40">
        <f t="shared" si="148"/>
        <v>0</v>
      </c>
      <c r="Y169" s="40">
        <f t="shared" ref="Y169" si="151">+Y9+Y29</f>
        <v>61928</v>
      </c>
      <c r="Z169" s="6">
        <f t="shared" si="137"/>
        <v>6461</v>
      </c>
      <c r="AA169" s="7">
        <f t="shared" si="138"/>
        <v>12689</v>
      </c>
      <c r="AB169" s="7">
        <f t="shared" si="139"/>
        <v>20395</v>
      </c>
      <c r="AC169" s="7">
        <f t="shared" si="140"/>
        <v>17841</v>
      </c>
      <c r="AD169" s="25">
        <f t="shared" si="141"/>
        <v>31263</v>
      </c>
      <c r="AE169" s="63">
        <f t="shared" si="142"/>
        <v>18356</v>
      </c>
      <c r="AF169" s="40">
        <f t="shared" si="143"/>
        <v>65092</v>
      </c>
      <c r="AG169" s="40">
        <f t="shared" si="143"/>
        <v>84850</v>
      </c>
    </row>
    <row r="170" spans="1:33">
      <c r="A170" s="5" t="s">
        <v>8</v>
      </c>
      <c r="B170" s="6">
        <f t="shared" ref="B170:X170" si="152">+B10+B30</f>
        <v>1326</v>
      </c>
      <c r="C170" s="7">
        <f t="shared" si="152"/>
        <v>2320</v>
      </c>
      <c r="D170" s="7">
        <f t="shared" si="152"/>
        <v>0</v>
      </c>
      <c r="E170" s="7">
        <f t="shared" si="152"/>
        <v>2646</v>
      </c>
      <c r="F170" s="25">
        <f t="shared" si="152"/>
        <v>6368</v>
      </c>
      <c r="G170" s="63">
        <f t="shared" si="152"/>
        <v>6246</v>
      </c>
      <c r="H170" s="40">
        <f t="shared" si="152"/>
        <v>4954</v>
      </c>
      <c r="I170" s="40">
        <f t="shared" ref="I170" si="153">+I10+I30</f>
        <v>0</v>
      </c>
      <c r="J170" s="6">
        <f t="shared" si="152"/>
        <v>0</v>
      </c>
      <c r="K170" s="7">
        <f t="shared" si="152"/>
        <v>0</v>
      </c>
      <c r="L170" s="7">
        <f t="shared" si="152"/>
        <v>0</v>
      </c>
      <c r="M170" s="7">
        <f t="shared" si="152"/>
        <v>0</v>
      </c>
      <c r="N170" s="25">
        <f t="shared" si="152"/>
        <v>2527</v>
      </c>
      <c r="O170" s="63">
        <f t="shared" si="152"/>
        <v>0</v>
      </c>
      <c r="P170" s="40">
        <f t="shared" si="152"/>
        <v>0</v>
      </c>
      <c r="Q170" s="40">
        <f t="shared" ref="Q170" si="154">+Q10+Q30</f>
        <v>0</v>
      </c>
      <c r="R170" s="6">
        <f t="shared" si="152"/>
        <v>6184</v>
      </c>
      <c r="S170" s="7">
        <f t="shared" si="152"/>
        <v>0</v>
      </c>
      <c r="T170" s="7">
        <f t="shared" si="152"/>
        <v>0</v>
      </c>
      <c r="U170" s="7">
        <f t="shared" si="152"/>
        <v>0</v>
      </c>
      <c r="V170" s="25">
        <f t="shared" si="152"/>
        <v>0</v>
      </c>
      <c r="W170" s="63">
        <f t="shared" si="152"/>
        <v>0</v>
      </c>
      <c r="X170" s="40">
        <f t="shared" si="152"/>
        <v>0</v>
      </c>
      <c r="Y170" s="40">
        <f t="shared" ref="Y170" si="155">+Y10+Y30</f>
        <v>19951</v>
      </c>
      <c r="Z170" s="6">
        <f t="shared" si="137"/>
        <v>7510</v>
      </c>
      <c r="AA170" s="7">
        <f t="shared" si="138"/>
        <v>2320</v>
      </c>
      <c r="AB170" s="7">
        <f t="shared" si="139"/>
        <v>0</v>
      </c>
      <c r="AC170" s="7">
        <f t="shared" si="140"/>
        <v>2646</v>
      </c>
      <c r="AD170" s="25">
        <f t="shared" si="141"/>
        <v>8895</v>
      </c>
      <c r="AE170" s="63">
        <f t="shared" si="142"/>
        <v>6246</v>
      </c>
      <c r="AF170" s="40">
        <f t="shared" si="143"/>
        <v>4954</v>
      </c>
      <c r="AG170" s="40">
        <f t="shared" si="143"/>
        <v>19951</v>
      </c>
    </row>
    <row r="171" spans="1:33">
      <c r="A171" s="5" t="s">
        <v>9</v>
      </c>
      <c r="B171" s="6">
        <f t="shared" ref="B171:X171" si="156">+B11+B31</f>
        <v>0</v>
      </c>
      <c r="C171" s="7">
        <f t="shared" si="156"/>
        <v>0</v>
      </c>
      <c r="D171" s="7">
        <f t="shared" si="156"/>
        <v>3600</v>
      </c>
      <c r="E171" s="7">
        <f t="shared" si="156"/>
        <v>0</v>
      </c>
      <c r="F171" s="25">
        <f t="shared" si="156"/>
        <v>2563</v>
      </c>
      <c r="G171" s="63">
        <f t="shared" si="156"/>
        <v>8069</v>
      </c>
      <c r="H171" s="40">
        <f t="shared" si="156"/>
        <v>821</v>
      </c>
      <c r="I171" s="40">
        <f t="shared" ref="I171" si="157">+I11+I31</f>
        <v>2471</v>
      </c>
      <c r="J171" s="6">
        <f t="shared" si="156"/>
        <v>0</v>
      </c>
      <c r="K171" s="7">
        <f t="shared" si="156"/>
        <v>0</v>
      </c>
      <c r="L171" s="7">
        <f t="shared" si="156"/>
        <v>0</v>
      </c>
      <c r="M171" s="7">
        <f t="shared" si="156"/>
        <v>0</v>
      </c>
      <c r="N171" s="25">
        <f t="shared" si="156"/>
        <v>0</v>
      </c>
      <c r="O171" s="63">
        <f t="shared" si="156"/>
        <v>0</v>
      </c>
      <c r="P171" s="40">
        <f t="shared" si="156"/>
        <v>630</v>
      </c>
      <c r="Q171" s="40">
        <f t="shared" ref="Q171" si="158">+Q11+Q31</f>
        <v>182</v>
      </c>
      <c r="R171" s="6">
        <f t="shared" si="156"/>
        <v>5300</v>
      </c>
      <c r="S171" s="7">
        <f t="shared" si="156"/>
        <v>6002</v>
      </c>
      <c r="T171" s="7">
        <f t="shared" si="156"/>
        <v>6002</v>
      </c>
      <c r="U171" s="7">
        <f t="shared" si="156"/>
        <v>7001</v>
      </c>
      <c r="V171" s="25">
        <f t="shared" si="156"/>
        <v>7010</v>
      </c>
      <c r="W171" s="63">
        <f t="shared" si="156"/>
        <v>4634</v>
      </c>
      <c r="X171" s="40">
        <f t="shared" si="156"/>
        <v>21322</v>
      </c>
      <c r="Y171" s="40">
        <f t="shared" ref="Y171" si="159">+Y11+Y31</f>
        <v>29083</v>
      </c>
      <c r="Z171" s="6">
        <f t="shared" si="137"/>
        <v>5300</v>
      </c>
      <c r="AA171" s="7">
        <f t="shared" si="138"/>
        <v>6002</v>
      </c>
      <c r="AB171" s="7">
        <f t="shared" si="139"/>
        <v>9602</v>
      </c>
      <c r="AC171" s="7">
        <f t="shared" si="140"/>
        <v>7001</v>
      </c>
      <c r="AD171" s="25">
        <f t="shared" si="141"/>
        <v>9573</v>
      </c>
      <c r="AE171" s="63">
        <f t="shared" si="142"/>
        <v>12703</v>
      </c>
      <c r="AF171" s="40">
        <f t="shared" si="143"/>
        <v>22773</v>
      </c>
      <c r="AG171" s="40">
        <f t="shared" si="143"/>
        <v>31736</v>
      </c>
    </row>
    <row r="172" spans="1:33">
      <c r="A172" s="5" t="s">
        <v>10</v>
      </c>
      <c r="B172" s="6">
        <f t="shared" ref="B172:X172" si="160">+B12+B32</f>
        <v>2834</v>
      </c>
      <c r="C172" s="7">
        <f t="shared" si="160"/>
        <v>2080</v>
      </c>
      <c r="D172" s="7">
        <f t="shared" si="160"/>
        <v>1800</v>
      </c>
      <c r="E172" s="7">
        <f t="shared" si="160"/>
        <v>2266</v>
      </c>
      <c r="F172" s="25">
        <f t="shared" si="160"/>
        <v>2306</v>
      </c>
      <c r="G172" s="63">
        <f t="shared" si="160"/>
        <v>1499</v>
      </c>
      <c r="H172" s="40">
        <f t="shared" si="160"/>
        <v>0</v>
      </c>
      <c r="I172" s="40">
        <f t="shared" ref="I172" si="161">+I12+I32</f>
        <v>128</v>
      </c>
      <c r="J172" s="6">
        <f t="shared" si="160"/>
        <v>0</v>
      </c>
      <c r="K172" s="7">
        <f t="shared" si="160"/>
        <v>0</v>
      </c>
      <c r="L172" s="7">
        <f t="shared" si="160"/>
        <v>0</v>
      </c>
      <c r="M172" s="7">
        <f t="shared" si="160"/>
        <v>36</v>
      </c>
      <c r="N172" s="25">
        <f t="shared" si="160"/>
        <v>0</v>
      </c>
      <c r="O172" s="63">
        <f t="shared" si="160"/>
        <v>0</v>
      </c>
      <c r="P172" s="40">
        <f t="shared" si="160"/>
        <v>0</v>
      </c>
      <c r="Q172" s="40">
        <f t="shared" ref="Q172" si="162">+Q12+Q32</f>
        <v>0</v>
      </c>
      <c r="R172" s="6">
        <f t="shared" si="160"/>
        <v>0</v>
      </c>
      <c r="S172" s="7">
        <f t="shared" si="160"/>
        <v>0</v>
      </c>
      <c r="T172" s="7">
        <f t="shared" si="160"/>
        <v>0</v>
      </c>
      <c r="U172" s="7">
        <f t="shared" si="160"/>
        <v>0</v>
      </c>
      <c r="V172" s="25">
        <f t="shared" si="160"/>
        <v>0</v>
      </c>
      <c r="W172" s="63">
        <f t="shared" si="160"/>
        <v>6002</v>
      </c>
      <c r="X172" s="40">
        <f t="shared" si="160"/>
        <v>10996</v>
      </c>
      <c r="Y172" s="40">
        <f t="shared" ref="Y172" si="163">+Y12+Y32</f>
        <v>10205</v>
      </c>
      <c r="Z172" s="6">
        <f t="shared" si="137"/>
        <v>2834</v>
      </c>
      <c r="AA172" s="7">
        <f t="shared" si="138"/>
        <v>2080</v>
      </c>
      <c r="AB172" s="7">
        <f t="shared" si="139"/>
        <v>1800</v>
      </c>
      <c r="AC172" s="7">
        <f t="shared" si="140"/>
        <v>2302</v>
      </c>
      <c r="AD172" s="25">
        <f t="shared" si="141"/>
        <v>2306</v>
      </c>
      <c r="AE172" s="63">
        <f t="shared" si="142"/>
        <v>7501</v>
      </c>
      <c r="AF172" s="40">
        <f t="shared" si="143"/>
        <v>10996</v>
      </c>
      <c r="AG172" s="40">
        <f t="shared" si="143"/>
        <v>10333</v>
      </c>
    </row>
    <row r="173" spans="1:33">
      <c r="A173" s="5" t="s">
        <v>11</v>
      </c>
      <c r="B173" s="6">
        <f t="shared" ref="B173:X173" si="164">+B13+B33</f>
        <v>1700</v>
      </c>
      <c r="C173" s="7">
        <f t="shared" si="164"/>
        <v>0</v>
      </c>
      <c r="D173" s="7">
        <f t="shared" si="164"/>
        <v>143</v>
      </c>
      <c r="E173" s="7">
        <f t="shared" si="164"/>
        <v>8330</v>
      </c>
      <c r="F173" s="25">
        <f t="shared" si="164"/>
        <v>1780</v>
      </c>
      <c r="G173" s="63">
        <f t="shared" si="164"/>
        <v>52</v>
      </c>
      <c r="H173" s="40">
        <f t="shared" si="164"/>
        <v>4040</v>
      </c>
      <c r="I173" s="40">
        <f t="shared" ref="I173" si="165">+I13+I33</f>
        <v>82</v>
      </c>
      <c r="J173" s="6">
        <f t="shared" si="164"/>
        <v>0</v>
      </c>
      <c r="K173" s="7">
        <f t="shared" si="164"/>
        <v>0</v>
      </c>
      <c r="L173" s="7">
        <f t="shared" si="164"/>
        <v>0</v>
      </c>
      <c r="M173" s="7">
        <f t="shared" si="164"/>
        <v>4</v>
      </c>
      <c r="N173" s="25">
        <f t="shared" si="164"/>
        <v>0</v>
      </c>
      <c r="O173" s="63">
        <f t="shared" si="164"/>
        <v>0</v>
      </c>
      <c r="P173" s="40">
        <f t="shared" si="164"/>
        <v>0</v>
      </c>
      <c r="Q173" s="40">
        <f t="shared" ref="Q173" si="166">+Q13+Q33</f>
        <v>0</v>
      </c>
      <c r="R173" s="6">
        <f t="shared" si="164"/>
        <v>0</v>
      </c>
      <c r="S173" s="7">
        <f t="shared" si="164"/>
        <v>10706</v>
      </c>
      <c r="T173" s="7">
        <f t="shared" si="164"/>
        <v>10706</v>
      </c>
      <c r="U173" s="7">
        <f t="shared" si="164"/>
        <v>0</v>
      </c>
      <c r="V173" s="25">
        <f t="shared" si="164"/>
        <v>0</v>
      </c>
      <c r="W173" s="63">
        <f t="shared" si="164"/>
        <v>0</v>
      </c>
      <c r="X173" s="40">
        <f t="shared" si="164"/>
        <v>21746</v>
      </c>
      <c r="Y173" s="40">
        <f t="shared" ref="Y173" si="167">+Y13+Y33</f>
        <v>39566</v>
      </c>
      <c r="Z173" s="6">
        <f t="shared" si="137"/>
        <v>1700</v>
      </c>
      <c r="AA173" s="7">
        <f t="shared" si="138"/>
        <v>10706</v>
      </c>
      <c r="AB173" s="7">
        <f t="shared" si="139"/>
        <v>10849</v>
      </c>
      <c r="AC173" s="7">
        <f t="shared" si="140"/>
        <v>8334</v>
      </c>
      <c r="AD173" s="25">
        <f t="shared" si="141"/>
        <v>1780</v>
      </c>
      <c r="AE173" s="63">
        <f t="shared" si="142"/>
        <v>52</v>
      </c>
      <c r="AF173" s="40">
        <f t="shared" si="143"/>
        <v>25786</v>
      </c>
      <c r="AG173" s="40">
        <f t="shared" si="143"/>
        <v>39648</v>
      </c>
    </row>
    <row r="174" spans="1:33">
      <c r="A174" s="5" t="s">
        <v>12</v>
      </c>
      <c r="B174" s="6">
        <f t="shared" ref="B174:X174" si="168">+B14+B34</f>
        <v>46</v>
      </c>
      <c r="C174" s="7">
        <f t="shared" si="168"/>
        <v>0</v>
      </c>
      <c r="D174" s="7">
        <f t="shared" si="168"/>
        <v>0</v>
      </c>
      <c r="E174" s="7">
        <f t="shared" si="168"/>
        <v>916</v>
      </c>
      <c r="F174" s="25">
        <f t="shared" si="168"/>
        <v>0</v>
      </c>
      <c r="G174" s="63">
        <f t="shared" si="168"/>
        <v>7273</v>
      </c>
      <c r="H174" s="40">
        <f t="shared" si="168"/>
        <v>5823</v>
      </c>
      <c r="I174" s="40">
        <f t="shared" ref="I174" si="169">+I14+I34</f>
        <v>0</v>
      </c>
      <c r="J174" s="6">
        <f t="shared" si="168"/>
        <v>0</v>
      </c>
      <c r="K174" s="7">
        <f t="shared" si="168"/>
        <v>0</v>
      </c>
      <c r="L174" s="7">
        <f t="shared" si="168"/>
        <v>0</v>
      </c>
      <c r="M174" s="7">
        <f t="shared" si="168"/>
        <v>0</v>
      </c>
      <c r="N174" s="25">
        <f t="shared" si="168"/>
        <v>0</v>
      </c>
      <c r="O174" s="63">
        <f t="shared" si="168"/>
        <v>0</v>
      </c>
      <c r="P174" s="40">
        <f t="shared" si="168"/>
        <v>0</v>
      </c>
      <c r="Q174" s="40">
        <f t="shared" ref="Q174" si="170">+Q14+Q34</f>
        <v>0</v>
      </c>
      <c r="R174" s="6">
        <f t="shared" si="168"/>
        <v>6001</v>
      </c>
      <c r="S174" s="7">
        <f t="shared" si="168"/>
        <v>11759</v>
      </c>
      <c r="T174" s="7">
        <f t="shared" si="168"/>
        <v>11759</v>
      </c>
      <c r="U174" s="7">
        <f t="shared" si="168"/>
        <v>7001</v>
      </c>
      <c r="V174" s="25">
        <f t="shared" si="168"/>
        <v>7002</v>
      </c>
      <c r="W174" s="63">
        <f t="shared" si="168"/>
        <v>0</v>
      </c>
      <c r="X174" s="40">
        <f t="shared" si="168"/>
        <v>16882</v>
      </c>
      <c r="Y174" s="40">
        <f t="shared" ref="Y174" si="171">+Y14+Y34</f>
        <v>21772</v>
      </c>
      <c r="Z174" s="6">
        <f t="shared" si="137"/>
        <v>6047</v>
      </c>
      <c r="AA174" s="7">
        <f t="shared" si="138"/>
        <v>11759</v>
      </c>
      <c r="AB174" s="7">
        <f t="shared" si="139"/>
        <v>11759</v>
      </c>
      <c r="AC174" s="7">
        <f t="shared" si="140"/>
        <v>7917</v>
      </c>
      <c r="AD174" s="25">
        <f t="shared" si="141"/>
        <v>7002</v>
      </c>
      <c r="AE174" s="63">
        <f t="shared" si="142"/>
        <v>7273</v>
      </c>
      <c r="AF174" s="40">
        <f t="shared" si="143"/>
        <v>22705</v>
      </c>
      <c r="AG174" s="40">
        <f t="shared" si="143"/>
        <v>21772</v>
      </c>
    </row>
    <row r="175" spans="1:33">
      <c r="A175" s="5" t="s">
        <v>13</v>
      </c>
      <c r="B175" s="6">
        <f t="shared" ref="B175:X175" si="172">+B15+B35</f>
        <v>0</v>
      </c>
      <c r="C175" s="7">
        <f t="shared" si="172"/>
        <v>1350</v>
      </c>
      <c r="D175" s="7">
        <f t="shared" si="172"/>
        <v>0</v>
      </c>
      <c r="E175" s="7">
        <f t="shared" si="172"/>
        <v>1104</v>
      </c>
      <c r="F175" s="25">
        <f t="shared" si="172"/>
        <v>1521</v>
      </c>
      <c r="G175" s="63">
        <f t="shared" si="172"/>
        <v>918</v>
      </c>
      <c r="H175" s="40">
        <f t="shared" si="172"/>
        <v>13205</v>
      </c>
      <c r="I175" s="40">
        <f t="shared" ref="I175" si="173">+I15+I35</f>
        <v>13464</v>
      </c>
      <c r="J175" s="6">
        <f t="shared" si="172"/>
        <v>0</v>
      </c>
      <c r="K175" s="7">
        <f t="shared" si="172"/>
        <v>0</v>
      </c>
      <c r="L175" s="7">
        <f t="shared" si="172"/>
        <v>0</v>
      </c>
      <c r="M175" s="7">
        <f t="shared" si="172"/>
        <v>0</v>
      </c>
      <c r="N175" s="25">
        <f t="shared" si="172"/>
        <v>0</v>
      </c>
      <c r="O175" s="63">
        <f t="shared" si="172"/>
        <v>0</v>
      </c>
      <c r="P175" s="40">
        <f t="shared" si="172"/>
        <v>0</v>
      </c>
      <c r="Q175" s="40">
        <f t="shared" ref="Q175" si="174">+Q15+Q35</f>
        <v>0</v>
      </c>
      <c r="R175" s="6">
        <f t="shared" si="172"/>
        <v>15555</v>
      </c>
      <c r="S175" s="7">
        <f t="shared" si="172"/>
        <v>0</v>
      </c>
      <c r="T175" s="7">
        <f t="shared" si="172"/>
        <v>0</v>
      </c>
      <c r="U175" s="7">
        <f t="shared" si="172"/>
        <v>0</v>
      </c>
      <c r="V175" s="25">
        <f t="shared" si="172"/>
        <v>0</v>
      </c>
      <c r="W175" s="63">
        <f t="shared" si="172"/>
        <v>0</v>
      </c>
      <c r="X175" s="40">
        <f t="shared" si="172"/>
        <v>24165</v>
      </c>
      <c r="Y175" s="40">
        <f t="shared" ref="Y175" si="175">+Y15+Y35</f>
        <v>31829</v>
      </c>
      <c r="Z175" s="6">
        <f t="shared" si="137"/>
        <v>15555</v>
      </c>
      <c r="AA175" s="7">
        <f t="shared" si="138"/>
        <v>1350</v>
      </c>
      <c r="AB175" s="7">
        <f t="shared" si="139"/>
        <v>0</v>
      </c>
      <c r="AC175" s="7">
        <f t="shared" si="140"/>
        <v>1104</v>
      </c>
      <c r="AD175" s="25">
        <f t="shared" si="141"/>
        <v>1521</v>
      </c>
      <c r="AE175" s="63">
        <f t="shared" si="142"/>
        <v>918</v>
      </c>
      <c r="AF175" s="40">
        <f t="shared" si="143"/>
        <v>37370</v>
      </c>
      <c r="AG175" s="40">
        <f t="shared" si="143"/>
        <v>45293</v>
      </c>
    </row>
    <row r="176" spans="1:33">
      <c r="A176" s="5" t="s">
        <v>14</v>
      </c>
      <c r="B176" s="6">
        <f t="shared" ref="B176:X176" si="176">+B16+B36</f>
        <v>3440</v>
      </c>
      <c r="C176" s="7">
        <f t="shared" si="176"/>
        <v>1200</v>
      </c>
      <c r="D176" s="7">
        <f t="shared" si="176"/>
        <v>0</v>
      </c>
      <c r="E176" s="7">
        <f t="shared" si="176"/>
        <v>0</v>
      </c>
      <c r="F176" s="25">
        <f t="shared" si="176"/>
        <v>0</v>
      </c>
      <c r="G176" s="63">
        <f t="shared" si="176"/>
        <v>51</v>
      </c>
      <c r="H176" s="40">
        <f t="shared" si="176"/>
        <v>4463</v>
      </c>
      <c r="I176" s="40">
        <f t="shared" ref="I176" si="177">+I16+I36</f>
        <v>4064</v>
      </c>
      <c r="J176" s="6">
        <f t="shared" si="176"/>
        <v>0</v>
      </c>
      <c r="K176" s="7">
        <f t="shared" si="176"/>
        <v>0</v>
      </c>
      <c r="L176" s="7">
        <f t="shared" si="176"/>
        <v>0</v>
      </c>
      <c r="M176" s="7">
        <f t="shared" si="176"/>
        <v>0</v>
      </c>
      <c r="N176" s="25">
        <f t="shared" si="176"/>
        <v>15219</v>
      </c>
      <c r="O176" s="63">
        <f t="shared" si="176"/>
        <v>0</v>
      </c>
      <c r="P176" s="40">
        <f t="shared" si="176"/>
        <v>252</v>
      </c>
      <c r="Q176" s="40">
        <f t="shared" ref="Q176" si="178">+Q16+Q36</f>
        <v>0</v>
      </c>
      <c r="R176" s="6">
        <f t="shared" si="176"/>
        <v>0</v>
      </c>
      <c r="S176" s="7">
        <f t="shared" si="176"/>
        <v>0</v>
      </c>
      <c r="T176" s="7">
        <f t="shared" si="176"/>
        <v>0</v>
      </c>
      <c r="U176" s="7">
        <f t="shared" si="176"/>
        <v>0</v>
      </c>
      <c r="V176" s="25">
        <f t="shared" si="176"/>
        <v>11041</v>
      </c>
      <c r="W176" s="63">
        <f t="shared" si="176"/>
        <v>7715</v>
      </c>
      <c r="X176" s="40">
        <f t="shared" si="176"/>
        <v>22753</v>
      </c>
      <c r="Y176" s="40">
        <f t="shared" ref="Y176" si="179">+Y16+Y36</f>
        <v>56044</v>
      </c>
      <c r="Z176" s="6">
        <f t="shared" si="137"/>
        <v>3440</v>
      </c>
      <c r="AA176" s="7">
        <f t="shared" si="138"/>
        <v>1200</v>
      </c>
      <c r="AB176" s="7">
        <f t="shared" si="139"/>
        <v>0</v>
      </c>
      <c r="AC176" s="7">
        <f t="shared" si="140"/>
        <v>0</v>
      </c>
      <c r="AD176" s="25">
        <f t="shared" si="141"/>
        <v>26260</v>
      </c>
      <c r="AE176" s="63">
        <f t="shared" si="142"/>
        <v>7766</v>
      </c>
      <c r="AF176" s="40">
        <f t="shared" si="143"/>
        <v>27468</v>
      </c>
      <c r="AG176" s="40">
        <f t="shared" si="143"/>
        <v>60108</v>
      </c>
    </row>
    <row r="177" spans="1:33">
      <c r="A177" s="5" t="s">
        <v>15</v>
      </c>
      <c r="B177" s="6">
        <f t="shared" ref="B177:X177" si="180">+B17+B37</f>
        <v>0</v>
      </c>
      <c r="C177" s="7">
        <f t="shared" si="180"/>
        <v>0</v>
      </c>
      <c r="D177" s="7">
        <f t="shared" si="180"/>
        <v>1574</v>
      </c>
      <c r="E177" s="7">
        <f t="shared" si="180"/>
        <v>150</v>
      </c>
      <c r="F177" s="25">
        <f t="shared" si="180"/>
        <v>0</v>
      </c>
      <c r="G177" s="63">
        <f t="shared" si="180"/>
        <v>1215</v>
      </c>
      <c r="H177" s="40">
        <f t="shared" si="180"/>
        <v>0</v>
      </c>
      <c r="I177" s="40">
        <f t="shared" ref="I177" si="181">+I17+I37</f>
        <v>3438</v>
      </c>
      <c r="J177" s="6">
        <f t="shared" si="180"/>
        <v>0</v>
      </c>
      <c r="K177" s="7">
        <f t="shared" si="180"/>
        <v>0</v>
      </c>
      <c r="L177" s="7">
        <f t="shared" si="180"/>
        <v>0</v>
      </c>
      <c r="M177" s="7">
        <f t="shared" si="180"/>
        <v>0</v>
      </c>
      <c r="N177" s="25">
        <f t="shared" si="180"/>
        <v>9573</v>
      </c>
      <c r="O177" s="63">
        <f t="shared" si="180"/>
        <v>0</v>
      </c>
      <c r="P177" s="40">
        <f t="shared" si="180"/>
        <v>0</v>
      </c>
      <c r="Q177" s="40">
        <f t="shared" ref="Q177" si="182">+Q17+Q37</f>
        <v>0</v>
      </c>
      <c r="R177" s="6">
        <f t="shared" si="180"/>
        <v>6000</v>
      </c>
      <c r="S177" s="7">
        <f t="shared" si="180"/>
        <v>3419</v>
      </c>
      <c r="T177" s="7">
        <f t="shared" si="180"/>
        <v>3419</v>
      </c>
      <c r="U177" s="7">
        <f t="shared" si="180"/>
        <v>7006</v>
      </c>
      <c r="V177" s="25">
        <f t="shared" si="180"/>
        <v>244</v>
      </c>
      <c r="W177" s="63">
        <f t="shared" si="180"/>
        <v>0</v>
      </c>
      <c r="X177" s="40">
        <f t="shared" si="180"/>
        <v>23151</v>
      </c>
      <c r="Y177" s="40">
        <f t="shared" ref="Y177" si="183">+Y17+Y37</f>
        <v>10927</v>
      </c>
      <c r="Z177" s="6">
        <f t="shared" si="137"/>
        <v>6000</v>
      </c>
      <c r="AA177" s="7">
        <f t="shared" si="138"/>
        <v>3419</v>
      </c>
      <c r="AB177" s="7">
        <f t="shared" si="139"/>
        <v>4993</v>
      </c>
      <c r="AC177" s="7">
        <f t="shared" si="140"/>
        <v>7156</v>
      </c>
      <c r="AD177" s="25">
        <f t="shared" si="141"/>
        <v>9817</v>
      </c>
      <c r="AE177" s="63">
        <f t="shared" si="142"/>
        <v>1215</v>
      </c>
      <c r="AF177" s="40">
        <f t="shared" si="143"/>
        <v>23151</v>
      </c>
      <c r="AG177" s="40">
        <f t="shared" si="143"/>
        <v>14365</v>
      </c>
    </row>
    <row r="178" spans="1:33">
      <c r="A178" s="5" t="s">
        <v>16</v>
      </c>
      <c r="B178" s="6">
        <f t="shared" ref="B178:X178" si="184">+B18+B38</f>
        <v>41421</v>
      </c>
      <c r="C178" s="7">
        <f t="shared" si="184"/>
        <v>0</v>
      </c>
      <c r="D178" s="7">
        <f t="shared" si="184"/>
        <v>64405</v>
      </c>
      <c r="E178" s="7">
        <f t="shared" si="184"/>
        <v>34476</v>
      </c>
      <c r="F178" s="25">
        <f t="shared" si="184"/>
        <v>34044</v>
      </c>
      <c r="G178" s="63">
        <f t="shared" si="184"/>
        <v>40662</v>
      </c>
      <c r="H178" s="40">
        <f t="shared" si="184"/>
        <v>21296</v>
      </c>
      <c r="I178" s="40">
        <f t="shared" ref="I178" si="185">+I18+I38</f>
        <v>34842</v>
      </c>
      <c r="J178" s="6">
        <f t="shared" si="184"/>
        <v>0</v>
      </c>
      <c r="K178" s="7">
        <f t="shared" si="184"/>
        <v>47003</v>
      </c>
      <c r="L178" s="7">
        <f t="shared" si="184"/>
        <v>0</v>
      </c>
      <c r="M178" s="7">
        <f t="shared" si="184"/>
        <v>0</v>
      </c>
      <c r="N178" s="25">
        <f t="shared" si="184"/>
        <v>0</v>
      </c>
      <c r="O178" s="63">
        <f t="shared" si="184"/>
        <v>0</v>
      </c>
      <c r="P178" s="40">
        <f t="shared" si="184"/>
        <v>1002</v>
      </c>
      <c r="Q178" s="40">
        <f t="shared" ref="Q178" si="186">+Q18+Q38</f>
        <v>3386</v>
      </c>
      <c r="R178" s="6">
        <f t="shared" si="184"/>
        <v>0</v>
      </c>
      <c r="S178" s="7">
        <f t="shared" si="184"/>
        <v>7003</v>
      </c>
      <c r="T178" s="7">
        <f t="shared" si="184"/>
        <v>7003</v>
      </c>
      <c r="U178" s="7">
        <f t="shared" si="184"/>
        <v>0</v>
      </c>
      <c r="V178" s="25">
        <f t="shared" si="184"/>
        <v>0</v>
      </c>
      <c r="W178" s="63">
        <f t="shared" si="184"/>
        <v>0</v>
      </c>
      <c r="X178" s="40">
        <f t="shared" si="184"/>
        <v>29150</v>
      </c>
      <c r="Y178" s="40">
        <f t="shared" ref="Y178" si="187">+Y18+Y38</f>
        <v>56209</v>
      </c>
      <c r="Z178" s="6">
        <f t="shared" si="137"/>
        <v>41421</v>
      </c>
      <c r="AA178" s="7">
        <f t="shared" si="138"/>
        <v>54006</v>
      </c>
      <c r="AB178" s="7">
        <f t="shared" si="139"/>
        <v>71408</v>
      </c>
      <c r="AC178" s="7">
        <f t="shared" si="140"/>
        <v>34476</v>
      </c>
      <c r="AD178" s="25">
        <f t="shared" si="141"/>
        <v>34044</v>
      </c>
      <c r="AE178" s="63">
        <f t="shared" si="142"/>
        <v>40662</v>
      </c>
      <c r="AF178" s="40">
        <f t="shared" si="143"/>
        <v>51448</v>
      </c>
      <c r="AG178" s="40">
        <f t="shared" si="143"/>
        <v>94437</v>
      </c>
    </row>
    <row r="179" spans="1:33" ht="13.5" thickBot="1">
      <c r="A179" s="8" t="s">
        <v>17</v>
      </c>
      <c r="B179" s="9">
        <f t="shared" ref="B179:AF179" si="188">SUM(B167:B178)</f>
        <v>151816</v>
      </c>
      <c r="C179" s="10">
        <f t="shared" si="188"/>
        <v>140814</v>
      </c>
      <c r="D179" s="10">
        <f t="shared" si="188"/>
        <v>232621</v>
      </c>
      <c r="E179" s="10">
        <f t="shared" si="188"/>
        <v>146320</v>
      </c>
      <c r="F179" s="49">
        <f t="shared" si="188"/>
        <v>183344</v>
      </c>
      <c r="G179" s="68">
        <f t="shared" si="188"/>
        <v>197622</v>
      </c>
      <c r="H179" s="52">
        <f t="shared" si="188"/>
        <v>204691</v>
      </c>
      <c r="I179" s="52">
        <f t="shared" ref="I179" si="189">SUM(I167:I178)</f>
        <v>176496</v>
      </c>
      <c r="J179" s="9">
        <f t="shared" si="188"/>
        <v>20108</v>
      </c>
      <c r="K179" s="10">
        <f t="shared" si="188"/>
        <v>63567</v>
      </c>
      <c r="L179" s="10">
        <f t="shared" si="188"/>
        <v>16564</v>
      </c>
      <c r="M179" s="10">
        <f t="shared" si="188"/>
        <v>22313</v>
      </c>
      <c r="N179" s="49">
        <f t="shared" si="188"/>
        <v>49172</v>
      </c>
      <c r="O179" s="68">
        <f t="shared" si="188"/>
        <v>18639</v>
      </c>
      <c r="P179" s="52">
        <f t="shared" si="188"/>
        <v>21265</v>
      </c>
      <c r="Q179" s="52">
        <f t="shared" ref="Q179" si="190">SUM(Q167:Q178)</f>
        <v>16559</v>
      </c>
      <c r="R179" s="9">
        <f t="shared" si="188"/>
        <v>55881</v>
      </c>
      <c r="S179" s="10">
        <f t="shared" si="188"/>
        <v>44135</v>
      </c>
      <c r="T179" s="10">
        <f t="shared" si="188"/>
        <v>44135</v>
      </c>
      <c r="U179" s="10">
        <f t="shared" si="188"/>
        <v>30412</v>
      </c>
      <c r="V179" s="49">
        <f t="shared" si="188"/>
        <v>40960</v>
      </c>
      <c r="W179" s="68">
        <f t="shared" si="188"/>
        <v>24677</v>
      </c>
      <c r="X179" s="52">
        <f t="shared" si="188"/>
        <v>170165</v>
      </c>
      <c r="Y179" s="52">
        <f t="shared" ref="Y179" si="191">SUM(Y167:Y178)</f>
        <v>380322</v>
      </c>
      <c r="Z179" s="9">
        <f t="shared" si="188"/>
        <v>227805</v>
      </c>
      <c r="AA179" s="10">
        <f t="shared" si="188"/>
        <v>248516</v>
      </c>
      <c r="AB179" s="10">
        <f t="shared" si="188"/>
        <v>293320</v>
      </c>
      <c r="AC179" s="10">
        <f t="shared" si="188"/>
        <v>199045</v>
      </c>
      <c r="AD179" s="49">
        <f t="shared" si="188"/>
        <v>273476</v>
      </c>
      <c r="AE179" s="68">
        <f t="shared" si="188"/>
        <v>240938</v>
      </c>
      <c r="AF179" s="52">
        <f t="shared" si="188"/>
        <v>396121</v>
      </c>
      <c r="AG179" s="52">
        <f t="shared" ref="AG179" si="192">SUM(AG167:AG178)</f>
        <v>573377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2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3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14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55">
        <v>2011</v>
      </c>
    </row>
    <row r="187" spans="1:33">
      <c r="A187" s="11" t="s">
        <v>6</v>
      </c>
      <c r="B187" s="6">
        <f t="shared" ref="B187:R187" si="193">+B47+B67</f>
        <v>971.41</v>
      </c>
      <c r="C187" s="7">
        <f t="shared" si="193"/>
        <v>921.1</v>
      </c>
      <c r="D187" s="7">
        <f t="shared" si="193"/>
        <v>447</v>
      </c>
      <c r="E187" s="7">
        <f t="shared" si="193"/>
        <v>411</v>
      </c>
      <c r="F187" s="25">
        <f t="shared" si="193"/>
        <v>406</v>
      </c>
      <c r="G187" s="67">
        <f t="shared" si="193"/>
        <v>1176</v>
      </c>
      <c r="H187" s="51">
        <f t="shared" si="193"/>
        <v>920</v>
      </c>
      <c r="I187" s="51">
        <f t="shared" ref="I187" si="194">+I47+I67</f>
        <v>1164</v>
      </c>
      <c r="J187" s="6">
        <f t="shared" si="193"/>
        <v>48</v>
      </c>
      <c r="K187" s="7">
        <f t="shared" si="193"/>
        <v>45</v>
      </c>
      <c r="L187" s="7">
        <f t="shared" si="193"/>
        <v>33</v>
      </c>
      <c r="M187" s="7">
        <f t="shared" si="193"/>
        <v>31</v>
      </c>
      <c r="N187" s="25">
        <f t="shared" si="193"/>
        <v>33</v>
      </c>
      <c r="O187" s="7">
        <f t="shared" si="193"/>
        <v>39</v>
      </c>
      <c r="P187" s="69">
        <f t="shared" si="193"/>
        <v>36</v>
      </c>
      <c r="Q187" s="69">
        <f t="shared" ref="Q187" si="195">+Q47+Q67</f>
        <v>35</v>
      </c>
      <c r="R187" s="6">
        <f t="shared" si="193"/>
        <v>32.5</v>
      </c>
      <c r="S187" s="7">
        <f t="shared" ref="S187:X197" si="196">+S47+S67</f>
        <v>30.2</v>
      </c>
      <c r="T187" s="7">
        <f t="shared" si="196"/>
        <v>34.200000000000003</v>
      </c>
      <c r="U187" s="7">
        <f t="shared" si="196"/>
        <v>28.1</v>
      </c>
      <c r="V187" s="25">
        <f t="shared" si="196"/>
        <v>15.4</v>
      </c>
      <c r="W187" s="7">
        <f t="shared" si="196"/>
        <v>47.4</v>
      </c>
      <c r="X187" s="69">
        <f t="shared" si="196"/>
        <v>22</v>
      </c>
      <c r="Y187" s="69">
        <f t="shared" ref="Y187" si="197">+Y47+Y67</f>
        <v>23</v>
      </c>
    </row>
    <row r="188" spans="1:33">
      <c r="A188" s="5" t="s">
        <v>24</v>
      </c>
      <c r="B188" s="6">
        <f t="shared" ref="B188:R188" si="198">+B48+B68</f>
        <v>384.95</v>
      </c>
      <c r="C188" s="7">
        <f t="shared" si="198"/>
        <v>463</v>
      </c>
      <c r="D188" s="7">
        <f t="shared" si="198"/>
        <v>829</v>
      </c>
      <c r="E188" s="7">
        <f t="shared" si="198"/>
        <v>332</v>
      </c>
      <c r="F188" s="25">
        <f t="shared" si="198"/>
        <v>667</v>
      </c>
      <c r="G188" s="63">
        <f t="shared" si="198"/>
        <v>588</v>
      </c>
      <c r="H188" s="40">
        <f t="shared" si="198"/>
        <v>696</v>
      </c>
      <c r="I188" s="40">
        <f t="shared" ref="I188" si="199">+I48+I68</f>
        <v>708</v>
      </c>
      <c r="J188" s="6">
        <f t="shared" si="198"/>
        <v>33</v>
      </c>
      <c r="K188" s="7">
        <f t="shared" si="198"/>
        <v>32</v>
      </c>
      <c r="L188" s="7">
        <f t="shared" si="198"/>
        <v>37</v>
      </c>
      <c r="M188" s="7">
        <f t="shared" si="198"/>
        <v>29</v>
      </c>
      <c r="N188" s="25">
        <f t="shared" si="198"/>
        <v>43</v>
      </c>
      <c r="O188" s="7">
        <f t="shared" si="198"/>
        <v>35</v>
      </c>
      <c r="P188" s="29">
        <f t="shared" si="198"/>
        <v>31</v>
      </c>
      <c r="Q188" s="29">
        <f t="shared" ref="Q188" si="200">+Q48+Q68</f>
        <v>34</v>
      </c>
      <c r="R188" s="6">
        <f t="shared" si="198"/>
        <v>15.4</v>
      </c>
      <c r="S188" s="7">
        <f t="shared" si="196"/>
        <v>12</v>
      </c>
      <c r="T188" s="7">
        <f t="shared" si="196"/>
        <v>8</v>
      </c>
      <c r="U188" s="7">
        <f t="shared" si="196"/>
        <v>2</v>
      </c>
      <c r="V188" s="25">
        <f t="shared" si="196"/>
        <v>8.4</v>
      </c>
      <c r="W188" s="7">
        <f t="shared" si="196"/>
        <v>15</v>
      </c>
      <c r="X188" s="29">
        <f t="shared" si="196"/>
        <v>19</v>
      </c>
      <c r="Y188" s="29">
        <f t="shared" ref="Y188" si="201">+Y48+Y68</f>
        <v>12</v>
      </c>
    </row>
    <row r="189" spans="1:33">
      <c r="A189" s="11" t="s">
        <v>7</v>
      </c>
      <c r="B189" s="6">
        <f t="shared" ref="B189:R189" si="202">+B49+B69</f>
        <v>68.55</v>
      </c>
      <c r="C189" s="7">
        <f t="shared" si="202"/>
        <v>98.2</v>
      </c>
      <c r="D189" s="7">
        <f t="shared" si="202"/>
        <v>267</v>
      </c>
      <c r="E189" s="7">
        <f t="shared" si="202"/>
        <v>729</v>
      </c>
      <c r="F189" s="25">
        <f t="shared" si="202"/>
        <v>566</v>
      </c>
      <c r="G189" s="63">
        <f t="shared" si="202"/>
        <v>290</v>
      </c>
      <c r="H189" s="40">
        <f t="shared" si="202"/>
        <v>668</v>
      </c>
      <c r="I189" s="40">
        <f t="shared" ref="I189" si="203">+I49+I69</f>
        <v>441</v>
      </c>
      <c r="J189" s="6">
        <f t="shared" si="202"/>
        <v>13</v>
      </c>
      <c r="K189" s="7">
        <f t="shared" si="202"/>
        <v>8</v>
      </c>
      <c r="L189" s="7">
        <f t="shared" si="202"/>
        <v>16</v>
      </c>
      <c r="M189" s="7">
        <f t="shared" si="202"/>
        <v>22</v>
      </c>
      <c r="N189" s="25">
        <f t="shared" si="202"/>
        <v>28</v>
      </c>
      <c r="O189" s="7">
        <f t="shared" si="202"/>
        <v>24</v>
      </c>
      <c r="P189" s="29">
        <f t="shared" si="202"/>
        <v>18</v>
      </c>
      <c r="Q189" s="29">
        <f t="shared" ref="Q189" si="204">+Q49+Q69</f>
        <v>13</v>
      </c>
      <c r="R189" s="6">
        <f t="shared" si="202"/>
        <v>0</v>
      </c>
      <c r="S189" s="7">
        <f t="shared" si="196"/>
        <v>0</v>
      </c>
      <c r="T189" s="7">
        <f t="shared" si="196"/>
        <v>3</v>
      </c>
      <c r="U189" s="7">
        <f t="shared" si="196"/>
        <v>0</v>
      </c>
      <c r="V189" s="25">
        <f t="shared" si="196"/>
        <v>0</v>
      </c>
      <c r="W189" s="7">
        <f t="shared" si="196"/>
        <v>5</v>
      </c>
      <c r="X189" s="29">
        <f t="shared" si="196"/>
        <v>8</v>
      </c>
      <c r="Y189" s="29">
        <f t="shared" ref="Y189" si="205">+Y49+Y69</f>
        <v>0</v>
      </c>
    </row>
    <row r="190" spans="1:33">
      <c r="A190" s="11" t="s">
        <v>8</v>
      </c>
      <c r="B190" s="6">
        <f t="shared" ref="B190:R190" si="206">+B50+B70</f>
        <v>46.4</v>
      </c>
      <c r="C190" s="7">
        <f t="shared" si="206"/>
        <v>11</v>
      </c>
      <c r="D190" s="7">
        <f t="shared" si="206"/>
        <v>42</v>
      </c>
      <c r="E190" s="7">
        <f t="shared" si="206"/>
        <v>30</v>
      </c>
      <c r="F190" s="25">
        <f t="shared" si="206"/>
        <v>149</v>
      </c>
      <c r="G190" s="63">
        <f t="shared" si="206"/>
        <v>341</v>
      </c>
      <c r="H190" s="40">
        <f t="shared" si="206"/>
        <v>248</v>
      </c>
      <c r="I190" s="40">
        <f t="shared" ref="I190" si="207">+I50+I70</f>
        <v>80</v>
      </c>
      <c r="J190" s="6">
        <f t="shared" si="206"/>
        <v>3</v>
      </c>
      <c r="K190" s="7">
        <f t="shared" si="206"/>
        <v>3</v>
      </c>
      <c r="L190" s="7">
        <f t="shared" si="206"/>
        <v>2</v>
      </c>
      <c r="M190" s="7">
        <f t="shared" si="206"/>
        <v>3</v>
      </c>
      <c r="N190" s="25">
        <f t="shared" si="206"/>
        <v>9</v>
      </c>
      <c r="O190" s="7">
        <f t="shared" si="206"/>
        <v>14</v>
      </c>
      <c r="P190" s="29">
        <f t="shared" si="206"/>
        <v>18</v>
      </c>
      <c r="Q190" s="29">
        <f t="shared" ref="Q190" si="208">+Q50+Q70</f>
        <v>2</v>
      </c>
      <c r="R190" s="6">
        <f t="shared" si="206"/>
        <v>0</v>
      </c>
      <c r="S190" s="7">
        <f t="shared" si="196"/>
        <v>0</v>
      </c>
      <c r="T190" s="7">
        <f t="shared" si="196"/>
        <v>0</v>
      </c>
      <c r="U190" s="7">
        <f t="shared" si="196"/>
        <v>0</v>
      </c>
      <c r="V190" s="25">
        <f t="shared" si="196"/>
        <v>0</v>
      </c>
      <c r="W190" s="7">
        <f t="shared" si="196"/>
        <v>0</v>
      </c>
      <c r="X190" s="29">
        <f t="shared" si="196"/>
        <v>0</v>
      </c>
      <c r="Y190" s="29">
        <f t="shared" ref="Y190" si="209">+Y50+Y70</f>
        <v>0</v>
      </c>
    </row>
    <row r="191" spans="1:33">
      <c r="A191" s="11" t="s">
        <v>9</v>
      </c>
      <c r="B191" s="6">
        <f t="shared" ref="B191:R191" si="210">+B51+B71</f>
        <v>67</v>
      </c>
      <c r="C191" s="7">
        <f t="shared" si="210"/>
        <v>114</v>
      </c>
      <c r="D191" s="7">
        <f t="shared" si="210"/>
        <v>160</v>
      </c>
      <c r="E191" s="7">
        <f t="shared" si="210"/>
        <v>119</v>
      </c>
      <c r="F191" s="25">
        <f t="shared" si="210"/>
        <v>124</v>
      </c>
      <c r="G191" s="63">
        <f t="shared" si="210"/>
        <v>279</v>
      </c>
      <c r="H191" s="40">
        <f t="shared" si="210"/>
        <v>542</v>
      </c>
      <c r="I191" s="40">
        <f t="shared" ref="I191" si="211">+I51+I71</f>
        <v>257</v>
      </c>
      <c r="J191" s="6">
        <f t="shared" si="210"/>
        <v>3</v>
      </c>
      <c r="K191" s="7">
        <f t="shared" si="210"/>
        <v>4</v>
      </c>
      <c r="L191" s="7">
        <f t="shared" si="210"/>
        <v>2</v>
      </c>
      <c r="M191" s="7">
        <f t="shared" si="210"/>
        <v>2</v>
      </c>
      <c r="N191" s="25">
        <f t="shared" si="210"/>
        <v>4</v>
      </c>
      <c r="O191" s="7">
        <f t="shared" si="210"/>
        <v>7</v>
      </c>
      <c r="P191" s="29">
        <f t="shared" si="210"/>
        <v>10</v>
      </c>
      <c r="Q191" s="29">
        <f t="shared" ref="Q191" si="212">+Q51+Q71</f>
        <v>3</v>
      </c>
      <c r="R191" s="6">
        <f t="shared" si="210"/>
        <v>0</v>
      </c>
      <c r="S191" s="7">
        <f t="shared" si="196"/>
        <v>0</v>
      </c>
      <c r="T191" s="7">
        <f t="shared" si="196"/>
        <v>0</v>
      </c>
      <c r="U191" s="7">
        <f t="shared" si="196"/>
        <v>0</v>
      </c>
      <c r="V191" s="25">
        <f t="shared" si="196"/>
        <v>0</v>
      </c>
      <c r="W191" s="7">
        <f t="shared" si="196"/>
        <v>0</v>
      </c>
      <c r="X191" s="29">
        <f t="shared" si="196"/>
        <v>0</v>
      </c>
      <c r="Y191" s="29">
        <f t="shared" ref="Y191" si="213">+Y51+Y71</f>
        <v>0</v>
      </c>
    </row>
    <row r="192" spans="1:33">
      <c r="A192" s="11" t="s">
        <v>10</v>
      </c>
      <c r="B192" s="6">
        <f t="shared" ref="B192:R192" si="214">+B52+B72</f>
        <v>0</v>
      </c>
      <c r="C192" s="7">
        <f t="shared" si="214"/>
        <v>49.5</v>
      </c>
      <c r="D192" s="7">
        <f t="shared" si="214"/>
        <v>263</v>
      </c>
      <c r="E192" s="7">
        <f t="shared" si="214"/>
        <v>263</v>
      </c>
      <c r="F192" s="25">
        <f t="shared" si="214"/>
        <v>22</v>
      </c>
      <c r="G192" s="63">
        <f t="shared" si="214"/>
        <v>177</v>
      </c>
      <c r="H192" s="40">
        <f t="shared" si="214"/>
        <v>209</v>
      </c>
      <c r="I192" s="40">
        <f t="shared" ref="I192" si="215">+I52+I72</f>
        <v>56</v>
      </c>
      <c r="J192" s="6">
        <f t="shared" si="214"/>
        <v>7</v>
      </c>
      <c r="K192" s="7">
        <f t="shared" si="214"/>
        <v>4</v>
      </c>
      <c r="L192" s="7">
        <f t="shared" si="214"/>
        <v>5</v>
      </c>
      <c r="M192" s="7">
        <f t="shared" si="214"/>
        <v>8</v>
      </c>
      <c r="N192" s="25">
        <f t="shared" si="214"/>
        <v>1</v>
      </c>
      <c r="O192" s="7">
        <f t="shared" si="214"/>
        <v>6</v>
      </c>
      <c r="P192" s="29">
        <f t="shared" si="214"/>
        <v>10</v>
      </c>
      <c r="Q192" s="29">
        <f t="shared" ref="Q192" si="216">+Q52+Q72</f>
        <v>3</v>
      </c>
      <c r="R192" s="6">
        <f t="shared" si="214"/>
        <v>0</v>
      </c>
      <c r="S192" s="7">
        <f t="shared" si="196"/>
        <v>0</v>
      </c>
      <c r="T192" s="7">
        <f t="shared" si="196"/>
        <v>0</v>
      </c>
      <c r="U192" s="7">
        <f t="shared" si="196"/>
        <v>0</v>
      </c>
      <c r="V192" s="25">
        <f t="shared" si="196"/>
        <v>0</v>
      </c>
      <c r="W192" s="7">
        <f t="shared" si="196"/>
        <v>0</v>
      </c>
      <c r="X192" s="29">
        <f t="shared" si="196"/>
        <v>0</v>
      </c>
      <c r="Y192" s="29">
        <f t="shared" ref="Y192" si="217">+Y52+Y72</f>
        <v>0</v>
      </c>
    </row>
    <row r="193" spans="1:33">
      <c r="A193" s="11" t="s">
        <v>11</v>
      </c>
      <c r="B193" s="6">
        <f t="shared" ref="B193:R193" si="218">+B53+B73</f>
        <v>0</v>
      </c>
      <c r="C193" s="7">
        <f t="shared" si="218"/>
        <v>70.3</v>
      </c>
      <c r="D193" s="7">
        <f t="shared" si="218"/>
        <v>585</v>
      </c>
      <c r="E193" s="7">
        <f t="shared" si="218"/>
        <v>227</v>
      </c>
      <c r="F193" s="25">
        <f t="shared" si="218"/>
        <v>100</v>
      </c>
      <c r="G193" s="63">
        <f t="shared" si="218"/>
        <v>146</v>
      </c>
      <c r="H193" s="40">
        <f t="shared" si="218"/>
        <v>236</v>
      </c>
      <c r="I193" s="40">
        <f t="shared" ref="I193" si="219">+I53+I73</f>
        <v>210</v>
      </c>
      <c r="J193" s="6">
        <f t="shared" si="218"/>
        <v>3</v>
      </c>
      <c r="K193" s="7">
        <f t="shared" si="218"/>
        <v>2</v>
      </c>
      <c r="L193" s="7">
        <f t="shared" si="218"/>
        <v>11</v>
      </c>
      <c r="M193" s="7">
        <f t="shared" si="218"/>
        <v>6</v>
      </c>
      <c r="N193" s="25">
        <f t="shared" si="218"/>
        <v>6</v>
      </c>
      <c r="O193" s="7">
        <f t="shared" si="218"/>
        <v>4</v>
      </c>
      <c r="P193" s="29">
        <f t="shared" si="218"/>
        <v>6</v>
      </c>
      <c r="Q193" s="29">
        <f t="shared" ref="Q193" si="220">+Q53+Q73</f>
        <v>5</v>
      </c>
      <c r="R193" s="6">
        <f t="shared" si="218"/>
        <v>0</v>
      </c>
      <c r="S193" s="7">
        <f t="shared" si="196"/>
        <v>0</v>
      </c>
      <c r="T193" s="7">
        <f t="shared" si="196"/>
        <v>0</v>
      </c>
      <c r="U193" s="7">
        <f t="shared" si="196"/>
        <v>0</v>
      </c>
      <c r="V193" s="25">
        <f t="shared" si="196"/>
        <v>0</v>
      </c>
      <c r="W193" s="7">
        <f t="shared" si="196"/>
        <v>0</v>
      </c>
      <c r="X193" s="29">
        <f t="shared" si="196"/>
        <v>0</v>
      </c>
      <c r="Y193" s="29">
        <f t="shared" ref="Y193" si="221">+Y53+Y73</f>
        <v>0</v>
      </c>
    </row>
    <row r="194" spans="1:33">
      <c r="A194" s="11" t="s">
        <v>12</v>
      </c>
      <c r="B194" s="6">
        <f t="shared" ref="B194:R194" si="222">+B54+B74</f>
        <v>32</v>
      </c>
      <c r="C194" s="7">
        <f t="shared" si="222"/>
        <v>79</v>
      </c>
      <c r="D194" s="7">
        <f t="shared" si="222"/>
        <v>31</v>
      </c>
      <c r="E194" s="7">
        <f t="shared" si="222"/>
        <v>106</v>
      </c>
      <c r="F194" s="25">
        <f t="shared" si="222"/>
        <v>33</v>
      </c>
      <c r="G194" s="63">
        <f t="shared" si="222"/>
        <v>67</v>
      </c>
      <c r="H194" s="40">
        <f t="shared" si="222"/>
        <v>172</v>
      </c>
      <c r="I194" s="40">
        <f t="shared" ref="I194" si="223">+I54+I74</f>
        <v>85</v>
      </c>
      <c r="J194" s="6">
        <f t="shared" si="222"/>
        <v>2</v>
      </c>
      <c r="K194" s="7">
        <f t="shared" si="222"/>
        <v>2</v>
      </c>
      <c r="L194" s="7">
        <f t="shared" si="222"/>
        <v>2</v>
      </c>
      <c r="M194" s="7">
        <f t="shared" si="222"/>
        <v>3</v>
      </c>
      <c r="N194" s="25">
        <f t="shared" si="222"/>
        <v>1</v>
      </c>
      <c r="O194" s="7">
        <f t="shared" si="222"/>
        <v>2</v>
      </c>
      <c r="P194" s="29">
        <f t="shared" si="222"/>
        <v>5</v>
      </c>
      <c r="Q194" s="29">
        <f t="shared" ref="Q194" si="224">+Q54+Q74</f>
        <v>2</v>
      </c>
      <c r="R194" s="6">
        <f t="shared" si="222"/>
        <v>0</v>
      </c>
      <c r="S194" s="7">
        <f t="shared" si="196"/>
        <v>0</v>
      </c>
      <c r="T194" s="7">
        <f t="shared" si="196"/>
        <v>0</v>
      </c>
      <c r="U194" s="7">
        <f t="shared" si="196"/>
        <v>0</v>
      </c>
      <c r="V194" s="25">
        <f t="shared" si="196"/>
        <v>0</v>
      </c>
      <c r="W194" s="7">
        <f t="shared" si="196"/>
        <v>0</v>
      </c>
      <c r="X194" s="29">
        <f t="shared" si="196"/>
        <v>0</v>
      </c>
      <c r="Y194" s="29">
        <f t="shared" ref="Y194" si="225">+Y54+Y74</f>
        <v>0</v>
      </c>
    </row>
    <row r="195" spans="1:33">
      <c r="A195" s="11" t="s">
        <v>13</v>
      </c>
      <c r="B195" s="6">
        <f t="shared" ref="B195:R195" si="226">+B55+B75</f>
        <v>71.55</v>
      </c>
      <c r="C195" s="7">
        <f t="shared" si="226"/>
        <v>56</v>
      </c>
      <c r="D195" s="7">
        <f t="shared" si="226"/>
        <v>30</v>
      </c>
      <c r="E195" s="7">
        <f t="shared" si="226"/>
        <v>34</v>
      </c>
      <c r="F195" s="25">
        <f t="shared" si="226"/>
        <v>14</v>
      </c>
      <c r="G195" s="63">
        <f t="shared" si="226"/>
        <v>131</v>
      </c>
      <c r="H195" s="40">
        <f t="shared" si="226"/>
        <v>251</v>
      </c>
      <c r="I195" s="40">
        <f t="shared" ref="I195" si="227">+I55+I75</f>
        <v>339</v>
      </c>
      <c r="J195" s="6">
        <f t="shared" si="226"/>
        <v>2</v>
      </c>
      <c r="K195" s="7">
        <f t="shared" si="226"/>
        <v>1</v>
      </c>
      <c r="L195" s="7">
        <f t="shared" si="226"/>
        <v>1</v>
      </c>
      <c r="M195" s="7">
        <f t="shared" si="226"/>
        <v>2</v>
      </c>
      <c r="N195" s="25">
        <f t="shared" si="226"/>
        <v>1</v>
      </c>
      <c r="O195" s="7">
        <f t="shared" si="226"/>
        <v>1</v>
      </c>
      <c r="P195" s="29">
        <f t="shared" si="226"/>
        <v>6</v>
      </c>
      <c r="Q195" s="29">
        <f t="shared" ref="Q195" si="228">+Q55+Q75</f>
        <v>6</v>
      </c>
      <c r="R195" s="6">
        <f t="shared" si="226"/>
        <v>0</v>
      </c>
      <c r="S195" s="7">
        <f t="shared" si="196"/>
        <v>0</v>
      </c>
      <c r="T195" s="7">
        <f t="shared" si="196"/>
        <v>0</v>
      </c>
      <c r="U195" s="7">
        <f t="shared" si="196"/>
        <v>0</v>
      </c>
      <c r="V195" s="25">
        <f t="shared" si="196"/>
        <v>0</v>
      </c>
      <c r="W195" s="7">
        <f t="shared" si="196"/>
        <v>0</v>
      </c>
      <c r="X195" s="29">
        <f t="shared" si="196"/>
        <v>0</v>
      </c>
      <c r="Y195" s="29">
        <f t="shared" ref="Y195" si="229">+Y55+Y75</f>
        <v>0</v>
      </c>
    </row>
    <row r="196" spans="1:33">
      <c r="A196" s="11" t="s">
        <v>14</v>
      </c>
      <c r="B196" s="6">
        <f t="shared" ref="B196:R196" si="230">+B56+B76</f>
        <v>0</v>
      </c>
      <c r="C196" s="7">
        <f t="shared" si="230"/>
        <v>7</v>
      </c>
      <c r="D196" s="7">
        <f t="shared" si="230"/>
        <v>25</v>
      </c>
      <c r="E196" s="7">
        <f t="shared" si="230"/>
        <v>68</v>
      </c>
      <c r="F196" s="25">
        <f t="shared" si="230"/>
        <v>278</v>
      </c>
      <c r="G196" s="63">
        <f t="shared" si="230"/>
        <v>96</v>
      </c>
      <c r="H196" s="40">
        <f t="shared" si="230"/>
        <v>264</v>
      </c>
      <c r="I196" s="40">
        <f t="shared" ref="I196" si="231">+I56+I76</f>
        <v>531</v>
      </c>
      <c r="J196" s="6">
        <f t="shared" si="230"/>
        <v>1</v>
      </c>
      <c r="K196" s="7">
        <f t="shared" si="230"/>
        <v>1</v>
      </c>
      <c r="L196" s="7">
        <f t="shared" si="230"/>
        <v>1</v>
      </c>
      <c r="M196" s="7">
        <f t="shared" si="230"/>
        <v>1</v>
      </c>
      <c r="N196" s="25">
        <f t="shared" si="230"/>
        <v>6</v>
      </c>
      <c r="O196" s="7">
        <f t="shared" si="230"/>
        <v>3</v>
      </c>
      <c r="P196" s="29">
        <f t="shared" si="230"/>
        <v>5</v>
      </c>
      <c r="Q196" s="29">
        <f t="shared" ref="Q196" si="232">+Q56+Q76</f>
        <v>7</v>
      </c>
      <c r="R196" s="6">
        <f t="shared" si="230"/>
        <v>0</v>
      </c>
      <c r="S196" s="7">
        <f t="shared" si="196"/>
        <v>0</v>
      </c>
      <c r="T196" s="7">
        <f t="shared" si="196"/>
        <v>0</v>
      </c>
      <c r="U196" s="7">
        <f t="shared" si="196"/>
        <v>0</v>
      </c>
      <c r="V196" s="25">
        <f t="shared" si="196"/>
        <v>0</v>
      </c>
      <c r="W196" s="7">
        <f t="shared" si="196"/>
        <v>0</v>
      </c>
      <c r="X196" s="29">
        <f t="shared" si="196"/>
        <v>0</v>
      </c>
      <c r="Y196" s="29">
        <f t="shared" ref="Y196" si="233">+Y56+Y76</f>
        <v>0</v>
      </c>
    </row>
    <row r="197" spans="1:33">
      <c r="A197" s="11" t="s">
        <v>15</v>
      </c>
      <c r="B197" s="6">
        <f t="shared" ref="B197:R197" si="234">+B57+B77</f>
        <v>27</v>
      </c>
      <c r="C197" s="7">
        <f t="shared" si="234"/>
        <v>200</v>
      </c>
      <c r="D197" s="7">
        <f t="shared" si="234"/>
        <v>365</v>
      </c>
      <c r="E197" s="7">
        <f t="shared" si="234"/>
        <v>163</v>
      </c>
      <c r="F197" s="25">
        <f t="shared" si="234"/>
        <v>152</v>
      </c>
      <c r="G197" s="63">
        <f t="shared" si="234"/>
        <v>193</v>
      </c>
      <c r="H197" s="40">
        <f t="shared" si="234"/>
        <v>94</v>
      </c>
      <c r="I197" s="40">
        <f t="shared" ref="I197" si="235">+I57+I77</f>
        <v>133</v>
      </c>
      <c r="J197" s="6">
        <f t="shared" si="234"/>
        <v>5</v>
      </c>
      <c r="K197" s="7">
        <f t="shared" si="234"/>
        <v>10</v>
      </c>
      <c r="L197" s="7">
        <f t="shared" si="234"/>
        <v>8</v>
      </c>
      <c r="M197" s="7">
        <f t="shared" si="234"/>
        <v>10</v>
      </c>
      <c r="N197" s="25">
        <f t="shared" si="234"/>
        <v>8</v>
      </c>
      <c r="O197" s="7">
        <f t="shared" si="234"/>
        <v>9</v>
      </c>
      <c r="P197" s="29">
        <f t="shared" si="234"/>
        <v>3</v>
      </c>
      <c r="Q197" s="29">
        <f t="shared" ref="Q197" si="236">+Q57+Q77</f>
        <v>4</v>
      </c>
      <c r="R197" s="6">
        <f t="shared" si="234"/>
        <v>0</v>
      </c>
      <c r="S197" s="7">
        <f t="shared" si="196"/>
        <v>0</v>
      </c>
      <c r="T197" s="7">
        <f t="shared" si="196"/>
        <v>0</v>
      </c>
      <c r="U197" s="7">
        <f t="shared" si="196"/>
        <v>0</v>
      </c>
      <c r="V197" s="25">
        <f t="shared" si="196"/>
        <v>0</v>
      </c>
      <c r="W197" s="7">
        <f t="shared" si="196"/>
        <v>0</v>
      </c>
      <c r="X197" s="29">
        <f t="shared" si="196"/>
        <v>0</v>
      </c>
      <c r="Y197" s="29">
        <f t="shared" ref="Y197" si="237">+Y57+Y77</f>
        <v>0</v>
      </c>
    </row>
    <row r="198" spans="1:33">
      <c r="A198" s="11" t="s">
        <v>16</v>
      </c>
      <c r="B198" s="6">
        <f t="shared" ref="B198:X198" si="238">+B58+B78</f>
        <v>421.7</v>
      </c>
      <c r="C198" s="7">
        <f t="shared" si="238"/>
        <v>498.7</v>
      </c>
      <c r="D198" s="7">
        <f t="shared" si="238"/>
        <v>801</v>
      </c>
      <c r="E198" s="7">
        <f t="shared" si="238"/>
        <v>319</v>
      </c>
      <c r="F198" s="25">
        <f t="shared" si="238"/>
        <v>521</v>
      </c>
      <c r="G198" s="63">
        <f t="shared" si="238"/>
        <v>621.5</v>
      </c>
      <c r="H198" s="40">
        <f t="shared" si="238"/>
        <v>499</v>
      </c>
      <c r="I198" s="40">
        <f t="shared" ref="I198" si="239">+I58+I78</f>
        <v>822</v>
      </c>
      <c r="J198" s="6">
        <f t="shared" si="238"/>
        <v>26</v>
      </c>
      <c r="K198" s="7">
        <f t="shared" si="238"/>
        <v>20</v>
      </c>
      <c r="L198" s="7">
        <f t="shared" si="238"/>
        <v>25</v>
      </c>
      <c r="M198" s="7">
        <f t="shared" si="238"/>
        <v>20</v>
      </c>
      <c r="N198" s="25">
        <f t="shared" si="238"/>
        <v>21</v>
      </c>
      <c r="O198" s="7">
        <f t="shared" si="238"/>
        <v>19</v>
      </c>
      <c r="P198" s="29">
        <f t="shared" si="238"/>
        <v>18</v>
      </c>
      <c r="Q198" s="29">
        <f t="shared" ref="Q198" si="240">+Q58+Q78</f>
        <v>20</v>
      </c>
      <c r="R198" s="6">
        <f t="shared" si="238"/>
        <v>53</v>
      </c>
      <c r="S198" s="7">
        <f t="shared" si="238"/>
        <v>45</v>
      </c>
      <c r="T198" s="7">
        <f t="shared" si="238"/>
        <v>38</v>
      </c>
      <c r="U198" s="7">
        <f t="shared" si="238"/>
        <v>3</v>
      </c>
      <c r="V198" s="25">
        <f t="shared" si="238"/>
        <v>8</v>
      </c>
      <c r="W198" s="7">
        <f t="shared" si="238"/>
        <v>7</v>
      </c>
      <c r="X198" s="29">
        <f t="shared" si="238"/>
        <v>6.5</v>
      </c>
      <c r="Y198" s="29">
        <f t="shared" ref="Y198" si="241">+Y58+Y78</f>
        <v>12</v>
      </c>
    </row>
    <row r="199" spans="1:33" ht="13.5" thickBot="1">
      <c r="A199" s="12" t="s">
        <v>17</v>
      </c>
      <c r="B199" s="9">
        <f t="shared" ref="B199:X199" si="242">SUM(B187:B198)</f>
        <v>2090.56</v>
      </c>
      <c r="C199" s="10">
        <f t="shared" si="242"/>
        <v>2567.7999999999997</v>
      </c>
      <c r="D199" s="10">
        <f t="shared" si="242"/>
        <v>3845</v>
      </c>
      <c r="E199" s="10">
        <f t="shared" si="242"/>
        <v>2801</v>
      </c>
      <c r="F199" s="49">
        <f t="shared" si="242"/>
        <v>3032</v>
      </c>
      <c r="G199" s="68">
        <f t="shared" si="242"/>
        <v>4105.5</v>
      </c>
      <c r="H199" s="52">
        <f t="shared" si="242"/>
        <v>4799</v>
      </c>
      <c r="I199" s="52">
        <f t="shared" ref="I199" si="243">SUM(I187:I198)</f>
        <v>4826</v>
      </c>
      <c r="J199" s="9">
        <f t="shared" si="242"/>
        <v>146</v>
      </c>
      <c r="K199" s="10">
        <f t="shared" si="242"/>
        <v>132</v>
      </c>
      <c r="L199" s="10">
        <f t="shared" si="242"/>
        <v>143</v>
      </c>
      <c r="M199" s="10">
        <f t="shared" si="242"/>
        <v>137</v>
      </c>
      <c r="N199" s="49">
        <f t="shared" si="242"/>
        <v>161</v>
      </c>
      <c r="O199" s="10">
        <f t="shared" si="242"/>
        <v>163</v>
      </c>
      <c r="P199" s="70">
        <f t="shared" si="242"/>
        <v>166</v>
      </c>
      <c r="Q199" s="70">
        <f t="shared" ref="Q199" si="244">SUM(Q187:Q198)</f>
        <v>134</v>
      </c>
      <c r="R199" s="9">
        <f t="shared" si="242"/>
        <v>100.9</v>
      </c>
      <c r="S199" s="10">
        <f t="shared" si="242"/>
        <v>87.2</v>
      </c>
      <c r="T199" s="10">
        <f t="shared" si="242"/>
        <v>83.2</v>
      </c>
      <c r="U199" s="10">
        <f t="shared" si="242"/>
        <v>33.1</v>
      </c>
      <c r="V199" s="49">
        <f t="shared" si="242"/>
        <v>31.8</v>
      </c>
      <c r="W199" s="10">
        <f t="shared" si="242"/>
        <v>74.400000000000006</v>
      </c>
      <c r="X199" s="70">
        <f t="shared" si="242"/>
        <v>55.5</v>
      </c>
      <c r="Y199" s="70">
        <f t="shared" ref="Y199" si="245">SUM(Y187:Y198)</f>
        <v>47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0" t="s">
        <v>38</v>
      </c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  <c r="W203" s="151"/>
      <c r="X203" s="151"/>
      <c r="Y203" s="151"/>
      <c r="Z203" s="151"/>
      <c r="AA203" s="151"/>
      <c r="AB203" s="151"/>
      <c r="AC203" s="151"/>
      <c r="AD203" s="151"/>
      <c r="AE203" s="151"/>
      <c r="AF203" s="151"/>
      <c r="AG203" s="113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55">
        <v>2011</v>
      </c>
    </row>
    <row r="206" spans="1:33">
      <c r="A206" s="5" t="s">
        <v>6</v>
      </c>
      <c r="B206" s="6">
        <f t="shared" ref="B206:X206" si="246">+B167</f>
        <v>64739</v>
      </c>
      <c r="C206" s="7">
        <f t="shared" si="246"/>
        <v>82387</v>
      </c>
      <c r="D206" s="7">
        <f t="shared" si="246"/>
        <v>83747</v>
      </c>
      <c r="E206" s="7">
        <f t="shared" si="246"/>
        <v>69260</v>
      </c>
      <c r="F206" s="25">
        <f t="shared" si="246"/>
        <v>78626</v>
      </c>
      <c r="G206" s="63">
        <f t="shared" si="246"/>
        <v>80577</v>
      </c>
      <c r="H206" s="40">
        <f t="shared" si="246"/>
        <v>62007</v>
      </c>
      <c r="I206" s="40">
        <f t="shared" ref="I206" si="247">+I167</f>
        <v>65759</v>
      </c>
      <c r="J206" s="6">
        <f t="shared" si="246"/>
        <v>13695</v>
      </c>
      <c r="K206" s="7">
        <f t="shared" si="246"/>
        <v>8570</v>
      </c>
      <c r="L206" s="7">
        <f t="shared" si="246"/>
        <v>8570</v>
      </c>
      <c r="M206" s="7">
        <f t="shared" si="246"/>
        <v>12301</v>
      </c>
      <c r="N206" s="7">
        <f t="shared" si="246"/>
        <v>7880</v>
      </c>
      <c r="O206" s="7">
        <f t="shared" si="246"/>
        <v>8362</v>
      </c>
      <c r="P206" s="63">
        <f t="shared" si="246"/>
        <v>6890</v>
      </c>
      <c r="Q206" s="63">
        <f t="shared" ref="Q206" si="248">+Q167</f>
        <v>7045</v>
      </c>
      <c r="R206" s="6">
        <f t="shared" si="246"/>
        <v>16841</v>
      </c>
      <c r="S206" s="7">
        <f t="shared" si="246"/>
        <v>0</v>
      </c>
      <c r="T206" s="7">
        <f t="shared" si="246"/>
        <v>0</v>
      </c>
      <c r="U206" s="7">
        <f t="shared" si="246"/>
        <v>0</v>
      </c>
      <c r="V206" s="7">
        <f t="shared" si="246"/>
        <v>0</v>
      </c>
      <c r="W206" s="7">
        <f t="shared" si="246"/>
        <v>6326</v>
      </c>
      <c r="X206" s="40">
        <f t="shared" si="246"/>
        <v>0</v>
      </c>
      <c r="Y206" s="40">
        <f t="shared" ref="Y206" si="249">+Y167</f>
        <v>32281</v>
      </c>
      <c r="Z206" s="6">
        <f t="shared" ref="Z206:Z217" si="250">+R206+J206+B206</f>
        <v>95275</v>
      </c>
      <c r="AA206" s="7">
        <f t="shared" ref="AA206:AA217" si="251">+S206+K206+C206</f>
        <v>90957</v>
      </c>
      <c r="AB206" s="7">
        <f t="shared" ref="AB206:AB217" si="252">+T206+L206+D206</f>
        <v>92317</v>
      </c>
      <c r="AC206" s="7">
        <f t="shared" ref="AC206:AC217" si="253">+U206+M206+E206</f>
        <v>81561</v>
      </c>
      <c r="AD206" s="7">
        <f t="shared" ref="AD206:AD217" si="254">+V206+N206+F206</f>
        <v>86506</v>
      </c>
      <c r="AE206" s="63">
        <f t="shared" ref="AE206:AE217" si="255">+W206+O206+G206</f>
        <v>95265</v>
      </c>
      <c r="AF206" s="40">
        <f t="shared" ref="AF206:AG217" si="256">+X206+P206+H206</f>
        <v>68897</v>
      </c>
      <c r="AG206" s="40">
        <f t="shared" si="256"/>
        <v>105085</v>
      </c>
    </row>
    <row r="207" spans="1:33">
      <c r="A207" s="5" t="s">
        <v>24</v>
      </c>
      <c r="B207" s="6">
        <f t="shared" ref="B207:B217" si="257">+B206+B168</f>
        <v>95834</v>
      </c>
      <c r="C207" s="7">
        <f t="shared" ref="C207:C217" si="258">+C206+C168</f>
        <v>126887</v>
      </c>
      <c r="D207" s="7">
        <f t="shared" ref="D207:D217" si="259">+D206+D168</f>
        <v>146416</v>
      </c>
      <c r="E207" s="7">
        <f t="shared" ref="E207:E217" si="260">+E206+E168</f>
        <v>90580</v>
      </c>
      <c r="F207" s="25">
        <f t="shared" ref="F207:F217" si="261">+F206+F168</f>
        <v>110124</v>
      </c>
      <c r="G207" s="63">
        <f t="shared" ref="G207:G217" si="262">+G206+G168</f>
        <v>116952</v>
      </c>
      <c r="H207" s="40">
        <f t="shared" ref="H207:I217" si="263">+H206+H168</f>
        <v>90392</v>
      </c>
      <c r="I207" s="40">
        <f t="shared" si="263"/>
        <v>96444</v>
      </c>
      <c r="J207" s="6">
        <f t="shared" ref="J207:J217" si="264">+J206+J168</f>
        <v>18862</v>
      </c>
      <c r="K207" s="7">
        <f t="shared" ref="K207:K217" si="265">+K206+K168</f>
        <v>16098</v>
      </c>
      <c r="L207" s="7">
        <f t="shared" ref="L207:L217" si="266">+L206+L168</f>
        <v>16098</v>
      </c>
      <c r="M207" s="7">
        <f t="shared" ref="M207:M217" si="267">+M206+M168</f>
        <v>19688</v>
      </c>
      <c r="N207" s="7">
        <f t="shared" ref="N207:N217" si="268">+N206+N168</f>
        <v>15228</v>
      </c>
      <c r="O207" s="7">
        <f t="shared" ref="O207:O217" si="269">+O206+O168</f>
        <v>14968</v>
      </c>
      <c r="P207" s="63">
        <f t="shared" ref="P207:Q217" si="270">+P206+P168</f>
        <v>13986</v>
      </c>
      <c r="Q207" s="63">
        <f t="shared" si="270"/>
        <v>11632</v>
      </c>
      <c r="R207" s="6">
        <f t="shared" ref="R207:R217" si="271">+R206+R168</f>
        <v>16841</v>
      </c>
      <c r="S207" s="7">
        <f t="shared" ref="S207:S217" si="272">+S206+S168</f>
        <v>0</v>
      </c>
      <c r="T207" s="7">
        <f t="shared" ref="T207:T217" si="273">+T206+T168</f>
        <v>0</v>
      </c>
      <c r="U207" s="7">
        <f t="shared" ref="U207:U217" si="274">+U206+U168</f>
        <v>0</v>
      </c>
      <c r="V207" s="7">
        <f t="shared" ref="V207:V217" si="275">+V206+V168</f>
        <v>15663</v>
      </c>
      <c r="W207" s="7">
        <f t="shared" ref="W207:W217" si="276">+W206+W168</f>
        <v>6326</v>
      </c>
      <c r="X207" s="40">
        <f t="shared" ref="X207:Y217" si="277">+X206+X168</f>
        <v>0</v>
      </c>
      <c r="Y207" s="40">
        <f t="shared" si="277"/>
        <v>42808</v>
      </c>
      <c r="Z207" s="6">
        <f t="shared" si="250"/>
        <v>131537</v>
      </c>
      <c r="AA207" s="7">
        <f t="shared" si="251"/>
        <v>142985</v>
      </c>
      <c r="AB207" s="7">
        <f t="shared" si="252"/>
        <v>162514</v>
      </c>
      <c r="AC207" s="7">
        <f t="shared" si="253"/>
        <v>110268</v>
      </c>
      <c r="AD207" s="7">
        <f t="shared" si="254"/>
        <v>141015</v>
      </c>
      <c r="AE207" s="63">
        <f t="shared" si="255"/>
        <v>138246</v>
      </c>
      <c r="AF207" s="40">
        <f t="shared" si="256"/>
        <v>104378</v>
      </c>
      <c r="AG207" s="40">
        <f t="shared" si="256"/>
        <v>150884</v>
      </c>
    </row>
    <row r="208" spans="1:33">
      <c r="A208" s="5" t="s">
        <v>7</v>
      </c>
      <c r="B208" s="6">
        <f t="shared" si="257"/>
        <v>101049</v>
      </c>
      <c r="C208" s="7">
        <f t="shared" si="258"/>
        <v>133864</v>
      </c>
      <c r="D208" s="7">
        <f t="shared" si="259"/>
        <v>161099</v>
      </c>
      <c r="E208" s="7">
        <f t="shared" si="260"/>
        <v>96432</v>
      </c>
      <c r="F208" s="25">
        <f t="shared" si="261"/>
        <v>134762</v>
      </c>
      <c r="G208" s="63">
        <f t="shared" si="262"/>
        <v>131637</v>
      </c>
      <c r="H208" s="40">
        <f t="shared" si="263"/>
        <v>150089</v>
      </c>
      <c r="I208" s="40">
        <f t="shared" si="263"/>
        <v>118007</v>
      </c>
      <c r="J208" s="6">
        <f t="shared" si="264"/>
        <v>20108</v>
      </c>
      <c r="K208" s="7">
        <f t="shared" si="265"/>
        <v>16564</v>
      </c>
      <c r="L208" s="7">
        <f t="shared" si="266"/>
        <v>16564</v>
      </c>
      <c r="M208" s="7">
        <f t="shared" si="267"/>
        <v>22273</v>
      </c>
      <c r="N208" s="7">
        <f t="shared" si="268"/>
        <v>21853</v>
      </c>
      <c r="O208" s="7">
        <f t="shared" si="269"/>
        <v>18639</v>
      </c>
      <c r="P208" s="63">
        <f t="shared" si="270"/>
        <v>19381</v>
      </c>
      <c r="Q208" s="63">
        <f t="shared" si="270"/>
        <v>12991</v>
      </c>
      <c r="R208" s="6">
        <f t="shared" si="271"/>
        <v>16841</v>
      </c>
      <c r="S208" s="7">
        <f t="shared" si="272"/>
        <v>5246</v>
      </c>
      <c r="T208" s="7">
        <f t="shared" si="273"/>
        <v>5246</v>
      </c>
      <c r="U208" s="7">
        <f t="shared" si="274"/>
        <v>9404</v>
      </c>
      <c r="V208" s="7">
        <f t="shared" si="275"/>
        <v>15663</v>
      </c>
      <c r="W208" s="7">
        <f t="shared" si="276"/>
        <v>6326</v>
      </c>
      <c r="X208" s="40">
        <f t="shared" si="277"/>
        <v>0</v>
      </c>
      <c r="Y208" s="40">
        <f t="shared" si="277"/>
        <v>104736</v>
      </c>
      <c r="Z208" s="6">
        <f t="shared" si="250"/>
        <v>137998</v>
      </c>
      <c r="AA208" s="7">
        <f t="shared" si="251"/>
        <v>155674</v>
      </c>
      <c r="AB208" s="7">
        <f t="shared" si="252"/>
        <v>182909</v>
      </c>
      <c r="AC208" s="7">
        <f t="shared" si="253"/>
        <v>128109</v>
      </c>
      <c r="AD208" s="7">
        <f t="shared" si="254"/>
        <v>172278</v>
      </c>
      <c r="AE208" s="63">
        <f t="shared" si="255"/>
        <v>156602</v>
      </c>
      <c r="AF208" s="40">
        <f t="shared" si="256"/>
        <v>169470</v>
      </c>
      <c r="AG208" s="40">
        <f t="shared" si="256"/>
        <v>235734</v>
      </c>
    </row>
    <row r="209" spans="1:33">
      <c r="A209" s="5" t="s">
        <v>8</v>
      </c>
      <c r="B209" s="6">
        <f t="shared" si="257"/>
        <v>102375</v>
      </c>
      <c r="C209" s="7">
        <f t="shared" si="258"/>
        <v>136184</v>
      </c>
      <c r="D209" s="7">
        <f t="shared" si="259"/>
        <v>161099</v>
      </c>
      <c r="E209" s="7">
        <f t="shared" si="260"/>
        <v>99078</v>
      </c>
      <c r="F209" s="25">
        <f t="shared" si="261"/>
        <v>141130</v>
      </c>
      <c r="G209" s="63">
        <f t="shared" si="262"/>
        <v>137883</v>
      </c>
      <c r="H209" s="40">
        <f t="shared" si="263"/>
        <v>155043</v>
      </c>
      <c r="I209" s="40">
        <f t="shared" si="263"/>
        <v>118007</v>
      </c>
      <c r="J209" s="6">
        <f t="shared" si="264"/>
        <v>20108</v>
      </c>
      <c r="K209" s="7">
        <f t="shared" si="265"/>
        <v>16564</v>
      </c>
      <c r="L209" s="7">
        <f t="shared" si="266"/>
        <v>16564</v>
      </c>
      <c r="M209" s="7">
        <f t="shared" si="267"/>
        <v>22273</v>
      </c>
      <c r="N209" s="7">
        <f t="shared" si="268"/>
        <v>24380</v>
      </c>
      <c r="O209" s="7">
        <f t="shared" si="269"/>
        <v>18639</v>
      </c>
      <c r="P209" s="63">
        <f t="shared" si="270"/>
        <v>19381</v>
      </c>
      <c r="Q209" s="63">
        <f t="shared" si="270"/>
        <v>12991</v>
      </c>
      <c r="R209" s="6">
        <f t="shared" si="271"/>
        <v>23025</v>
      </c>
      <c r="S209" s="7">
        <f t="shared" si="272"/>
        <v>5246</v>
      </c>
      <c r="T209" s="7">
        <f t="shared" si="273"/>
        <v>5246</v>
      </c>
      <c r="U209" s="7">
        <f t="shared" si="274"/>
        <v>9404</v>
      </c>
      <c r="V209" s="7">
        <f t="shared" si="275"/>
        <v>15663</v>
      </c>
      <c r="W209" s="7">
        <f t="shared" si="276"/>
        <v>6326</v>
      </c>
      <c r="X209" s="40">
        <f t="shared" si="277"/>
        <v>0</v>
      </c>
      <c r="Y209" s="40">
        <f t="shared" si="277"/>
        <v>124687</v>
      </c>
      <c r="Z209" s="6">
        <f t="shared" si="250"/>
        <v>145508</v>
      </c>
      <c r="AA209" s="7">
        <f t="shared" si="251"/>
        <v>157994</v>
      </c>
      <c r="AB209" s="7">
        <f t="shared" si="252"/>
        <v>182909</v>
      </c>
      <c r="AC209" s="7">
        <f t="shared" si="253"/>
        <v>130755</v>
      </c>
      <c r="AD209" s="7">
        <f t="shared" si="254"/>
        <v>181173</v>
      </c>
      <c r="AE209" s="63">
        <f t="shared" si="255"/>
        <v>162848</v>
      </c>
      <c r="AF209" s="40">
        <f t="shared" si="256"/>
        <v>174424</v>
      </c>
      <c r="AG209" s="40">
        <f t="shared" si="256"/>
        <v>255685</v>
      </c>
    </row>
    <row r="210" spans="1:33">
      <c r="A210" s="5" t="s">
        <v>9</v>
      </c>
      <c r="B210" s="6">
        <f t="shared" si="257"/>
        <v>102375</v>
      </c>
      <c r="C210" s="7">
        <f t="shared" si="258"/>
        <v>136184</v>
      </c>
      <c r="D210" s="7">
        <f t="shared" si="259"/>
        <v>164699</v>
      </c>
      <c r="E210" s="7">
        <f t="shared" si="260"/>
        <v>99078</v>
      </c>
      <c r="F210" s="25">
        <f t="shared" si="261"/>
        <v>143693</v>
      </c>
      <c r="G210" s="63">
        <f t="shared" si="262"/>
        <v>145952</v>
      </c>
      <c r="H210" s="40">
        <f t="shared" si="263"/>
        <v>155864</v>
      </c>
      <c r="I210" s="40">
        <f t="shared" si="263"/>
        <v>120478</v>
      </c>
      <c r="J210" s="6">
        <f t="shared" si="264"/>
        <v>20108</v>
      </c>
      <c r="K210" s="7">
        <f t="shared" si="265"/>
        <v>16564</v>
      </c>
      <c r="L210" s="7">
        <f t="shared" si="266"/>
        <v>16564</v>
      </c>
      <c r="M210" s="7">
        <f t="shared" si="267"/>
        <v>22273</v>
      </c>
      <c r="N210" s="7">
        <f t="shared" si="268"/>
        <v>24380</v>
      </c>
      <c r="O210" s="7">
        <f t="shared" si="269"/>
        <v>18639</v>
      </c>
      <c r="P210" s="63">
        <f t="shared" si="270"/>
        <v>20011</v>
      </c>
      <c r="Q210" s="63">
        <f t="shared" si="270"/>
        <v>13173</v>
      </c>
      <c r="R210" s="6">
        <f t="shared" si="271"/>
        <v>28325</v>
      </c>
      <c r="S210" s="7">
        <f t="shared" si="272"/>
        <v>11248</v>
      </c>
      <c r="T210" s="7">
        <f t="shared" si="273"/>
        <v>11248</v>
      </c>
      <c r="U210" s="7">
        <f t="shared" si="274"/>
        <v>16405</v>
      </c>
      <c r="V210" s="7">
        <f t="shared" si="275"/>
        <v>22673</v>
      </c>
      <c r="W210" s="7">
        <f t="shared" si="276"/>
        <v>10960</v>
      </c>
      <c r="X210" s="40">
        <f t="shared" si="277"/>
        <v>21322</v>
      </c>
      <c r="Y210" s="40">
        <f t="shared" si="277"/>
        <v>153770</v>
      </c>
      <c r="Z210" s="6">
        <f t="shared" si="250"/>
        <v>150808</v>
      </c>
      <c r="AA210" s="7">
        <f t="shared" si="251"/>
        <v>163996</v>
      </c>
      <c r="AB210" s="7">
        <f t="shared" si="252"/>
        <v>192511</v>
      </c>
      <c r="AC210" s="7">
        <f t="shared" si="253"/>
        <v>137756</v>
      </c>
      <c r="AD210" s="7">
        <f t="shared" si="254"/>
        <v>190746</v>
      </c>
      <c r="AE210" s="63">
        <f t="shared" si="255"/>
        <v>175551</v>
      </c>
      <c r="AF210" s="40">
        <f t="shared" si="256"/>
        <v>197197</v>
      </c>
      <c r="AG210" s="40">
        <f t="shared" si="256"/>
        <v>287421</v>
      </c>
    </row>
    <row r="211" spans="1:33">
      <c r="A211" s="5" t="s">
        <v>10</v>
      </c>
      <c r="B211" s="6">
        <f t="shared" si="257"/>
        <v>105209</v>
      </c>
      <c r="C211" s="7">
        <f t="shared" si="258"/>
        <v>138264</v>
      </c>
      <c r="D211" s="7">
        <f t="shared" si="259"/>
        <v>166499</v>
      </c>
      <c r="E211" s="7">
        <f t="shared" si="260"/>
        <v>101344</v>
      </c>
      <c r="F211" s="25">
        <f t="shared" si="261"/>
        <v>145999</v>
      </c>
      <c r="G211" s="63">
        <f t="shared" si="262"/>
        <v>147451</v>
      </c>
      <c r="H211" s="40">
        <f t="shared" si="263"/>
        <v>155864</v>
      </c>
      <c r="I211" s="40">
        <f t="shared" si="263"/>
        <v>120606</v>
      </c>
      <c r="J211" s="6">
        <f t="shared" si="264"/>
        <v>20108</v>
      </c>
      <c r="K211" s="7">
        <f t="shared" si="265"/>
        <v>16564</v>
      </c>
      <c r="L211" s="7">
        <f t="shared" si="266"/>
        <v>16564</v>
      </c>
      <c r="M211" s="7">
        <f t="shared" si="267"/>
        <v>22309</v>
      </c>
      <c r="N211" s="7">
        <f t="shared" si="268"/>
        <v>24380</v>
      </c>
      <c r="O211" s="7">
        <f t="shared" si="269"/>
        <v>18639</v>
      </c>
      <c r="P211" s="63">
        <f t="shared" si="270"/>
        <v>20011</v>
      </c>
      <c r="Q211" s="63">
        <f t="shared" si="270"/>
        <v>13173</v>
      </c>
      <c r="R211" s="6">
        <f t="shared" si="271"/>
        <v>28325</v>
      </c>
      <c r="S211" s="7">
        <f t="shared" si="272"/>
        <v>11248</v>
      </c>
      <c r="T211" s="7">
        <f t="shared" si="273"/>
        <v>11248</v>
      </c>
      <c r="U211" s="7">
        <f t="shared" si="274"/>
        <v>16405</v>
      </c>
      <c r="V211" s="7">
        <f t="shared" si="275"/>
        <v>22673</v>
      </c>
      <c r="W211" s="7">
        <f t="shared" si="276"/>
        <v>16962</v>
      </c>
      <c r="X211" s="40">
        <f t="shared" si="277"/>
        <v>32318</v>
      </c>
      <c r="Y211" s="40">
        <f t="shared" si="277"/>
        <v>163975</v>
      </c>
      <c r="Z211" s="6">
        <f t="shared" si="250"/>
        <v>153642</v>
      </c>
      <c r="AA211" s="7">
        <f t="shared" si="251"/>
        <v>166076</v>
      </c>
      <c r="AB211" s="7">
        <f t="shared" si="252"/>
        <v>194311</v>
      </c>
      <c r="AC211" s="7">
        <f t="shared" si="253"/>
        <v>140058</v>
      </c>
      <c r="AD211" s="7">
        <f t="shared" si="254"/>
        <v>193052</v>
      </c>
      <c r="AE211" s="63">
        <f t="shared" si="255"/>
        <v>183052</v>
      </c>
      <c r="AF211" s="40">
        <f t="shared" si="256"/>
        <v>208193</v>
      </c>
      <c r="AG211" s="40">
        <f t="shared" si="256"/>
        <v>297754</v>
      </c>
    </row>
    <row r="212" spans="1:33">
      <c r="A212" s="5" t="s">
        <v>11</v>
      </c>
      <c r="B212" s="6">
        <f t="shared" si="257"/>
        <v>106909</v>
      </c>
      <c r="C212" s="7">
        <f t="shared" si="258"/>
        <v>138264</v>
      </c>
      <c r="D212" s="7">
        <f t="shared" si="259"/>
        <v>166642</v>
      </c>
      <c r="E212" s="7">
        <f t="shared" si="260"/>
        <v>109674</v>
      </c>
      <c r="F212" s="25">
        <f t="shared" si="261"/>
        <v>147779</v>
      </c>
      <c r="G212" s="63">
        <f t="shared" si="262"/>
        <v>147503</v>
      </c>
      <c r="H212" s="40">
        <f t="shared" si="263"/>
        <v>159904</v>
      </c>
      <c r="I212" s="40">
        <f t="shared" si="263"/>
        <v>120688</v>
      </c>
      <c r="J212" s="6">
        <f t="shared" si="264"/>
        <v>20108</v>
      </c>
      <c r="K212" s="7">
        <f t="shared" si="265"/>
        <v>16564</v>
      </c>
      <c r="L212" s="7">
        <f t="shared" si="266"/>
        <v>16564</v>
      </c>
      <c r="M212" s="7">
        <f t="shared" si="267"/>
        <v>22313</v>
      </c>
      <c r="N212" s="7">
        <f t="shared" si="268"/>
        <v>24380</v>
      </c>
      <c r="O212" s="7">
        <f t="shared" si="269"/>
        <v>18639</v>
      </c>
      <c r="P212" s="63">
        <f t="shared" si="270"/>
        <v>20011</v>
      </c>
      <c r="Q212" s="63">
        <f t="shared" si="270"/>
        <v>13173</v>
      </c>
      <c r="R212" s="6">
        <f t="shared" si="271"/>
        <v>28325</v>
      </c>
      <c r="S212" s="7">
        <f t="shared" si="272"/>
        <v>21954</v>
      </c>
      <c r="T212" s="7">
        <f t="shared" si="273"/>
        <v>21954</v>
      </c>
      <c r="U212" s="7">
        <f t="shared" si="274"/>
        <v>16405</v>
      </c>
      <c r="V212" s="7">
        <f t="shared" si="275"/>
        <v>22673</v>
      </c>
      <c r="W212" s="7">
        <f t="shared" si="276"/>
        <v>16962</v>
      </c>
      <c r="X212" s="40">
        <f t="shared" si="277"/>
        <v>54064</v>
      </c>
      <c r="Y212" s="40">
        <f t="shared" si="277"/>
        <v>203541</v>
      </c>
      <c r="Z212" s="6">
        <f t="shared" si="250"/>
        <v>155342</v>
      </c>
      <c r="AA212" s="7">
        <f t="shared" si="251"/>
        <v>176782</v>
      </c>
      <c r="AB212" s="7">
        <f t="shared" si="252"/>
        <v>205160</v>
      </c>
      <c r="AC212" s="7">
        <f t="shared" si="253"/>
        <v>148392</v>
      </c>
      <c r="AD212" s="7">
        <f t="shared" si="254"/>
        <v>194832</v>
      </c>
      <c r="AE212" s="63">
        <f t="shared" si="255"/>
        <v>183104</v>
      </c>
      <c r="AF212" s="40">
        <f t="shared" si="256"/>
        <v>233979</v>
      </c>
      <c r="AG212" s="40">
        <f t="shared" si="256"/>
        <v>337402</v>
      </c>
    </row>
    <row r="213" spans="1:33">
      <c r="A213" s="5" t="s">
        <v>12</v>
      </c>
      <c r="B213" s="6">
        <f t="shared" si="257"/>
        <v>106955</v>
      </c>
      <c r="C213" s="7">
        <f t="shared" si="258"/>
        <v>138264</v>
      </c>
      <c r="D213" s="7">
        <f t="shared" si="259"/>
        <v>166642</v>
      </c>
      <c r="E213" s="7">
        <f t="shared" si="260"/>
        <v>110590</v>
      </c>
      <c r="F213" s="25">
        <f t="shared" si="261"/>
        <v>147779</v>
      </c>
      <c r="G213" s="63">
        <f t="shared" si="262"/>
        <v>154776</v>
      </c>
      <c r="H213" s="40">
        <f t="shared" si="263"/>
        <v>165727</v>
      </c>
      <c r="I213" s="40">
        <f t="shared" si="263"/>
        <v>120688</v>
      </c>
      <c r="J213" s="6">
        <f t="shared" si="264"/>
        <v>20108</v>
      </c>
      <c r="K213" s="7">
        <f t="shared" si="265"/>
        <v>16564</v>
      </c>
      <c r="L213" s="7">
        <f t="shared" si="266"/>
        <v>16564</v>
      </c>
      <c r="M213" s="7">
        <f t="shared" si="267"/>
        <v>22313</v>
      </c>
      <c r="N213" s="7">
        <f t="shared" si="268"/>
        <v>24380</v>
      </c>
      <c r="O213" s="7">
        <f t="shared" si="269"/>
        <v>18639</v>
      </c>
      <c r="P213" s="63">
        <f t="shared" si="270"/>
        <v>20011</v>
      </c>
      <c r="Q213" s="63">
        <f t="shared" si="270"/>
        <v>13173</v>
      </c>
      <c r="R213" s="6">
        <f t="shared" si="271"/>
        <v>34326</v>
      </c>
      <c r="S213" s="7">
        <f t="shared" si="272"/>
        <v>33713</v>
      </c>
      <c r="T213" s="7">
        <f t="shared" si="273"/>
        <v>33713</v>
      </c>
      <c r="U213" s="7">
        <f t="shared" si="274"/>
        <v>23406</v>
      </c>
      <c r="V213" s="7">
        <f t="shared" si="275"/>
        <v>29675</v>
      </c>
      <c r="W213" s="7">
        <f t="shared" si="276"/>
        <v>16962</v>
      </c>
      <c r="X213" s="40">
        <f t="shared" si="277"/>
        <v>70946</v>
      </c>
      <c r="Y213" s="40">
        <f t="shared" si="277"/>
        <v>225313</v>
      </c>
      <c r="Z213" s="6">
        <f t="shared" si="250"/>
        <v>161389</v>
      </c>
      <c r="AA213" s="7">
        <f t="shared" si="251"/>
        <v>188541</v>
      </c>
      <c r="AB213" s="7">
        <f t="shared" si="252"/>
        <v>216919</v>
      </c>
      <c r="AC213" s="7">
        <f t="shared" si="253"/>
        <v>156309</v>
      </c>
      <c r="AD213" s="7">
        <f t="shared" si="254"/>
        <v>201834</v>
      </c>
      <c r="AE213" s="63">
        <f t="shared" si="255"/>
        <v>190377</v>
      </c>
      <c r="AF213" s="40">
        <f t="shared" si="256"/>
        <v>256684</v>
      </c>
      <c r="AG213" s="40">
        <f t="shared" si="256"/>
        <v>359174</v>
      </c>
    </row>
    <row r="214" spans="1:33">
      <c r="A214" s="5" t="s">
        <v>13</v>
      </c>
      <c r="B214" s="6">
        <f t="shared" si="257"/>
        <v>106955</v>
      </c>
      <c r="C214" s="7">
        <f t="shared" si="258"/>
        <v>139614</v>
      </c>
      <c r="D214" s="7">
        <f t="shared" si="259"/>
        <v>166642</v>
      </c>
      <c r="E214" s="7">
        <f t="shared" si="260"/>
        <v>111694</v>
      </c>
      <c r="F214" s="25">
        <f t="shared" si="261"/>
        <v>149300</v>
      </c>
      <c r="G214" s="63">
        <f t="shared" si="262"/>
        <v>155694</v>
      </c>
      <c r="H214" s="40">
        <f t="shared" si="263"/>
        <v>178932</v>
      </c>
      <c r="I214" s="40">
        <f t="shared" si="263"/>
        <v>134152</v>
      </c>
      <c r="J214" s="6">
        <f t="shared" si="264"/>
        <v>20108</v>
      </c>
      <c r="K214" s="7">
        <f t="shared" si="265"/>
        <v>16564</v>
      </c>
      <c r="L214" s="7">
        <f t="shared" si="266"/>
        <v>16564</v>
      </c>
      <c r="M214" s="7">
        <f t="shared" si="267"/>
        <v>22313</v>
      </c>
      <c r="N214" s="7">
        <f t="shared" si="268"/>
        <v>24380</v>
      </c>
      <c r="O214" s="7">
        <f t="shared" si="269"/>
        <v>18639</v>
      </c>
      <c r="P214" s="63">
        <f t="shared" si="270"/>
        <v>20011</v>
      </c>
      <c r="Q214" s="63">
        <f t="shared" si="270"/>
        <v>13173</v>
      </c>
      <c r="R214" s="6">
        <f t="shared" si="271"/>
        <v>49881</v>
      </c>
      <c r="S214" s="7">
        <f t="shared" si="272"/>
        <v>33713</v>
      </c>
      <c r="T214" s="7">
        <f t="shared" si="273"/>
        <v>33713</v>
      </c>
      <c r="U214" s="7">
        <f t="shared" si="274"/>
        <v>23406</v>
      </c>
      <c r="V214" s="7">
        <f t="shared" si="275"/>
        <v>29675</v>
      </c>
      <c r="W214" s="7">
        <f t="shared" si="276"/>
        <v>16962</v>
      </c>
      <c r="X214" s="40">
        <f t="shared" si="277"/>
        <v>95111</v>
      </c>
      <c r="Y214" s="40">
        <f t="shared" si="277"/>
        <v>257142</v>
      </c>
      <c r="Z214" s="6">
        <f t="shared" si="250"/>
        <v>176944</v>
      </c>
      <c r="AA214" s="7">
        <f t="shared" si="251"/>
        <v>189891</v>
      </c>
      <c r="AB214" s="7">
        <f t="shared" si="252"/>
        <v>216919</v>
      </c>
      <c r="AC214" s="7">
        <f t="shared" si="253"/>
        <v>157413</v>
      </c>
      <c r="AD214" s="7">
        <f t="shared" si="254"/>
        <v>203355</v>
      </c>
      <c r="AE214" s="63">
        <f t="shared" si="255"/>
        <v>191295</v>
      </c>
      <c r="AF214" s="40">
        <f t="shared" si="256"/>
        <v>294054</v>
      </c>
      <c r="AG214" s="40">
        <f t="shared" si="256"/>
        <v>404467</v>
      </c>
    </row>
    <row r="215" spans="1:33">
      <c r="A215" s="5" t="s">
        <v>14</v>
      </c>
      <c r="B215" s="6">
        <f t="shared" si="257"/>
        <v>110395</v>
      </c>
      <c r="C215" s="7">
        <f t="shared" si="258"/>
        <v>140814</v>
      </c>
      <c r="D215" s="7">
        <f t="shared" si="259"/>
        <v>166642</v>
      </c>
      <c r="E215" s="7">
        <f t="shared" si="260"/>
        <v>111694</v>
      </c>
      <c r="F215" s="25">
        <f t="shared" si="261"/>
        <v>149300</v>
      </c>
      <c r="G215" s="63">
        <f t="shared" si="262"/>
        <v>155745</v>
      </c>
      <c r="H215" s="40">
        <f t="shared" si="263"/>
        <v>183395</v>
      </c>
      <c r="I215" s="40">
        <f t="shared" si="263"/>
        <v>138216</v>
      </c>
      <c r="J215" s="6">
        <f t="shared" si="264"/>
        <v>20108</v>
      </c>
      <c r="K215" s="7">
        <f t="shared" si="265"/>
        <v>16564</v>
      </c>
      <c r="L215" s="7">
        <f t="shared" si="266"/>
        <v>16564</v>
      </c>
      <c r="M215" s="7">
        <f t="shared" si="267"/>
        <v>22313</v>
      </c>
      <c r="N215" s="7">
        <f t="shared" si="268"/>
        <v>39599</v>
      </c>
      <c r="O215" s="7">
        <f t="shared" si="269"/>
        <v>18639</v>
      </c>
      <c r="P215" s="63">
        <f t="shared" si="270"/>
        <v>20263</v>
      </c>
      <c r="Q215" s="63">
        <f t="shared" si="270"/>
        <v>13173</v>
      </c>
      <c r="R215" s="6">
        <f t="shared" si="271"/>
        <v>49881</v>
      </c>
      <c r="S215" s="7">
        <f t="shared" si="272"/>
        <v>33713</v>
      </c>
      <c r="T215" s="7">
        <f t="shared" si="273"/>
        <v>33713</v>
      </c>
      <c r="U215" s="7">
        <f t="shared" si="274"/>
        <v>23406</v>
      </c>
      <c r="V215" s="7">
        <f t="shared" si="275"/>
        <v>40716</v>
      </c>
      <c r="W215" s="7">
        <f t="shared" si="276"/>
        <v>24677</v>
      </c>
      <c r="X215" s="40">
        <f t="shared" si="277"/>
        <v>117864</v>
      </c>
      <c r="Y215" s="40">
        <f t="shared" si="277"/>
        <v>313186</v>
      </c>
      <c r="Z215" s="6">
        <f t="shared" si="250"/>
        <v>180384</v>
      </c>
      <c r="AA215" s="7">
        <f t="shared" si="251"/>
        <v>191091</v>
      </c>
      <c r="AB215" s="7">
        <f t="shared" si="252"/>
        <v>216919</v>
      </c>
      <c r="AC215" s="7">
        <f t="shared" si="253"/>
        <v>157413</v>
      </c>
      <c r="AD215" s="7">
        <f t="shared" si="254"/>
        <v>229615</v>
      </c>
      <c r="AE215" s="63">
        <f t="shared" si="255"/>
        <v>199061</v>
      </c>
      <c r="AF215" s="40">
        <f t="shared" si="256"/>
        <v>321522</v>
      </c>
      <c r="AG215" s="40">
        <f t="shared" si="256"/>
        <v>464575</v>
      </c>
    </row>
    <row r="216" spans="1:33">
      <c r="A216" s="5" t="s">
        <v>15</v>
      </c>
      <c r="B216" s="6">
        <f t="shared" si="257"/>
        <v>110395</v>
      </c>
      <c r="C216" s="7">
        <f t="shared" si="258"/>
        <v>140814</v>
      </c>
      <c r="D216" s="7">
        <f t="shared" si="259"/>
        <v>168216</v>
      </c>
      <c r="E216" s="7">
        <f t="shared" si="260"/>
        <v>111844</v>
      </c>
      <c r="F216" s="25">
        <f t="shared" si="261"/>
        <v>149300</v>
      </c>
      <c r="G216" s="63">
        <f t="shared" si="262"/>
        <v>156960</v>
      </c>
      <c r="H216" s="40">
        <f t="shared" si="263"/>
        <v>183395</v>
      </c>
      <c r="I216" s="40">
        <f t="shared" si="263"/>
        <v>141654</v>
      </c>
      <c r="J216" s="6">
        <f t="shared" si="264"/>
        <v>20108</v>
      </c>
      <c r="K216" s="7">
        <f t="shared" si="265"/>
        <v>16564</v>
      </c>
      <c r="L216" s="7">
        <f t="shared" si="266"/>
        <v>16564</v>
      </c>
      <c r="M216" s="7">
        <f t="shared" si="267"/>
        <v>22313</v>
      </c>
      <c r="N216" s="7">
        <f t="shared" si="268"/>
        <v>49172</v>
      </c>
      <c r="O216" s="7">
        <f t="shared" si="269"/>
        <v>18639</v>
      </c>
      <c r="P216" s="63">
        <f t="shared" si="270"/>
        <v>20263</v>
      </c>
      <c r="Q216" s="63">
        <f t="shared" si="270"/>
        <v>13173</v>
      </c>
      <c r="R216" s="6">
        <f t="shared" si="271"/>
        <v>55881</v>
      </c>
      <c r="S216" s="7">
        <f t="shared" si="272"/>
        <v>37132</v>
      </c>
      <c r="T216" s="7">
        <f t="shared" si="273"/>
        <v>37132</v>
      </c>
      <c r="U216" s="7">
        <f t="shared" si="274"/>
        <v>30412</v>
      </c>
      <c r="V216" s="7">
        <f t="shared" si="275"/>
        <v>40960</v>
      </c>
      <c r="W216" s="7">
        <f t="shared" si="276"/>
        <v>24677</v>
      </c>
      <c r="X216" s="40">
        <f t="shared" si="277"/>
        <v>141015</v>
      </c>
      <c r="Y216" s="40">
        <f t="shared" si="277"/>
        <v>324113</v>
      </c>
      <c r="Z216" s="6">
        <f t="shared" si="250"/>
        <v>186384</v>
      </c>
      <c r="AA216" s="7">
        <f t="shared" si="251"/>
        <v>194510</v>
      </c>
      <c r="AB216" s="7">
        <f t="shared" si="252"/>
        <v>221912</v>
      </c>
      <c r="AC216" s="7">
        <f t="shared" si="253"/>
        <v>164569</v>
      </c>
      <c r="AD216" s="7">
        <f t="shared" si="254"/>
        <v>239432</v>
      </c>
      <c r="AE216" s="63">
        <f t="shared" si="255"/>
        <v>200276</v>
      </c>
      <c r="AF216" s="40">
        <f t="shared" si="256"/>
        <v>344673</v>
      </c>
      <c r="AG216" s="40">
        <f t="shared" si="256"/>
        <v>478940</v>
      </c>
    </row>
    <row r="217" spans="1:33" ht="13.5" thickBot="1">
      <c r="A217" s="20" t="s">
        <v>16</v>
      </c>
      <c r="B217" s="21">
        <f t="shared" si="257"/>
        <v>151816</v>
      </c>
      <c r="C217" s="22">
        <f t="shared" si="258"/>
        <v>140814</v>
      </c>
      <c r="D217" s="22">
        <f t="shared" si="259"/>
        <v>232621</v>
      </c>
      <c r="E217" s="22">
        <f t="shared" si="260"/>
        <v>146320</v>
      </c>
      <c r="F217" s="50">
        <f t="shared" si="261"/>
        <v>183344</v>
      </c>
      <c r="G217" s="64">
        <f t="shared" si="262"/>
        <v>197622</v>
      </c>
      <c r="H217" s="47">
        <f t="shared" si="263"/>
        <v>204691</v>
      </c>
      <c r="I217" s="47">
        <f t="shared" si="263"/>
        <v>176496</v>
      </c>
      <c r="J217" s="21">
        <f t="shared" si="264"/>
        <v>20108</v>
      </c>
      <c r="K217" s="22">
        <f t="shared" si="265"/>
        <v>63567</v>
      </c>
      <c r="L217" s="22">
        <f t="shared" si="266"/>
        <v>16564</v>
      </c>
      <c r="M217" s="22">
        <f t="shared" si="267"/>
        <v>22313</v>
      </c>
      <c r="N217" s="22">
        <f t="shared" si="268"/>
        <v>49172</v>
      </c>
      <c r="O217" s="22">
        <f t="shared" si="269"/>
        <v>18639</v>
      </c>
      <c r="P217" s="64">
        <f t="shared" si="270"/>
        <v>21265</v>
      </c>
      <c r="Q217" s="64">
        <f t="shared" si="270"/>
        <v>16559</v>
      </c>
      <c r="R217" s="21">
        <f t="shared" si="271"/>
        <v>55881</v>
      </c>
      <c r="S217" s="22">
        <f t="shared" si="272"/>
        <v>44135</v>
      </c>
      <c r="T217" s="22">
        <f t="shared" si="273"/>
        <v>44135</v>
      </c>
      <c r="U217" s="22">
        <f t="shared" si="274"/>
        <v>30412</v>
      </c>
      <c r="V217" s="22">
        <f t="shared" si="275"/>
        <v>40960</v>
      </c>
      <c r="W217" s="22">
        <f t="shared" si="276"/>
        <v>24677</v>
      </c>
      <c r="X217" s="47">
        <f t="shared" si="277"/>
        <v>170165</v>
      </c>
      <c r="Y217" s="47">
        <f t="shared" si="277"/>
        <v>380322</v>
      </c>
      <c r="Z217" s="21">
        <f t="shared" si="250"/>
        <v>227805</v>
      </c>
      <c r="AA217" s="22">
        <f t="shared" si="251"/>
        <v>248516</v>
      </c>
      <c r="AB217" s="22">
        <f t="shared" si="252"/>
        <v>293320</v>
      </c>
      <c r="AC217" s="22">
        <f t="shared" si="253"/>
        <v>199045</v>
      </c>
      <c r="AD217" s="22">
        <f t="shared" si="254"/>
        <v>273476</v>
      </c>
      <c r="AE217" s="64">
        <f t="shared" si="255"/>
        <v>240938</v>
      </c>
      <c r="AF217" s="47">
        <f t="shared" si="256"/>
        <v>396121</v>
      </c>
      <c r="AG217" s="47">
        <f t="shared" si="256"/>
        <v>573377</v>
      </c>
    </row>
    <row r="220" spans="1:33" ht="13.5" thickBot="1"/>
    <row r="221" spans="1:33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2"/>
    </row>
    <row r="222" spans="1:33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3"/>
    </row>
    <row r="223" spans="1:33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14"/>
    </row>
    <row r="224" spans="1:33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55">
        <v>2011</v>
      </c>
    </row>
    <row r="225" spans="1:25">
      <c r="A225" s="11" t="s">
        <v>6</v>
      </c>
      <c r="B225" s="6">
        <f t="shared" ref="B225:X225" si="278">+B187</f>
        <v>971.41</v>
      </c>
      <c r="C225" s="7">
        <f t="shared" si="278"/>
        <v>921.1</v>
      </c>
      <c r="D225" s="7">
        <f t="shared" si="278"/>
        <v>447</v>
      </c>
      <c r="E225" s="7">
        <f t="shared" si="278"/>
        <v>411</v>
      </c>
      <c r="F225" s="25">
        <f t="shared" si="278"/>
        <v>406</v>
      </c>
      <c r="G225" s="67">
        <f t="shared" si="278"/>
        <v>1176</v>
      </c>
      <c r="H225" s="51">
        <f t="shared" si="278"/>
        <v>920</v>
      </c>
      <c r="I225" s="51">
        <f t="shared" ref="I225" si="279">+I187</f>
        <v>1164</v>
      </c>
      <c r="J225" s="6">
        <f t="shared" si="278"/>
        <v>48</v>
      </c>
      <c r="K225" s="7">
        <f t="shared" si="278"/>
        <v>45</v>
      </c>
      <c r="L225" s="7">
        <f t="shared" si="278"/>
        <v>33</v>
      </c>
      <c r="M225" s="7">
        <f t="shared" si="278"/>
        <v>31</v>
      </c>
      <c r="N225" s="25">
        <f t="shared" si="278"/>
        <v>33</v>
      </c>
      <c r="O225" s="7">
        <f t="shared" si="278"/>
        <v>39</v>
      </c>
      <c r="P225" s="69">
        <f t="shared" si="278"/>
        <v>36</v>
      </c>
      <c r="Q225" s="69">
        <f t="shared" ref="Q225" si="280">+Q187</f>
        <v>35</v>
      </c>
      <c r="R225" s="6">
        <f t="shared" si="278"/>
        <v>32.5</v>
      </c>
      <c r="S225" s="7">
        <f t="shared" si="278"/>
        <v>30.2</v>
      </c>
      <c r="T225" s="7">
        <f t="shared" si="278"/>
        <v>34.200000000000003</v>
      </c>
      <c r="U225" s="7">
        <f t="shared" si="278"/>
        <v>28.1</v>
      </c>
      <c r="V225" s="25">
        <f t="shared" si="278"/>
        <v>15.4</v>
      </c>
      <c r="W225" s="7">
        <f t="shared" si="278"/>
        <v>47.4</v>
      </c>
      <c r="X225" s="69">
        <f t="shared" si="278"/>
        <v>22</v>
      </c>
      <c r="Y225" s="69">
        <f t="shared" ref="Y225" si="281">+Y187</f>
        <v>23</v>
      </c>
    </row>
    <row r="226" spans="1:25">
      <c r="A226" s="5" t="s">
        <v>24</v>
      </c>
      <c r="B226" s="6">
        <f t="shared" ref="B226:B236" si="282">+B225+B188</f>
        <v>1356.36</v>
      </c>
      <c r="C226" s="7">
        <f t="shared" ref="C226:C236" si="283">+C225+C188</f>
        <v>1384.1</v>
      </c>
      <c r="D226" s="7">
        <f t="shared" ref="D226:D236" si="284">+D225+D188</f>
        <v>1276</v>
      </c>
      <c r="E226" s="7">
        <f t="shared" ref="E226:E236" si="285">+E225+E188</f>
        <v>743</v>
      </c>
      <c r="F226" s="25">
        <f t="shared" ref="F226:F236" si="286">+F225+F188</f>
        <v>1073</v>
      </c>
      <c r="G226" s="63">
        <f t="shared" ref="G226:G236" si="287">+G225+G188</f>
        <v>1764</v>
      </c>
      <c r="H226" s="40">
        <f t="shared" ref="H226:I236" si="288">+H225+H188</f>
        <v>1616</v>
      </c>
      <c r="I226" s="40">
        <f t="shared" si="288"/>
        <v>1872</v>
      </c>
      <c r="J226" s="6">
        <f t="shared" ref="J226:J236" si="289">+J225+J188</f>
        <v>81</v>
      </c>
      <c r="K226" s="7">
        <f t="shared" ref="K226:K236" si="290">+K225+K188</f>
        <v>77</v>
      </c>
      <c r="L226" s="7">
        <f t="shared" ref="L226:L236" si="291">+L225+L188</f>
        <v>70</v>
      </c>
      <c r="M226" s="7">
        <f t="shared" ref="M226:M236" si="292">+M225+M188</f>
        <v>60</v>
      </c>
      <c r="N226" s="25">
        <f t="shared" ref="N226:N236" si="293">+N225+N188</f>
        <v>76</v>
      </c>
      <c r="O226" s="7">
        <f t="shared" ref="O226:O236" si="294">+O225+O188</f>
        <v>74</v>
      </c>
      <c r="P226" s="29">
        <f t="shared" ref="P226:Q236" si="295">+P225+P188</f>
        <v>67</v>
      </c>
      <c r="Q226" s="29">
        <f t="shared" si="295"/>
        <v>69</v>
      </c>
      <c r="R226" s="6">
        <f t="shared" ref="R226:R236" si="296">+R225+R188</f>
        <v>47.9</v>
      </c>
      <c r="S226" s="7">
        <f t="shared" ref="S226:S236" si="297">+S225+S188</f>
        <v>42.2</v>
      </c>
      <c r="T226" s="7">
        <f t="shared" ref="T226:T236" si="298">+T225+T188</f>
        <v>42.2</v>
      </c>
      <c r="U226" s="7">
        <f t="shared" ref="U226:U236" si="299">+U225+U188</f>
        <v>30.1</v>
      </c>
      <c r="V226" s="25">
        <f t="shared" ref="V226:V236" si="300">+V225+V188</f>
        <v>23.8</v>
      </c>
      <c r="W226" s="7">
        <f t="shared" ref="W226:W236" si="301">+W225+W188</f>
        <v>62.4</v>
      </c>
      <c r="X226" s="29">
        <f t="shared" ref="X226:Y236" si="302">+X225+X188</f>
        <v>41</v>
      </c>
      <c r="Y226" s="29">
        <f t="shared" si="302"/>
        <v>35</v>
      </c>
    </row>
    <row r="227" spans="1:25">
      <c r="A227" s="11" t="s">
        <v>7</v>
      </c>
      <c r="B227" s="6">
        <f t="shared" si="282"/>
        <v>1424.9099999999999</v>
      </c>
      <c r="C227" s="7">
        <f t="shared" si="283"/>
        <v>1482.3</v>
      </c>
      <c r="D227" s="7">
        <f t="shared" si="284"/>
        <v>1543</v>
      </c>
      <c r="E227" s="7">
        <f t="shared" si="285"/>
        <v>1472</v>
      </c>
      <c r="F227" s="25">
        <f t="shared" si="286"/>
        <v>1639</v>
      </c>
      <c r="G227" s="63">
        <f t="shared" si="287"/>
        <v>2054</v>
      </c>
      <c r="H227" s="40">
        <f t="shared" si="288"/>
        <v>2284</v>
      </c>
      <c r="I227" s="40">
        <f t="shared" si="288"/>
        <v>2313</v>
      </c>
      <c r="J227" s="6">
        <f t="shared" si="289"/>
        <v>94</v>
      </c>
      <c r="K227" s="7">
        <f t="shared" si="290"/>
        <v>85</v>
      </c>
      <c r="L227" s="7">
        <f t="shared" si="291"/>
        <v>86</v>
      </c>
      <c r="M227" s="7">
        <f t="shared" si="292"/>
        <v>82</v>
      </c>
      <c r="N227" s="25">
        <f t="shared" si="293"/>
        <v>104</v>
      </c>
      <c r="O227" s="7">
        <f t="shared" si="294"/>
        <v>98</v>
      </c>
      <c r="P227" s="29">
        <f t="shared" si="295"/>
        <v>85</v>
      </c>
      <c r="Q227" s="29">
        <f t="shared" si="295"/>
        <v>82</v>
      </c>
      <c r="R227" s="6">
        <f t="shared" si="296"/>
        <v>47.9</v>
      </c>
      <c r="S227" s="7">
        <f t="shared" si="297"/>
        <v>42.2</v>
      </c>
      <c r="T227" s="7">
        <f t="shared" si="298"/>
        <v>45.2</v>
      </c>
      <c r="U227" s="7">
        <f t="shared" si="299"/>
        <v>30.1</v>
      </c>
      <c r="V227" s="25">
        <f t="shared" si="300"/>
        <v>23.8</v>
      </c>
      <c r="W227" s="7">
        <f t="shared" si="301"/>
        <v>67.400000000000006</v>
      </c>
      <c r="X227" s="29">
        <f t="shared" si="302"/>
        <v>49</v>
      </c>
      <c r="Y227" s="29">
        <f t="shared" si="302"/>
        <v>35</v>
      </c>
    </row>
    <row r="228" spans="1:25">
      <c r="A228" s="11" t="s">
        <v>8</v>
      </c>
      <c r="B228" s="6">
        <f t="shared" si="282"/>
        <v>1471.31</v>
      </c>
      <c r="C228" s="7">
        <f t="shared" si="283"/>
        <v>1493.3</v>
      </c>
      <c r="D228" s="7">
        <f t="shared" si="284"/>
        <v>1585</v>
      </c>
      <c r="E228" s="7">
        <f t="shared" si="285"/>
        <v>1502</v>
      </c>
      <c r="F228" s="25">
        <f t="shared" si="286"/>
        <v>1788</v>
      </c>
      <c r="G228" s="63">
        <f t="shared" si="287"/>
        <v>2395</v>
      </c>
      <c r="H228" s="40">
        <f t="shared" si="288"/>
        <v>2532</v>
      </c>
      <c r="I228" s="40">
        <f t="shared" si="288"/>
        <v>2393</v>
      </c>
      <c r="J228" s="6">
        <f t="shared" si="289"/>
        <v>97</v>
      </c>
      <c r="K228" s="7">
        <f t="shared" si="290"/>
        <v>88</v>
      </c>
      <c r="L228" s="7">
        <f t="shared" si="291"/>
        <v>88</v>
      </c>
      <c r="M228" s="7">
        <f t="shared" si="292"/>
        <v>85</v>
      </c>
      <c r="N228" s="25">
        <f t="shared" si="293"/>
        <v>113</v>
      </c>
      <c r="O228" s="7">
        <f t="shared" si="294"/>
        <v>112</v>
      </c>
      <c r="P228" s="29">
        <f t="shared" si="295"/>
        <v>103</v>
      </c>
      <c r="Q228" s="29">
        <f t="shared" si="295"/>
        <v>84</v>
      </c>
      <c r="R228" s="6">
        <f t="shared" si="296"/>
        <v>47.9</v>
      </c>
      <c r="S228" s="7">
        <f t="shared" si="297"/>
        <v>42.2</v>
      </c>
      <c r="T228" s="7">
        <f t="shared" si="298"/>
        <v>45.2</v>
      </c>
      <c r="U228" s="7">
        <f t="shared" si="299"/>
        <v>30.1</v>
      </c>
      <c r="V228" s="25">
        <f t="shared" si="300"/>
        <v>23.8</v>
      </c>
      <c r="W228" s="7">
        <f t="shared" si="301"/>
        <v>67.400000000000006</v>
      </c>
      <c r="X228" s="29">
        <f t="shared" si="302"/>
        <v>49</v>
      </c>
      <c r="Y228" s="29">
        <f t="shared" si="302"/>
        <v>35</v>
      </c>
    </row>
    <row r="229" spans="1:25">
      <c r="A229" s="11" t="s">
        <v>9</v>
      </c>
      <c r="B229" s="6">
        <f t="shared" si="282"/>
        <v>1538.31</v>
      </c>
      <c r="C229" s="7">
        <f t="shared" si="283"/>
        <v>1607.3</v>
      </c>
      <c r="D229" s="7">
        <f t="shared" si="284"/>
        <v>1745</v>
      </c>
      <c r="E229" s="7">
        <f t="shared" si="285"/>
        <v>1621</v>
      </c>
      <c r="F229" s="25">
        <f t="shared" si="286"/>
        <v>1912</v>
      </c>
      <c r="G229" s="63">
        <f t="shared" si="287"/>
        <v>2674</v>
      </c>
      <c r="H229" s="40">
        <f t="shared" si="288"/>
        <v>3074</v>
      </c>
      <c r="I229" s="40">
        <f t="shared" si="288"/>
        <v>2650</v>
      </c>
      <c r="J229" s="6">
        <f t="shared" si="289"/>
        <v>100</v>
      </c>
      <c r="K229" s="7">
        <f t="shared" si="290"/>
        <v>92</v>
      </c>
      <c r="L229" s="7">
        <f t="shared" si="291"/>
        <v>90</v>
      </c>
      <c r="M229" s="7">
        <f t="shared" si="292"/>
        <v>87</v>
      </c>
      <c r="N229" s="25">
        <f t="shared" si="293"/>
        <v>117</v>
      </c>
      <c r="O229" s="7">
        <f t="shared" si="294"/>
        <v>119</v>
      </c>
      <c r="P229" s="29">
        <f t="shared" si="295"/>
        <v>113</v>
      </c>
      <c r="Q229" s="29">
        <f t="shared" si="295"/>
        <v>87</v>
      </c>
      <c r="R229" s="6">
        <f t="shared" si="296"/>
        <v>47.9</v>
      </c>
      <c r="S229" s="7">
        <f t="shared" si="297"/>
        <v>42.2</v>
      </c>
      <c r="T229" s="7">
        <f t="shared" si="298"/>
        <v>45.2</v>
      </c>
      <c r="U229" s="7">
        <f t="shared" si="299"/>
        <v>30.1</v>
      </c>
      <c r="V229" s="25">
        <f t="shared" si="300"/>
        <v>23.8</v>
      </c>
      <c r="W229" s="7">
        <f t="shared" si="301"/>
        <v>67.400000000000006</v>
      </c>
      <c r="X229" s="29">
        <f t="shared" si="302"/>
        <v>49</v>
      </c>
      <c r="Y229" s="29">
        <f t="shared" si="302"/>
        <v>35</v>
      </c>
    </row>
    <row r="230" spans="1:25">
      <c r="A230" s="11" t="s">
        <v>10</v>
      </c>
      <c r="B230" s="6">
        <f t="shared" si="282"/>
        <v>1538.31</v>
      </c>
      <c r="C230" s="7">
        <f t="shared" si="283"/>
        <v>1656.8</v>
      </c>
      <c r="D230" s="7">
        <f t="shared" si="284"/>
        <v>2008</v>
      </c>
      <c r="E230" s="7">
        <f t="shared" si="285"/>
        <v>1884</v>
      </c>
      <c r="F230" s="25">
        <f t="shared" si="286"/>
        <v>1934</v>
      </c>
      <c r="G230" s="63">
        <f t="shared" si="287"/>
        <v>2851</v>
      </c>
      <c r="H230" s="40">
        <f t="shared" si="288"/>
        <v>3283</v>
      </c>
      <c r="I230" s="40">
        <f t="shared" si="288"/>
        <v>2706</v>
      </c>
      <c r="J230" s="6">
        <f t="shared" si="289"/>
        <v>107</v>
      </c>
      <c r="K230" s="7">
        <f t="shared" si="290"/>
        <v>96</v>
      </c>
      <c r="L230" s="7">
        <f t="shared" si="291"/>
        <v>95</v>
      </c>
      <c r="M230" s="7">
        <f t="shared" si="292"/>
        <v>95</v>
      </c>
      <c r="N230" s="25">
        <f t="shared" si="293"/>
        <v>118</v>
      </c>
      <c r="O230" s="7">
        <f t="shared" si="294"/>
        <v>125</v>
      </c>
      <c r="P230" s="29">
        <f t="shared" si="295"/>
        <v>123</v>
      </c>
      <c r="Q230" s="29">
        <f t="shared" si="295"/>
        <v>90</v>
      </c>
      <c r="R230" s="6">
        <f t="shared" si="296"/>
        <v>47.9</v>
      </c>
      <c r="S230" s="7">
        <f t="shared" si="297"/>
        <v>42.2</v>
      </c>
      <c r="T230" s="7">
        <f t="shared" si="298"/>
        <v>45.2</v>
      </c>
      <c r="U230" s="7">
        <f t="shared" si="299"/>
        <v>30.1</v>
      </c>
      <c r="V230" s="25">
        <f t="shared" si="300"/>
        <v>23.8</v>
      </c>
      <c r="W230" s="7">
        <f t="shared" si="301"/>
        <v>67.400000000000006</v>
      </c>
      <c r="X230" s="29">
        <f t="shared" si="302"/>
        <v>49</v>
      </c>
      <c r="Y230" s="29">
        <f t="shared" si="302"/>
        <v>35</v>
      </c>
    </row>
    <row r="231" spans="1:25">
      <c r="A231" s="11" t="s">
        <v>11</v>
      </c>
      <c r="B231" s="6">
        <f t="shared" si="282"/>
        <v>1538.31</v>
      </c>
      <c r="C231" s="7">
        <f t="shared" si="283"/>
        <v>1727.1</v>
      </c>
      <c r="D231" s="7">
        <f t="shared" si="284"/>
        <v>2593</v>
      </c>
      <c r="E231" s="7">
        <f t="shared" si="285"/>
        <v>2111</v>
      </c>
      <c r="F231" s="25">
        <f t="shared" si="286"/>
        <v>2034</v>
      </c>
      <c r="G231" s="63">
        <f t="shared" si="287"/>
        <v>2997</v>
      </c>
      <c r="H231" s="40">
        <f t="shared" si="288"/>
        <v>3519</v>
      </c>
      <c r="I231" s="40">
        <f t="shared" si="288"/>
        <v>2916</v>
      </c>
      <c r="J231" s="6">
        <f t="shared" si="289"/>
        <v>110</v>
      </c>
      <c r="K231" s="7">
        <f t="shared" si="290"/>
        <v>98</v>
      </c>
      <c r="L231" s="7">
        <f t="shared" si="291"/>
        <v>106</v>
      </c>
      <c r="M231" s="7">
        <f t="shared" si="292"/>
        <v>101</v>
      </c>
      <c r="N231" s="25">
        <f t="shared" si="293"/>
        <v>124</v>
      </c>
      <c r="O231" s="7">
        <f t="shared" si="294"/>
        <v>129</v>
      </c>
      <c r="P231" s="29">
        <f t="shared" si="295"/>
        <v>129</v>
      </c>
      <c r="Q231" s="29">
        <f t="shared" si="295"/>
        <v>95</v>
      </c>
      <c r="R231" s="6">
        <f t="shared" si="296"/>
        <v>47.9</v>
      </c>
      <c r="S231" s="7">
        <f t="shared" si="297"/>
        <v>42.2</v>
      </c>
      <c r="T231" s="7">
        <f t="shared" si="298"/>
        <v>45.2</v>
      </c>
      <c r="U231" s="7">
        <f t="shared" si="299"/>
        <v>30.1</v>
      </c>
      <c r="V231" s="25">
        <f t="shared" si="300"/>
        <v>23.8</v>
      </c>
      <c r="W231" s="7">
        <f t="shared" si="301"/>
        <v>67.400000000000006</v>
      </c>
      <c r="X231" s="29">
        <f t="shared" si="302"/>
        <v>49</v>
      </c>
      <c r="Y231" s="29">
        <f t="shared" si="302"/>
        <v>35</v>
      </c>
    </row>
    <row r="232" spans="1:25">
      <c r="A232" s="11" t="s">
        <v>12</v>
      </c>
      <c r="B232" s="6">
        <f t="shared" si="282"/>
        <v>1570.31</v>
      </c>
      <c r="C232" s="7">
        <f t="shared" si="283"/>
        <v>1806.1</v>
      </c>
      <c r="D232" s="7">
        <f t="shared" si="284"/>
        <v>2624</v>
      </c>
      <c r="E232" s="7">
        <f t="shared" si="285"/>
        <v>2217</v>
      </c>
      <c r="F232" s="25">
        <f t="shared" si="286"/>
        <v>2067</v>
      </c>
      <c r="G232" s="63">
        <f t="shared" si="287"/>
        <v>3064</v>
      </c>
      <c r="H232" s="40">
        <f t="shared" si="288"/>
        <v>3691</v>
      </c>
      <c r="I232" s="40">
        <f t="shared" si="288"/>
        <v>3001</v>
      </c>
      <c r="J232" s="6">
        <f t="shared" si="289"/>
        <v>112</v>
      </c>
      <c r="K232" s="7">
        <f t="shared" si="290"/>
        <v>100</v>
      </c>
      <c r="L232" s="7">
        <f t="shared" si="291"/>
        <v>108</v>
      </c>
      <c r="M232" s="7">
        <f t="shared" si="292"/>
        <v>104</v>
      </c>
      <c r="N232" s="25">
        <f t="shared" si="293"/>
        <v>125</v>
      </c>
      <c r="O232" s="7">
        <f t="shared" si="294"/>
        <v>131</v>
      </c>
      <c r="P232" s="29">
        <f t="shared" si="295"/>
        <v>134</v>
      </c>
      <c r="Q232" s="29">
        <f t="shared" si="295"/>
        <v>97</v>
      </c>
      <c r="R232" s="6">
        <f t="shared" si="296"/>
        <v>47.9</v>
      </c>
      <c r="S232" s="7">
        <f t="shared" si="297"/>
        <v>42.2</v>
      </c>
      <c r="T232" s="7">
        <f t="shared" si="298"/>
        <v>45.2</v>
      </c>
      <c r="U232" s="7">
        <f t="shared" si="299"/>
        <v>30.1</v>
      </c>
      <c r="V232" s="25">
        <f t="shared" si="300"/>
        <v>23.8</v>
      </c>
      <c r="W232" s="7">
        <f t="shared" si="301"/>
        <v>67.400000000000006</v>
      </c>
      <c r="X232" s="29">
        <f t="shared" si="302"/>
        <v>49</v>
      </c>
      <c r="Y232" s="29">
        <f t="shared" si="302"/>
        <v>35</v>
      </c>
    </row>
    <row r="233" spans="1:25">
      <c r="A233" s="11" t="s">
        <v>13</v>
      </c>
      <c r="B233" s="6">
        <f t="shared" si="282"/>
        <v>1641.86</v>
      </c>
      <c r="C233" s="7">
        <f t="shared" si="283"/>
        <v>1862.1</v>
      </c>
      <c r="D233" s="7">
        <f t="shared" si="284"/>
        <v>2654</v>
      </c>
      <c r="E233" s="7">
        <f t="shared" si="285"/>
        <v>2251</v>
      </c>
      <c r="F233" s="25">
        <f t="shared" si="286"/>
        <v>2081</v>
      </c>
      <c r="G233" s="63">
        <f t="shared" si="287"/>
        <v>3195</v>
      </c>
      <c r="H233" s="40">
        <f t="shared" si="288"/>
        <v>3942</v>
      </c>
      <c r="I233" s="40">
        <f t="shared" si="288"/>
        <v>3340</v>
      </c>
      <c r="J233" s="6">
        <f t="shared" si="289"/>
        <v>114</v>
      </c>
      <c r="K233" s="7">
        <f t="shared" si="290"/>
        <v>101</v>
      </c>
      <c r="L233" s="7">
        <f t="shared" si="291"/>
        <v>109</v>
      </c>
      <c r="M233" s="7">
        <f t="shared" si="292"/>
        <v>106</v>
      </c>
      <c r="N233" s="25">
        <f t="shared" si="293"/>
        <v>126</v>
      </c>
      <c r="O233" s="7">
        <f t="shared" si="294"/>
        <v>132</v>
      </c>
      <c r="P233" s="29">
        <f t="shared" si="295"/>
        <v>140</v>
      </c>
      <c r="Q233" s="29">
        <f t="shared" si="295"/>
        <v>103</v>
      </c>
      <c r="R233" s="6">
        <f t="shared" si="296"/>
        <v>47.9</v>
      </c>
      <c r="S233" s="7">
        <f t="shared" si="297"/>
        <v>42.2</v>
      </c>
      <c r="T233" s="7">
        <f t="shared" si="298"/>
        <v>45.2</v>
      </c>
      <c r="U233" s="7">
        <f t="shared" si="299"/>
        <v>30.1</v>
      </c>
      <c r="V233" s="25">
        <f t="shared" si="300"/>
        <v>23.8</v>
      </c>
      <c r="W233" s="7">
        <f t="shared" si="301"/>
        <v>67.400000000000006</v>
      </c>
      <c r="X233" s="29">
        <f t="shared" si="302"/>
        <v>49</v>
      </c>
      <c r="Y233" s="29">
        <f t="shared" si="302"/>
        <v>35</v>
      </c>
    </row>
    <row r="234" spans="1:25">
      <c r="A234" s="11" t="s">
        <v>14</v>
      </c>
      <c r="B234" s="6">
        <f t="shared" si="282"/>
        <v>1641.86</v>
      </c>
      <c r="C234" s="7">
        <f t="shared" si="283"/>
        <v>1869.1</v>
      </c>
      <c r="D234" s="7">
        <f t="shared" si="284"/>
        <v>2679</v>
      </c>
      <c r="E234" s="7">
        <f t="shared" si="285"/>
        <v>2319</v>
      </c>
      <c r="F234" s="25">
        <f t="shared" si="286"/>
        <v>2359</v>
      </c>
      <c r="G234" s="63">
        <f t="shared" si="287"/>
        <v>3291</v>
      </c>
      <c r="H234" s="40">
        <f t="shared" si="288"/>
        <v>4206</v>
      </c>
      <c r="I234" s="40">
        <f t="shared" si="288"/>
        <v>3871</v>
      </c>
      <c r="J234" s="6">
        <f t="shared" si="289"/>
        <v>115</v>
      </c>
      <c r="K234" s="7">
        <f t="shared" si="290"/>
        <v>102</v>
      </c>
      <c r="L234" s="7">
        <f t="shared" si="291"/>
        <v>110</v>
      </c>
      <c r="M234" s="7">
        <f t="shared" si="292"/>
        <v>107</v>
      </c>
      <c r="N234" s="25">
        <f t="shared" si="293"/>
        <v>132</v>
      </c>
      <c r="O234" s="7">
        <f t="shared" si="294"/>
        <v>135</v>
      </c>
      <c r="P234" s="29">
        <f t="shared" si="295"/>
        <v>145</v>
      </c>
      <c r="Q234" s="29">
        <f t="shared" si="295"/>
        <v>110</v>
      </c>
      <c r="R234" s="6">
        <f t="shared" si="296"/>
        <v>47.9</v>
      </c>
      <c r="S234" s="7">
        <f t="shared" si="297"/>
        <v>42.2</v>
      </c>
      <c r="T234" s="7">
        <f t="shared" si="298"/>
        <v>45.2</v>
      </c>
      <c r="U234" s="7">
        <f t="shared" si="299"/>
        <v>30.1</v>
      </c>
      <c r="V234" s="25">
        <f t="shared" si="300"/>
        <v>23.8</v>
      </c>
      <c r="W234" s="7">
        <f t="shared" si="301"/>
        <v>67.400000000000006</v>
      </c>
      <c r="X234" s="29">
        <f t="shared" si="302"/>
        <v>49</v>
      </c>
      <c r="Y234" s="29">
        <f t="shared" si="302"/>
        <v>35</v>
      </c>
    </row>
    <row r="235" spans="1:25">
      <c r="A235" s="11" t="s">
        <v>15</v>
      </c>
      <c r="B235" s="6">
        <f t="shared" si="282"/>
        <v>1668.86</v>
      </c>
      <c r="C235" s="7">
        <f t="shared" si="283"/>
        <v>2069.1</v>
      </c>
      <c r="D235" s="7">
        <f t="shared" si="284"/>
        <v>3044</v>
      </c>
      <c r="E235" s="7">
        <f t="shared" si="285"/>
        <v>2482</v>
      </c>
      <c r="F235" s="25">
        <f t="shared" si="286"/>
        <v>2511</v>
      </c>
      <c r="G235" s="63">
        <f t="shared" si="287"/>
        <v>3484</v>
      </c>
      <c r="H235" s="40">
        <f t="shared" si="288"/>
        <v>4300</v>
      </c>
      <c r="I235" s="40">
        <f t="shared" si="288"/>
        <v>4004</v>
      </c>
      <c r="J235" s="6">
        <f t="shared" si="289"/>
        <v>120</v>
      </c>
      <c r="K235" s="7">
        <f t="shared" si="290"/>
        <v>112</v>
      </c>
      <c r="L235" s="7">
        <f t="shared" si="291"/>
        <v>118</v>
      </c>
      <c r="M235" s="7">
        <f t="shared" si="292"/>
        <v>117</v>
      </c>
      <c r="N235" s="25">
        <f t="shared" si="293"/>
        <v>140</v>
      </c>
      <c r="O235" s="7">
        <f t="shared" si="294"/>
        <v>144</v>
      </c>
      <c r="P235" s="29">
        <f t="shared" si="295"/>
        <v>148</v>
      </c>
      <c r="Q235" s="29">
        <f t="shared" si="295"/>
        <v>114</v>
      </c>
      <c r="R235" s="6">
        <f t="shared" si="296"/>
        <v>47.9</v>
      </c>
      <c r="S235" s="7">
        <f t="shared" si="297"/>
        <v>42.2</v>
      </c>
      <c r="T235" s="7">
        <f t="shared" si="298"/>
        <v>45.2</v>
      </c>
      <c r="U235" s="7">
        <f t="shared" si="299"/>
        <v>30.1</v>
      </c>
      <c r="V235" s="25">
        <f t="shared" si="300"/>
        <v>23.8</v>
      </c>
      <c r="W235" s="7">
        <f t="shared" si="301"/>
        <v>67.400000000000006</v>
      </c>
      <c r="X235" s="29">
        <f t="shared" si="302"/>
        <v>49</v>
      </c>
      <c r="Y235" s="29">
        <f t="shared" si="302"/>
        <v>35</v>
      </c>
    </row>
    <row r="236" spans="1:25" ht="13.5" thickBot="1">
      <c r="A236" s="23" t="s">
        <v>16</v>
      </c>
      <c r="B236" s="21">
        <f t="shared" si="282"/>
        <v>2090.56</v>
      </c>
      <c r="C236" s="22">
        <f t="shared" si="283"/>
        <v>2567.7999999999997</v>
      </c>
      <c r="D236" s="22">
        <f t="shared" si="284"/>
        <v>3845</v>
      </c>
      <c r="E236" s="22">
        <f t="shared" si="285"/>
        <v>2801</v>
      </c>
      <c r="F236" s="50">
        <f t="shared" si="286"/>
        <v>3032</v>
      </c>
      <c r="G236" s="64">
        <f t="shared" si="287"/>
        <v>4105.5</v>
      </c>
      <c r="H236" s="47">
        <f t="shared" si="288"/>
        <v>4799</v>
      </c>
      <c r="I236" s="47">
        <f t="shared" si="288"/>
        <v>4826</v>
      </c>
      <c r="J236" s="21">
        <f t="shared" si="289"/>
        <v>146</v>
      </c>
      <c r="K236" s="22">
        <f t="shared" si="290"/>
        <v>132</v>
      </c>
      <c r="L236" s="22">
        <f t="shared" si="291"/>
        <v>143</v>
      </c>
      <c r="M236" s="22">
        <f t="shared" si="292"/>
        <v>137</v>
      </c>
      <c r="N236" s="50">
        <f t="shared" si="293"/>
        <v>161</v>
      </c>
      <c r="O236" s="22">
        <f t="shared" si="294"/>
        <v>163</v>
      </c>
      <c r="P236" s="30">
        <f t="shared" si="295"/>
        <v>166</v>
      </c>
      <c r="Q236" s="30">
        <f t="shared" si="295"/>
        <v>134</v>
      </c>
      <c r="R236" s="21">
        <f t="shared" si="296"/>
        <v>100.9</v>
      </c>
      <c r="S236" s="22">
        <f t="shared" si="297"/>
        <v>87.2</v>
      </c>
      <c r="T236" s="22">
        <f t="shared" si="298"/>
        <v>83.2</v>
      </c>
      <c r="U236" s="22">
        <f t="shared" si="299"/>
        <v>33.1</v>
      </c>
      <c r="V236" s="50">
        <f t="shared" si="300"/>
        <v>31.8</v>
      </c>
      <c r="W236" s="22">
        <f t="shared" si="301"/>
        <v>74.400000000000006</v>
      </c>
      <c r="X236" s="30">
        <f t="shared" si="302"/>
        <v>55.5</v>
      </c>
      <c r="Y236" s="30">
        <f t="shared" si="302"/>
        <v>47</v>
      </c>
    </row>
    <row r="249" spans="3:3">
      <c r="C249" s="58"/>
    </row>
  </sheetData>
  <mergeCells count="67">
    <mergeCell ref="A106:AF106"/>
    <mergeCell ref="A107:AF107"/>
    <mergeCell ref="B127:H127"/>
    <mergeCell ref="J127:P127"/>
    <mergeCell ref="A125:X125"/>
    <mergeCell ref="A126:X126"/>
    <mergeCell ref="R127:X127"/>
    <mergeCell ref="B108:H108"/>
    <mergeCell ref="J108:P108"/>
    <mergeCell ref="R108:X108"/>
    <mergeCell ref="Z108:AF108"/>
    <mergeCell ref="A82:G82"/>
    <mergeCell ref="B65:H65"/>
    <mergeCell ref="J65:P65"/>
    <mergeCell ref="A63:X63"/>
    <mergeCell ref="A64:X64"/>
    <mergeCell ref="R65:X65"/>
    <mergeCell ref="B89:H89"/>
    <mergeCell ref="J89:P89"/>
    <mergeCell ref="R89:X89"/>
    <mergeCell ref="Z89:AF89"/>
    <mergeCell ref="A87:AF87"/>
    <mergeCell ref="A88:AF88"/>
    <mergeCell ref="A3:AF3"/>
    <mergeCell ref="A4:AF4"/>
    <mergeCell ref="B5:H5"/>
    <mergeCell ref="J5:P5"/>
    <mergeCell ref="R5:X5"/>
    <mergeCell ref="Z5:AF5"/>
    <mergeCell ref="A23:AF23"/>
    <mergeCell ref="A24:AF24"/>
    <mergeCell ref="R45:X45"/>
    <mergeCell ref="A43:X43"/>
    <mergeCell ref="A44:X44"/>
    <mergeCell ref="B25:H25"/>
    <mergeCell ref="J25:P25"/>
    <mergeCell ref="R25:X25"/>
    <mergeCell ref="Z25:AF25"/>
    <mergeCell ref="B45:H45"/>
    <mergeCell ref="J45:P45"/>
    <mergeCell ref="A144:X144"/>
    <mergeCell ref="A145:X145"/>
    <mergeCell ref="B146:H146"/>
    <mergeCell ref="J146:P146"/>
    <mergeCell ref="R146:X146"/>
    <mergeCell ref="A163:AF163"/>
    <mergeCell ref="A164:AF164"/>
    <mergeCell ref="B165:H165"/>
    <mergeCell ref="J165:P165"/>
    <mergeCell ref="R165:X165"/>
    <mergeCell ref="Z165:AF165"/>
    <mergeCell ref="A202:AF202"/>
    <mergeCell ref="A203:AF203"/>
    <mergeCell ref="B204:H204"/>
    <mergeCell ref="J204:P204"/>
    <mergeCell ref="R204:X204"/>
    <mergeCell ref="Z204:AF204"/>
    <mergeCell ref="B223:H223"/>
    <mergeCell ref="J223:P223"/>
    <mergeCell ref="R223:X223"/>
    <mergeCell ref="A221:X221"/>
    <mergeCell ref="A222:X222"/>
    <mergeCell ref="A183:X183"/>
    <mergeCell ref="A184:X184"/>
    <mergeCell ref="B185:H185"/>
    <mergeCell ref="J185:P185"/>
    <mergeCell ref="R185:X185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60"/>
  <sheetViews>
    <sheetView topLeftCell="AA1" zoomScaleNormal="100" workbookViewId="0">
      <selection activeCell="AN14" sqref="AN14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0.7109375" customWidth="1"/>
    <col min="36" max="36" width="15.7109375" customWidth="1"/>
  </cols>
  <sheetData>
    <row r="1" spans="1:38">
      <c r="A1" s="1" t="s">
        <v>26</v>
      </c>
    </row>
    <row r="2" spans="1:38" ht="13.5" thickBot="1">
      <c r="AI2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1182831</v>
      </c>
      <c r="AJ4" s="25">
        <f>+SUM(P167:P178)</f>
        <v>8593530</v>
      </c>
      <c r="AK4" s="25">
        <f>+SUM(X167:X178)</f>
        <v>0</v>
      </c>
      <c r="AL4" s="73">
        <f>SUM(AI4:AK4)</f>
        <v>9776361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2"/>
      <c r="AI5" s="25">
        <f>+I179</f>
        <v>1185004</v>
      </c>
      <c r="AJ5" s="73">
        <f>+Q179</f>
        <v>9122178</v>
      </c>
      <c r="AK5" s="73">
        <f>+Y179</f>
        <v>0</v>
      </c>
      <c r="AL5" s="73">
        <f>SUM(AI5:AK5)</f>
        <v>10307182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66">
        <v>2010</v>
      </c>
      <c r="AG6" s="42">
        <v>2011</v>
      </c>
    </row>
    <row r="7" spans="1:38">
      <c r="A7" s="5" t="s">
        <v>6</v>
      </c>
      <c r="B7" s="6">
        <v>24401</v>
      </c>
      <c r="C7" s="7">
        <v>16165</v>
      </c>
      <c r="D7" s="7">
        <v>24836</v>
      </c>
      <c r="E7" s="7">
        <v>51713</v>
      </c>
      <c r="F7" s="25">
        <v>36191</v>
      </c>
      <c r="G7" s="67">
        <v>39300</v>
      </c>
      <c r="H7" s="40">
        <v>46484</v>
      </c>
      <c r="I7" s="25">
        <v>58586</v>
      </c>
      <c r="J7" s="6">
        <v>30250</v>
      </c>
      <c r="K7" s="7">
        <v>15813</v>
      </c>
      <c r="L7" s="7">
        <v>15980</v>
      </c>
      <c r="M7" s="7">
        <v>29936</v>
      </c>
      <c r="N7" s="25">
        <v>17125</v>
      </c>
      <c r="O7" s="67">
        <v>18376</v>
      </c>
      <c r="P7" s="63">
        <v>10913</v>
      </c>
      <c r="Q7" s="51">
        <v>13627</v>
      </c>
      <c r="R7" s="6">
        <v>0</v>
      </c>
      <c r="S7" s="7">
        <v>0</v>
      </c>
      <c r="T7" s="7">
        <v>0</v>
      </c>
      <c r="U7" s="7">
        <v>0</v>
      </c>
      <c r="V7" s="25">
        <v>0</v>
      </c>
      <c r="W7" s="67">
        <v>0</v>
      </c>
      <c r="X7" s="40">
        <v>0</v>
      </c>
      <c r="Y7" s="25">
        <v>0</v>
      </c>
      <c r="Z7" s="6">
        <f t="shared" ref="Z7:Z18" si="0">+R7+J7+B7</f>
        <v>54651</v>
      </c>
      <c r="AA7" s="7">
        <f t="shared" ref="AA7:AA18" si="1">+S7+K7+C7</f>
        <v>31978</v>
      </c>
      <c r="AB7" s="7">
        <f t="shared" ref="AB7:AB18" si="2">+T7+L7+D7</f>
        <v>40816</v>
      </c>
      <c r="AC7" s="7">
        <f t="shared" ref="AC7:AC18" si="3">+U7+M7+E7</f>
        <v>81649</v>
      </c>
      <c r="AD7" s="25">
        <f>+F7+N7+V7</f>
        <v>53316</v>
      </c>
      <c r="AE7" s="67">
        <f>+G7+O7+W7</f>
        <v>57676</v>
      </c>
      <c r="AF7" s="40">
        <f>+H7+P7+X7</f>
        <v>57397</v>
      </c>
      <c r="AG7" s="40">
        <f>+I7+Q7+Y7</f>
        <v>72213</v>
      </c>
    </row>
    <row r="8" spans="1:38">
      <c r="A8" s="5" t="s">
        <v>24</v>
      </c>
      <c r="B8" s="6">
        <v>64487</v>
      </c>
      <c r="C8" s="7">
        <v>60050</v>
      </c>
      <c r="D8" s="7">
        <v>41115</v>
      </c>
      <c r="E8" s="7">
        <v>74573</v>
      </c>
      <c r="F8" s="25">
        <v>90637</v>
      </c>
      <c r="G8" s="63">
        <v>95811</v>
      </c>
      <c r="H8" s="40">
        <v>81031</v>
      </c>
      <c r="I8" s="25">
        <v>94469</v>
      </c>
      <c r="J8" s="6">
        <v>50472</v>
      </c>
      <c r="K8" s="7">
        <v>26607</v>
      </c>
      <c r="L8" s="7">
        <v>43613</v>
      </c>
      <c r="M8" s="7">
        <v>45087</v>
      </c>
      <c r="N8" s="25">
        <v>26407</v>
      </c>
      <c r="O8" s="63">
        <v>15936</v>
      </c>
      <c r="P8" s="63">
        <v>19011</v>
      </c>
      <c r="Q8" s="40">
        <v>30761</v>
      </c>
      <c r="R8" s="6">
        <v>0</v>
      </c>
      <c r="S8" s="7">
        <v>0</v>
      </c>
      <c r="T8" s="7">
        <v>0</v>
      </c>
      <c r="U8" s="7">
        <v>0</v>
      </c>
      <c r="V8" s="25">
        <v>0</v>
      </c>
      <c r="W8" s="63">
        <v>0</v>
      </c>
      <c r="X8" s="40">
        <v>0</v>
      </c>
      <c r="Y8" s="25">
        <v>0</v>
      </c>
      <c r="Z8" s="6">
        <f t="shared" si="0"/>
        <v>114959</v>
      </c>
      <c r="AA8" s="7">
        <f t="shared" si="1"/>
        <v>86657</v>
      </c>
      <c r="AB8" s="7">
        <f t="shared" si="2"/>
        <v>84728</v>
      </c>
      <c r="AC8" s="7">
        <f t="shared" si="3"/>
        <v>119660</v>
      </c>
      <c r="AD8" s="25">
        <f t="shared" ref="AD8:AD18" si="4">+V8+N8+F8</f>
        <v>117044</v>
      </c>
      <c r="AE8" s="63">
        <f t="shared" ref="AE8:AE18" si="5">+W8+O8+G8</f>
        <v>111747</v>
      </c>
      <c r="AF8" s="40">
        <f t="shared" ref="AF8:AG18" si="6">+X8+P8+H8</f>
        <v>100042</v>
      </c>
      <c r="AG8" s="40">
        <f t="shared" si="6"/>
        <v>125230</v>
      </c>
    </row>
    <row r="9" spans="1:38">
      <c r="A9" s="5" t="s">
        <v>7</v>
      </c>
      <c r="B9" s="6">
        <v>113727</v>
      </c>
      <c r="C9" s="7">
        <v>79190</v>
      </c>
      <c r="D9" s="7">
        <v>95006</v>
      </c>
      <c r="E9" s="7">
        <v>102703</v>
      </c>
      <c r="F9" s="25">
        <v>115231</v>
      </c>
      <c r="G9" s="63">
        <v>104260</v>
      </c>
      <c r="H9" s="40">
        <v>99284</v>
      </c>
      <c r="I9" s="129">
        <v>118998</v>
      </c>
      <c r="J9" s="6">
        <v>19389</v>
      </c>
      <c r="K9" s="7">
        <v>30448</v>
      </c>
      <c r="L9" s="7">
        <v>43256</v>
      </c>
      <c r="M9" s="7">
        <v>65330</v>
      </c>
      <c r="N9" s="25">
        <v>35802</v>
      </c>
      <c r="O9" s="63">
        <v>25963</v>
      </c>
      <c r="P9" s="63">
        <v>24218</v>
      </c>
      <c r="Q9" s="129">
        <v>30447</v>
      </c>
      <c r="R9" s="6">
        <v>0</v>
      </c>
      <c r="S9" s="7">
        <v>0</v>
      </c>
      <c r="T9" s="7">
        <v>0</v>
      </c>
      <c r="U9" s="7">
        <v>0</v>
      </c>
      <c r="V9" s="25">
        <v>0</v>
      </c>
      <c r="W9" s="63">
        <v>0</v>
      </c>
      <c r="X9" s="40">
        <v>0</v>
      </c>
      <c r="Y9" s="25">
        <v>0</v>
      </c>
      <c r="Z9" s="6">
        <f t="shared" si="0"/>
        <v>133116</v>
      </c>
      <c r="AA9" s="7">
        <f t="shared" si="1"/>
        <v>109638</v>
      </c>
      <c r="AB9" s="7">
        <f t="shared" si="2"/>
        <v>138262</v>
      </c>
      <c r="AC9" s="7">
        <f t="shared" si="3"/>
        <v>168033</v>
      </c>
      <c r="AD9" s="25">
        <f t="shared" si="4"/>
        <v>151033</v>
      </c>
      <c r="AE9" s="63">
        <f t="shared" si="5"/>
        <v>130223</v>
      </c>
      <c r="AF9" s="40">
        <f t="shared" si="6"/>
        <v>123502</v>
      </c>
      <c r="AG9" s="40">
        <f t="shared" si="6"/>
        <v>149445</v>
      </c>
    </row>
    <row r="10" spans="1:38">
      <c r="A10" s="5" t="s">
        <v>8</v>
      </c>
      <c r="B10" s="6">
        <v>59232</v>
      </c>
      <c r="C10" s="7">
        <v>46815</v>
      </c>
      <c r="D10" s="7">
        <v>86549</v>
      </c>
      <c r="E10" s="7">
        <v>45369</v>
      </c>
      <c r="F10" s="25">
        <v>115294</v>
      </c>
      <c r="G10" s="63">
        <v>63435</v>
      </c>
      <c r="H10" s="40">
        <v>101875</v>
      </c>
      <c r="I10" s="129">
        <v>73122</v>
      </c>
      <c r="J10" s="6">
        <v>27542</v>
      </c>
      <c r="K10" s="7">
        <v>20566</v>
      </c>
      <c r="L10" s="7">
        <v>27556</v>
      </c>
      <c r="M10" s="7">
        <v>60148</v>
      </c>
      <c r="N10" s="25">
        <v>21303</v>
      </c>
      <c r="O10" s="63">
        <v>8335</v>
      </c>
      <c r="P10" s="63">
        <v>19624</v>
      </c>
      <c r="Q10" s="129">
        <v>13437</v>
      </c>
      <c r="R10" s="6">
        <v>0</v>
      </c>
      <c r="S10" s="7">
        <v>0</v>
      </c>
      <c r="T10" s="7">
        <v>0</v>
      </c>
      <c r="U10" s="7">
        <v>0</v>
      </c>
      <c r="V10" s="25">
        <v>0</v>
      </c>
      <c r="W10" s="63">
        <v>0</v>
      </c>
      <c r="X10" s="40">
        <v>0</v>
      </c>
      <c r="Y10" s="25">
        <v>0</v>
      </c>
      <c r="Z10" s="6">
        <f t="shared" si="0"/>
        <v>86774</v>
      </c>
      <c r="AA10" s="7">
        <f t="shared" si="1"/>
        <v>67381</v>
      </c>
      <c r="AB10" s="7">
        <f t="shared" si="2"/>
        <v>114105</v>
      </c>
      <c r="AC10" s="7">
        <f t="shared" si="3"/>
        <v>105517</v>
      </c>
      <c r="AD10" s="25">
        <f t="shared" si="4"/>
        <v>136597</v>
      </c>
      <c r="AE10" s="63">
        <f t="shared" si="5"/>
        <v>71770</v>
      </c>
      <c r="AF10" s="40">
        <f t="shared" si="6"/>
        <v>121499</v>
      </c>
      <c r="AG10" s="40">
        <f t="shared" si="6"/>
        <v>86559</v>
      </c>
    </row>
    <row r="11" spans="1:38">
      <c r="A11" s="5" t="s">
        <v>9</v>
      </c>
      <c r="B11" s="6">
        <v>55072</v>
      </c>
      <c r="C11" s="7">
        <v>18115</v>
      </c>
      <c r="D11" s="7">
        <v>46170</v>
      </c>
      <c r="E11" s="7">
        <v>35842</v>
      </c>
      <c r="F11" s="25">
        <v>50220</v>
      </c>
      <c r="G11" s="63">
        <v>28720</v>
      </c>
      <c r="H11" s="40">
        <v>73311</v>
      </c>
      <c r="I11" s="129">
        <v>59504</v>
      </c>
      <c r="J11" s="6">
        <v>24925</v>
      </c>
      <c r="K11" s="7">
        <v>18672</v>
      </c>
      <c r="L11" s="7">
        <v>37337</v>
      </c>
      <c r="M11" s="7">
        <v>26307</v>
      </c>
      <c r="N11" s="25">
        <v>13278</v>
      </c>
      <c r="O11" s="63">
        <v>1957</v>
      </c>
      <c r="P11" s="63">
        <v>6654</v>
      </c>
      <c r="Q11" s="129">
        <v>1052</v>
      </c>
      <c r="R11" s="6">
        <v>0</v>
      </c>
      <c r="S11" s="7">
        <v>0</v>
      </c>
      <c r="T11" s="7">
        <v>0</v>
      </c>
      <c r="U11" s="7">
        <v>0</v>
      </c>
      <c r="V11" s="25">
        <v>0</v>
      </c>
      <c r="W11" s="63">
        <v>0</v>
      </c>
      <c r="X11" s="40">
        <v>0</v>
      </c>
      <c r="Y11" s="25">
        <v>0</v>
      </c>
      <c r="Z11" s="6">
        <f t="shared" si="0"/>
        <v>79997</v>
      </c>
      <c r="AA11" s="7">
        <f t="shared" si="1"/>
        <v>36787</v>
      </c>
      <c r="AB11" s="7">
        <f t="shared" si="2"/>
        <v>83507</v>
      </c>
      <c r="AC11" s="7">
        <f t="shared" si="3"/>
        <v>62149</v>
      </c>
      <c r="AD11" s="25">
        <f t="shared" si="4"/>
        <v>63498</v>
      </c>
      <c r="AE11" s="63">
        <f t="shared" si="5"/>
        <v>30677</v>
      </c>
      <c r="AF11" s="40">
        <f t="shared" si="6"/>
        <v>79965</v>
      </c>
      <c r="AG11" s="40">
        <f t="shared" si="6"/>
        <v>60556</v>
      </c>
    </row>
    <row r="12" spans="1:38">
      <c r="A12" s="5" t="s">
        <v>10</v>
      </c>
      <c r="B12" s="6">
        <v>21748</v>
      </c>
      <c r="C12" s="7">
        <v>7336</v>
      </c>
      <c r="D12" s="7">
        <v>27917</v>
      </c>
      <c r="E12" s="7">
        <v>61756</v>
      </c>
      <c r="F12" s="25">
        <v>29630</v>
      </c>
      <c r="G12" s="63">
        <v>16554</v>
      </c>
      <c r="H12" s="40">
        <v>94045</v>
      </c>
      <c r="I12" s="25">
        <v>45616</v>
      </c>
      <c r="J12" s="6">
        <v>16002</v>
      </c>
      <c r="K12" s="7">
        <v>176</v>
      </c>
      <c r="L12" s="7">
        <v>11329</v>
      </c>
      <c r="M12" s="7">
        <v>21066</v>
      </c>
      <c r="N12" s="25">
        <v>5185</v>
      </c>
      <c r="O12" s="63">
        <v>1972</v>
      </c>
      <c r="P12" s="63">
        <v>232</v>
      </c>
      <c r="Q12" s="40">
        <v>1162</v>
      </c>
      <c r="R12" s="6">
        <v>0</v>
      </c>
      <c r="S12" s="7">
        <v>0</v>
      </c>
      <c r="T12" s="7">
        <v>0</v>
      </c>
      <c r="U12" s="7">
        <v>0</v>
      </c>
      <c r="V12" s="25">
        <v>0</v>
      </c>
      <c r="W12" s="63">
        <v>0</v>
      </c>
      <c r="X12" s="40">
        <v>0</v>
      </c>
      <c r="Y12" s="25">
        <v>0</v>
      </c>
      <c r="Z12" s="6">
        <f t="shared" si="0"/>
        <v>37750</v>
      </c>
      <c r="AA12" s="7">
        <f t="shared" si="1"/>
        <v>7512</v>
      </c>
      <c r="AB12" s="7">
        <f t="shared" si="2"/>
        <v>39246</v>
      </c>
      <c r="AC12" s="7">
        <f t="shared" si="3"/>
        <v>82822</v>
      </c>
      <c r="AD12" s="25">
        <f t="shared" si="4"/>
        <v>34815</v>
      </c>
      <c r="AE12" s="63">
        <f t="shared" si="5"/>
        <v>18526</v>
      </c>
      <c r="AF12" s="40">
        <f t="shared" si="6"/>
        <v>94277</v>
      </c>
      <c r="AG12" s="40">
        <f t="shared" si="6"/>
        <v>46778</v>
      </c>
    </row>
    <row r="13" spans="1:38">
      <c r="A13" s="5" t="s">
        <v>11</v>
      </c>
      <c r="B13" s="6">
        <v>4380</v>
      </c>
      <c r="C13" s="7">
        <v>9906</v>
      </c>
      <c r="D13" s="7">
        <v>23208</v>
      </c>
      <c r="E13" s="7">
        <v>31472</v>
      </c>
      <c r="F13" s="25">
        <v>54099</v>
      </c>
      <c r="G13" s="63">
        <v>11859</v>
      </c>
      <c r="H13" s="40">
        <v>140673</v>
      </c>
      <c r="I13" s="129">
        <v>60631</v>
      </c>
      <c r="J13" s="6">
        <v>19272</v>
      </c>
      <c r="K13" s="7">
        <v>19062</v>
      </c>
      <c r="L13" s="7">
        <v>21358</v>
      </c>
      <c r="M13" s="7">
        <v>18392</v>
      </c>
      <c r="N13" s="25">
        <v>299</v>
      </c>
      <c r="O13" s="63">
        <v>59</v>
      </c>
      <c r="P13" s="63">
        <v>0</v>
      </c>
      <c r="Q13" s="40">
        <v>8</v>
      </c>
      <c r="R13" s="6">
        <v>0</v>
      </c>
      <c r="S13" s="7">
        <v>0</v>
      </c>
      <c r="T13" s="7">
        <v>0</v>
      </c>
      <c r="U13" s="7">
        <v>0</v>
      </c>
      <c r="V13" s="25">
        <v>0</v>
      </c>
      <c r="W13" s="63">
        <v>0</v>
      </c>
      <c r="X13" s="40">
        <v>0</v>
      </c>
      <c r="Y13" s="25">
        <v>0</v>
      </c>
      <c r="Z13" s="6">
        <f t="shared" si="0"/>
        <v>23652</v>
      </c>
      <c r="AA13" s="7">
        <f t="shared" si="1"/>
        <v>28968</v>
      </c>
      <c r="AB13" s="7">
        <f t="shared" si="2"/>
        <v>44566</v>
      </c>
      <c r="AC13" s="7">
        <f t="shared" si="3"/>
        <v>49864</v>
      </c>
      <c r="AD13" s="25">
        <f t="shared" si="4"/>
        <v>54398</v>
      </c>
      <c r="AE13" s="63">
        <f t="shared" si="5"/>
        <v>11918</v>
      </c>
      <c r="AF13" s="40">
        <f t="shared" si="6"/>
        <v>140673</v>
      </c>
      <c r="AG13" s="40">
        <f t="shared" si="6"/>
        <v>60639</v>
      </c>
    </row>
    <row r="14" spans="1:38">
      <c r="A14" s="5" t="s">
        <v>12</v>
      </c>
      <c r="B14" s="6">
        <v>8593</v>
      </c>
      <c r="C14" s="7">
        <v>29363</v>
      </c>
      <c r="D14" s="7">
        <v>58599</v>
      </c>
      <c r="E14" s="7">
        <v>12774</v>
      </c>
      <c r="F14" s="25">
        <v>34021</v>
      </c>
      <c r="G14" s="63">
        <v>22337</v>
      </c>
      <c r="H14" s="40">
        <v>52704</v>
      </c>
      <c r="I14" s="129">
        <v>65313</v>
      </c>
      <c r="J14" s="6">
        <v>11425</v>
      </c>
      <c r="K14" s="7">
        <v>9025</v>
      </c>
      <c r="L14" s="7">
        <v>20258</v>
      </c>
      <c r="M14" s="7">
        <v>14849</v>
      </c>
      <c r="N14" s="25">
        <v>167</v>
      </c>
      <c r="O14" s="63">
        <v>165</v>
      </c>
      <c r="P14" s="63">
        <v>49</v>
      </c>
      <c r="Q14" s="40">
        <v>0</v>
      </c>
      <c r="R14" s="6">
        <v>0</v>
      </c>
      <c r="S14" s="7">
        <v>0</v>
      </c>
      <c r="T14" s="7">
        <v>0</v>
      </c>
      <c r="U14" s="7">
        <v>0</v>
      </c>
      <c r="V14" s="25">
        <v>0</v>
      </c>
      <c r="W14" s="63">
        <v>0</v>
      </c>
      <c r="X14" s="40">
        <v>0</v>
      </c>
      <c r="Y14" s="25">
        <v>0</v>
      </c>
      <c r="Z14" s="6">
        <f t="shared" si="0"/>
        <v>20018</v>
      </c>
      <c r="AA14" s="7">
        <f t="shared" si="1"/>
        <v>38388</v>
      </c>
      <c r="AB14" s="7">
        <f t="shared" si="2"/>
        <v>78857</v>
      </c>
      <c r="AC14" s="7">
        <f t="shared" si="3"/>
        <v>27623</v>
      </c>
      <c r="AD14" s="25">
        <f t="shared" si="4"/>
        <v>34188</v>
      </c>
      <c r="AE14" s="63">
        <f t="shared" si="5"/>
        <v>22502</v>
      </c>
      <c r="AF14" s="40">
        <f t="shared" si="6"/>
        <v>52753</v>
      </c>
      <c r="AG14" s="40">
        <f t="shared" si="6"/>
        <v>65313</v>
      </c>
    </row>
    <row r="15" spans="1:38">
      <c r="A15" s="5" t="s">
        <v>13</v>
      </c>
      <c r="B15" s="6">
        <v>4552</v>
      </c>
      <c r="C15" s="7">
        <v>19414</v>
      </c>
      <c r="D15" s="7">
        <v>35674</v>
      </c>
      <c r="E15" s="7">
        <v>28115</v>
      </c>
      <c r="F15" s="25">
        <v>50113</v>
      </c>
      <c r="G15" s="63">
        <v>8115</v>
      </c>
      <c r="H15" s="40">
        <v>41822</v>
      </c>
      <c r="I15" s="129">
        <v>25736</v>
      </c>
      <c r="J15" s="6">
        <v>13167</v>
      </c>
      <c r="K15" s="7">
        <v>17951</v>
      </c>
      <c r="L15" s="7">
        <v>12831</v>
      </c>
      <c r="M15" s="7">
        <v>75</v>
      </c>
      <c r="N15" s="25">
        <v>0</v>
      </c>
      <c r="O15" s="63">
        <v>55</v>
      </c>
      <c r="P15" s="63">
        <v>35</v>
      </c>
      <c r="Q15" s="40">
        <v>0</v>
      </c>
      <c r="R15" s="6">
        <v>0</v>
      </c>
      <c r="S15" s="7">
        <v>0</v>
      </c>
      <c r="T15" s="7">
        <v>0</v>
      </c>
      <c r="U15" s="7">
        <v>0</v>
      </c>
      <c r="V15" s="25">
        <v>0</v>
      </c>
      <c r="W15" s="63">
        <v>0</v>
      </c>
      <c r="X15" s="40">
        <v>0</v>
      </c>
      <c r="Y15" s="25">
        <v>0</v>
      </c>
      <c r="Z15" s="6">
        <f t="shared" si="0"/>
        <v>17719</v>
      </c>
      <c r="AA15" s="7">
        <f t="shared" si="1"/>
        <v>37365</v>
      </c>
      <c r="AB15" s="7">
        <f t="shared" si="2"/>
        <v>48505</v>
      </c>
      <c r="AC15" s="7">
        <f t="shared" si="3"/>
        <v>28190</v>
      </c>
      <c r="AD15" s="25">
        <f t="shared" si="4"/>
        <v>50113</v>
      </c>
      <c r="AE15" s="63">
        <f t="shared" si="5"/>
        <v>8170</v>
      </c>
      <c r="AF15" s="40">
        <f t="shared" si="6"/>
        <v>41857</v>
      </c>
      <c r="AG15" s="40">
        <f t="shared" si="6"/>
        <v>25736</v>
      </c>
    </row>
    <row r="16" spans="1:38">
      <c r="A16" s="5" t="s">
        <v>14</v>
      </c>
      <c r="B16" s="6">
        <v>4900</v>
      </c>
      <c r="C16" s="7">
        <v>26869</v>
      </c>
      <c r="D16" s="7">
        <v>87899</v>
      </c>
      <c r="E16" s="7">
        <v>36481</v>
      </c>
      <c r="F16" s="25">
        <v>68152</v>
      </c>
      <c r="G16" s="63">
        <v>21867</v>
      </c>
      <c r="H16" s="40">
        <v>39765</v>
      </c>
      <c r="I16" s="129">
        <v>52130</v>
      </c>
      <c r="J16" s="6">
        <v>21895</v>
      </c>
      <c r="K16" s="7">
        <v>10423</v>
      </c>
      <c r="L16" s="7">
        <v>14386</v>
      </c>
      <c r="M16" s="7">
        <v>0</v>
      </c>
      <c r="N16" s="25">
        <v>2370</v>
      </c>
      <c r="O16" s="63">
        <v>3</v>
      </c>
      <c r="P16" s="63">
        <v>395</v>
      </c>
      <c r="Q16" s="40">
        <v>0</v>
      </c>
      <c r="R16" s="6">
        <v>0</v>
      </c>
      <c r="S16" s="7">
        <v>0</v>
      </c>
      <c r="T16" s="7">
        <v>0</v>
      </c>
      <c r="U16" s="7">
        <v>0</v>
      </c>
      <c r="V16" s="25">
        <v>0</v>
      </c>
      <c r="W16" s="63">
        <v>0</v>
      </c>
      <c r="X16" s="40">
        <v>0</v>
      </c>
      <c r="Y16" s="25">
        <v>0</v>
      </c>
      <c r="Z16" s="6">
        <f t="shared" si="0"/>
        <v>26795</v>
      </c>
      <c r="AA16" s="7">
        <f t="shared" si="1"/>
        <v>37292</v>
      </c>
      <c r="AB16" s="7">
        <f t="shared" si="2"/>
        <v>102285</v>
      </c>
      <c r="AC16" s="7">
        <f t="shared" si="3"/>
        <v>36481</v>
      </c>
      <c r="AD16" s="25">
        <f t="shared" si="4"/>
        <v>70522</v>
      </c>
      <c r="AE16" s="63">
        <f t="shared" si="5"/>
        <v>21870</v>
      </c>
      <c r="AF16" s="40">
        <f t="shared" si="6"/>
        <v>40160</v>
      </c>
      <c r="AG16" s="40">
        <f t="shared" si="6"/>
        <v>52130</v>
      </c>
    </row>
    <row r="17" spans="1:33">
      <c r="A17" s="5" t="s">
        <v>15</v>
      </c>
      <c r="B17" s="6">
        <v>7777</v>
      </c>
      <c r="C17" s="7">
        <v>9574</v>
      </c>
      <c r="D17" s="7">
        <v>51488</v>
      </c>
      <c r="E17" s="7">
        <v>13536</v>
      </c>
      <c r="F17" s="25">
        <v>54063</v>
      </c>
      <c r="G17" s="63">
        <v>5075</v>
      </c>
      <c r="H17" s="40">
        <v>12332</v>
      </c>
      <c r="I17" s="129">
        <v>44613</v>
      </c>
      <c r="J17" s="6">
        <v>4706</v>
      </c>
      <c r="K17" s="7">
        <v>9163</v>
      </c>
      <c r="L17" s="7">
        <v>8226</v>
      </c>
      <c r="M17" s="7">
        <v>529</v>
      </c>
      <c r="N17" s="25">
        <v>501</v>
      </c>
      <c r="O17" s="63">
        <v>49</v>
      </c>
      <c r="P17" s="63">
        <v>890</v>
      </c>
      <c r="Q17" s="40">
        <v>32</v>
      </c>
      <c r="R17" s="6">
        <v>0</v>
      </c>
      <c r="S17" s="7">
        <v>0</v>
      </c>
      <c r="T17" s="7">
        <v>0</v>
      </c>
      <c r="U17" s="7">
        <v>0</v>
      </c>
      <c r="V17" s="25">
        <v>0</v>
      </c>
      <c r="W17" s="63">
        <v>0</v>
      </c>
      <c r="X17" s="40">
        <v>0</v>
      </c>
      <c r="Y17" s="25">
        <v>0</v>
      </c>
      <c r="Z17" s="6">
        <f t="shared" si="0"/>
        <v>12483</v>
      </c>
      <c r="AA17" s="7">
        <f t="shared" si="1"/>
        <v>18737</v>
      </c>
      <c r="AB17" s="7">
        <f t="shared" si="2"/>
        <v>59714</v>
      </c>
      <c r="AC17" s="7">
        <f t="shared" si="3"/>
        <v>14065</v>
      </c>
      <c r="AD17" s="25">
        <f t="shared" si="4"/>
        <v>54564</v>
      </c>
      <c r="AE17" s="63">
        <f t="shared" si="5"/>
        <v>5124</v>
      </c>
      <c r="AF17" s="40">
        <f t="shared" si="6"/>
        <v>13222</v>
      </c>
      <c r="AG17" s="40">
        <f t="shared" si="6"/>
        <v>44645</v>
      </c>
    </row>
    <row r="18" spans="1:33">
      <c r="A18" s="5" t="s">
        <v>16</v>
      </c>
      <c r="B18" s="6">
        <v>8584</v>
      </c>
      <c r="C18" s="7">
        <v>18375</v>
      </c>
      <c r="D18" s="7">
        <v>46974</v>
      </c>
      <c r="E18" s="7">
        <v>21861</v>
      </c>
      <c r="F18" s="25">
        <v>55065</v>
      </c>
      <c r="G18" s="63">
        <v>21269</v>
      </c>
      <c r="H18" s="40">
        <v>45892</v>
      </c>
      <c r="I18" s="129">
        <v>44728</v>
      </c>
      <c r="J18" s="6">
        <v>28325</v>
      </c>
      <c r="K18" s="7">
        <v>13749</v>
      </c>
      <c r="L18" s="7">
        <v>21535</v>
      </c>
      <c r="M18" s="7">
        <v>5948</v>
      </c>
      <c r="N18" s="25">
        <v>7109</v>
      </c>
      <c r="O18" s="63">
        <v>5587</v>
      </c>
      <c r="P18" s="63">
        <v>6141</v>
      </c>
      <c r="Q18" s="129">
        <v>3866</v>
      </c>
      <c r="R18" s="6">
        <v>0</v>
      </c>
      <c r="S18" s="7">
        <v>0</v>
      </c>
      <c r="T18" s="7">
        <v>0</v>
      </c>
      <c r="U18" s="7">
        <v>0</v>
      </c>
      <c r="V18" s="25">
        <v>0</v>
      </c>
      <c r="W18" s="63">
        <v>0</v>
      </c>
      <c r="X18" s="40">
        <v>0</v>
      </c>
      <c r="Y18" s="25">
        <v>0</v>
      </c>
      <c r="Z18" s="6">
        <f t="shared" si="0"/>
        <v>36909</v>
      </c>
      <c r="AA18" s="7">
        <f t="shared" si="1"/>
        <v>32124</v>
      </c>
      <c r="AB18" s="7">
        <f t="shared" si="2"/>
        <v>68509</v>
      </c>
      <c r="AC18" s="7">
        <f t="shared" si="3"/>
        <v>27809</v>
      </c>
      <c r="AD18" s="25">
        <f t="shared" si="4"/>
        <v>62174</v>
      </c>
      <c r="AE18" s="63">
        <f t="shared" si="5"/>
        <v>26856</v>
      </c>
      <c r="AF18" s="40">
        <f t="shared" si="6"/>
        <v>52033</v>
      </c>
      <c r="AG18" s="40">
        <f t="shared" si="6"/>
        <v>48594</v>
      </c>
    </row>
    <row r="19" spans="1:33" ht="13.5" thickBot="1">
      <c r="A19" s="8" t="s">
        <v>17</v>
      </c>
      <c r="B19" s="9">
        <f t="shared" ref="B19:Z19" si="7">SUM(B7:B18)</f>
        <v>377453</v>
      </c>
      <c r="C19" s="10">
        <f t="shared" si="7"/>
        <v>341172</v>
      </c>
      <c r="D19" s="10">
        <f t="shared" si="7"/>
        <v>625435</v>
      </c>
      <c r="E19" s="10">
        <f t="shared" si="7"/>
        <v>516195</v>
      </c>
      <c r="F19" s="49">
        <f t="shared" si="7"/>
        <v>752716</v>
      </c>
      <c r="G19" s="68">
        <f t="shared" si="7"/>
        <v>438602</v>
      </c>
      <c r="H19" s="52">
        <f t="shared" si="7"/>
        <v>829218</v>
      </c>
      <c r="I19" s="52">
        <f t="shared" si="7"/>
        <v>743446</v>
      </c>
      <c r="J19" s="9">
        <f t="shared" si="7"/>
        <v>267370</v>
      </c>
      <c r="K19" s="10">
        <f t="shared" si="7"/>
        <v>191655</v>
      </c>
      <c r="L19" s="10">
        <f t="shared" si="7"/>
        <v>277665</v>
      </c>
      <c r="M19" s="10">
        <f t="shared" si="7"/>
        <v>287667</v>
      </c>
      <c r="N19" s="49">
        <f t="shared" si="7"/>
        <v>129546</v>
      </c>
      <c r="O19" s="10">
        <f t="shared" si="7"/>
        <v>78457</v>
      </c>
      <c r="P19" s="70">
        <f t="shared" si="7"/>
        <v>88162</v>
      </c>
      <c r="Q19" s="70">
        <f t="shared" si="7"/>
        <v>94392</v>
      </c>
      <c r="R19" s="9">
        <f t="shared" si="7"/>
        <v>0</v>
      </c>
      <c r="S19" s="10">
        <f t="shared" si="7"/>
        <v>0</v>
      </c>
      <c r="T19" s="10">
        <f t="shared" si="7"/>
        <v>0</v>
      </c>
      <c r="U19" s="10">
        <f t="shared" si="7"/>
        <v>0</v>
      </c>
      <c r="V19" s="49">
        <f t="shared" si="7"/>
        <v>0</v>
      </c>
      <c r="W19" s="10">
        <f t="shared" si="7"/>
        <v>0</v>
      </c>
      <c r="X19" s="70">
        <f t="shared" si="7"/>
        <v>0</v>
      </c>
      <c r="Y19" s="70">
        <f t="shared" si="7"/>
        <v>0</v>
      </c>
      <c r="Z19" s="9">
        <f t="shared" si="7"/>
        <v>644823</v>
      </c>
      <c r="AA19" s="10">
        <f>+S19+K19+C19</f>
        <v>532827</v>
      </c>
      <c r="AB19" s="10">
        <f>+T19+L19+D19</f>
        <v>903100</v>
      </c>
      <c r="AC19" s="10">
        <f>+U19+M19+E19</f>
        <v>803862</v>
      </c>
      <c r="AD19" s="49">
        <f>SUM(AD7:AD18)</f>
        <v>882262</v>
      </c>
      <c r="AE19" s="68">
        <f>SUM(AE7:AE18)</f>
        <v>517059</v>
      </c>
      <c r="AF19" s="52">
        <f>SUM(AF7:AF18)</f>
        <v>917380</v>
      </c>
      <c r="AG19" s="52">
        <f>SUM(AG7:AG18)</f>
        <v>837838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42">
        <v>2010</v>
      </c>
      <c r="AG26" s="42">
        <v>2011</v>
      </c>
    </row>
    <row r="27" spans="1:33">
      <c r="A27" s="5" t="s">
        <v>6</v>
      </c>
      <c r="B27" s="6">
        <v>134443.32999999999</v>
      </c>
      <c r="C27" s="7">
        <v>139372</v>
      </c>
      <c r="D27" s="7">
        <v>123424.848</v>
      </c>
      <c r="E27" s="7">
        <v>83820.479000000007</v>
      </c>
      <c r="F27" s="25">
        <v>66799.289999999994</v>
      </c>
      <c r="G27" s="67">
        <v>57262.657999999996</v>
      </c>
      <c r="H27" s="40">
        <v>44467</v>
      </c>
      <c r="I27" s="25">
        <v>58721</v>
      </c>
      <c r="J27" s="6">
        <v>258375.5</v>
      </c>
      <c r="K27" s="7">
        <v>287533.36500000005</v>
      </c>
      <c r="L27" s="7">
        <v>324319.875</v>
      </c>
      <c r="M27" s="7">
        <v>604819.46099999989</v>
      </c>
      <c r="N27" s="25">
        <v>734448.70200000005</v>
      </c>
      <c r="O27" s="67">
        <v>524765.72200000007</v>
      </c>
      <c r="P27" s="40">
        <v>528185</v>
      </c>
      <c r="Q27" s="25">
        <v>707276</v>
      </c>
      <c r="R27" s="6">
        <v>0</v>
      </c>
      <c r="S27" s="7">
        <v>0</v>
      </c>
      <c r="T27" s="7">
        <v>0</v>
      </c>
      <c r="U27" s="7">
        <v>0</v>
      </c>
      <c r="V27" s="25">
        <v>0</v>
      </c>
      <c r="W27" s="67">
        <v>0</v>
      </c>
      <c r="X27" s="40">
        <v>0</v>
      </c>
      <c r="Y27" s="25">
        <v>0</v>
      </c>
      <c r="Z27" s="6">
        <f t="shared" ref="Z27:Z38" si="8">+R27+J27+B27</f>
        <v>392818.82999999996</v>
      </c>
      <c r="AA27" s="7">
        <f t="shared" ref="AA27:AA38" si="9">+S27+K27+C27</f>
        <v>426905.36500000005</v>
      </c>
      <c r="AB27" s="7">
        <f t="shared" ref="AB27:AB38" si="10">+T27+L27+D27</f>
        <v>447744.723</v>
      </c>
      <c r="AC27" s="7">
        <f t="shared" ref="AC27:AC38" si="11">+U27+M27+E27</f>
        <v>688639.94</v>
      </c>
      <c r="AD27" s="25">
        <f t="shared" ref="AD27:AD38" si="12">+V27+N27+F27</f>
        <v>801247.99200000009</v>
      </c>
      <c r="AE27" s="67">
        <f t="shared" ref="AE27:AE38" si="13">+W27+O27+G27</f>
        <v>582028.38000000012</v>
      </c>
      <c r="AF27" s="40">
        <f>+H27+P27+X27</f>
        <v>572652</v>
      </c>
      <c r="AG27" s="40">
        <f>+I27+Q27+Y27</f>
        <v>765997</v>
      </c>
    </row>
    <row r="28" spans="1:33">
      <c r="A28" s="5" t="s">
        <v>24</v>
      </c>
      <c r="B28" s="6">
        <v>215662.47</v>
      </c>
      <c r="C28" s="7">
        <v>183871</v>
      </c>
      <c r="D28" s="7">
        <v>155188.33799999999</v>
      </c>
      <c r="E28" s="7">
        <v>143845.24800000002</v>
      </c>
      <c r="F28" s="25">
        <v>122612.59</v>
      </c>
      <c r="G28" s="63">
        <v>71631.084999999992</v>
      </c>
      <c r="H28" s="40">
        <v>67656</v>
      </c>
      <c r="I28" s="25">
        <v>75909</v>
      </c>
      <c r="J28" s="6">
        <v>261933</v>
      </c>
      <c r="K28" s="7">
        <v>278863.80699999997</v>
      </c>
      <c r="L28" s="7">
        <v>344905.28100000002</v>
      </c>
      <c r="M28" s="7">
        <v>548842.23</v>
      </c>
      <c r="N28" s="25">
        <v>702724.022</v>
      </c>
      <c r="O28" s="63">
        <v>570495.61800000013</v>
      </c>
      <c r="P28" s="40">
        <v>555917</v>
      </c>
      <c r="Q28" s="25">
        <v>716814</v>
      </c>
      <c r="R28" s="6">
        <v>0</v>
      </c>
      <c r="S28" s="7">
        <v>0</v>
      </c>
      <c r="T28" s="7">
        <v>0</v>
      </c>
      <c r="U28" s="7">
        <v>0</v>
      </c>
      <c r="V28" s="25">
        <v>0</v>
      </c>
      <c r="W28" s="63">
        <v>0</v>
      </c>
      <c r="X28" s="40">
        <v>0</v>
      </c>
      <c r="Y28" s="25">
        <v>0</v>
      </c>
      <c r="Z28" s="6">
        <f t="shared" si="8"/>
        <v>477595.47</v>
      </c>
      <c r="AA28" s="7">
        <f t="shared" si="9"/>
        <v>462734.80699999997</v>
      </c>
      <c r="AB28" s="7">
        <f t="shared" si="10"/>
        <v>500093.61900000001</v>
      </c>
      <c r="AC28" s="7">
        <f t="shared" si="11"/>
        <v>692687.478</v>
      </c>
      <c r="AD28" s="25">
        <f t="shared" si="12"/>
        <v>825336.61199999996</v>
      </c>
      <c r="AE28" s="63">
        <f t="shared" si="13"/>
        <v>642126.7030000001</v>
      </c>
      <c r="AF28" s="40">
        <f t="shared" ref="AF28:AG38" si="14">+X28+P28+H28</f>
        <v>623573</v>
      </c>
      <c r="AG28" s="40">
        <f t="shared" si="14"/>
        <v>792723</v>
      </c>
    </row>
    <row r="29" spans="1:33">
      <c r="A29" s="5" t="s">
        <v>7</v>
      </c>
      <c r="B29" s="6">
        <v>276932.57</v>
      </c>
      <c r="C29" s="7">
        <v>273734</v>
      </c>
      <c r="D29" s="7">
        <v>248172.13199999998</v>
      </c>
      <c r="E29" s="7">
        <v>190007.64199999999</v>
      </c>
      <c r="F29" s="25">
        <v>91796.86</v>
      </c>
      <c r="G29" s="63">
        <v>94343.65400000001</v>
      </c>
      <c r="H29" s="40">
        <v>77203</v>
      </c>
      <c r="I29" s="129">
        <v>84940</v>
      </c>
      <c r="J29" s="6">
        <v>349520.43</v>
      </c>
      <c r="K29" s="7">
        <v>340571.86800000002</v>
      </c>
      <c r="L29" s="7">
        <v>442046.72600000008</v>
      </c>
      <c r="M29" s="7">
        <v>658684.19999999995</v>
      </c>
      <c r="N29" s="25">
        <v>919040.05900000012</v>
      </c>
      <c r="O29" s="63">
        <v>680053.86200000008</v>
      </c>
      <c r="P29" s="40">
        <v>780530</v>
      </c>
      <c r="Q29" s="129">
        <v>857437</v>
      </c>
      <c r="R29" s="6">
        <v>0</v>
      </c>
      <c r="S29" s="7">
        <v>0</v>
      </c>
      <c r="T29" s="7">
        <v>0</v>
      </c>
      <c r="U29" s="7">
        <v>0</v>
      </c>
      <c r="V29" s="25">
        <v>0</v>
      </c>
      <c r="W29" s="63">
        <v>0</v>
      </c>
      <c r="X29" s="40">
        <v>0</v>
      </c>
      <c r="Y29" s="25">
        <v>0</v>
      </c>
      <c r="Z29" s="6">
        <f t="shared" si="8"/>
        <v>626453</v>
      </c>
      <c r="AA29" s="7">
        <f t="shared" si="9"/>
        <v>614305.86800000002</v>
      </c>
      <c r="AB29" s="7">
        <f t="shared" si="10"/>
        <v>690218.85800000001</v>
      </c>
      <c r="AC29" s="7">
        <f t="shared" si="11"/>
        <v>848691.84199999995</v>
      </c>
      <c r="AD29" s="25">
        <f t="shared" si="12"/>
        <v>1010836.9190000001</v>
      </c>
      <c r="AE29" s="63">
        <f t="shared" si="13"/>
        <v>774397.51600000006</v>
      </c>
      <c r="AF29" s="40">
        <f t="shared" si="14"/>
        <v>857733</v>
      </c>
      <c r="AG29" s="40">
        <f t="shared" si="14"/>
        <v>942377</v>
      </c>
    </row>
    <row r="30" spans="1:33">
      <c r="A30" s="5" t="s">
        <v>8</v>
      </c>
      <c r="B30" s="6">
        <v>195238.59</v>
      </c>
      <c r="C30" s="7">
        <v>238072</v>
      </c>
      <c r="D30" s="7">
        <v>154143.38600000003</v>
      </c>
      <c r="E30" s="7">
        <v>93545.606</v>
      </c>
      <c r="F30" s="25">
        <v>123732.94799999999</v>
      </c>
      <c r="G30" s="63">
        <v>36898.603999999999</v>
      </c>
      <c r="H30" s="40">
        <v>27923</v>
      </c>
      <c r="I30" s="129">
        <v>45796</v>
      </c>
      <c r="J30" s="6">
        <v>339015.45</v>
      </c>
      <c r="K30" s="7">
        <v>310624.85799999995</v>
      </c>
      <c r="L30" s="7">
        <v>464062.72400000005</v>
      </c>
      <c r="M30" s="7">
        <v>625920.11499999987</v>
      </c>
      <c r="N30" s="25">
        <v>851764.27800000005</v>
      </c>
      <c r="O30" s="63">
        <v>596665.17099999997</v>
      </c>
      <c r="P30" s="40">
        <v>805458</v>
      </c>
      <c r="Q30" s="129">
        <v>872277</v>
      </c>
      <c r="R30" s="6">
        <v>0</v>
      </c>
      <c r="S30" s="7">
        <v>0</v>
      </c>
      <c r="T30" s="7">
        <v>0</v>
      </c>
      <c r="U30" s="7">
        <v>0</v>
      </c>
      <c r="V30" s="25">
        <v>0</v>
      </c>
      <c r="W30" s="63">
        <v>0</v>
      </c>
      <c r="X30" s="40">
        <v>0</v>
      </c>
      <c r="Y30" s="25">
        <v>0</v>
      </c>
      <c r="Z30" s="6">
        <f t="shared" si="8"/>
        <v>534254.04</v>
      </c>
      <c r="AA30" s="7">
        <f t="shared" si="9"/>
        <v>548696.85800000001</v>
      </c>
      <c r="AB30" s="7">
        <f t="shared" si="10"/>
        <v>618206.1100000001</v>
      </c>
      <c r="AC30" s="7">
        <f t="shared" si="11"/>
        <v>719465.7209999999</v>
      </c>
      <c r="AD30" s="25">
        <f t="shared" si="12"/>
        <v>975497.22600000002</v>
      </c>
      <c r="AE30" s="63">
        <f t="shared" si="13"/>
        <v>633563.77500000002</v>
      </c>
      <c r="AF30" s="40">
        <f t="shared" si="14"/>
        <v>833381</v>
      </c>
      <c r="AG30" s="40">
        <f t="shared" si="14"/>
        <v>918073</v>
      </c>
    </row>
    <row r="31" spans="1:33">
      <c r="A31" s="5" t="s">
        <v>9</v>
      </c>
      <c r="B31" s="6">
        <v>147535.23000000001</v>
      </c>
      <c r="C31" s="7">
        <v>111971</v>
      </c>
      <c r="D31" s="7">
        <v>81237.032999999996</v>
      </c>
      <c r="E31" s="7">
        <v>33860.251000000004</v>
      </c>
      <c r="F31" s="25">
        <v>41248.464000000007</v>
      </c>
      <c r="G31" s="63">
        <v>23457</v>
      </c>
      <c r="H31" s="40">
        <v>13873</v>
      </c>
      <c r="I31" s="129">
        <v>25058</v>
      </c>
      <c r="J31" s="6">
        <v>337641.91</v>
      </c>
      <c r="K31" s="7">
        <v>289908.06200000003</v>
      </c>
      <c r="L31" s="7">
        <v>488267.42700000008</v>
      </c>
      <c r="M31" s="7">
        <v>689039.54</v>
      </c>
      <c r="N31" s="25">
        <v>774509.04599999997</v>
      </c>
      <c r="O31" s="63">
        <v>585801</v>
      </c>
      <c r="P31" s="40">
        <v>804995</v>
      </c>
      <c r="Q31" s="129">
        <v>914962</v>
      </c>
      <c r="R31" s="6">
        <v>0</v>
      </c>
      <c r="S31" s="7">
        <v>0</v>
      </c>
      <c r="T31" s="7">
        <v>0</v>
      </c>
      <c r="U31" s="7">
        <v>0</v>
      </c>
      <c r="V31" s="25">
        <v>0</v>
      </c>
      <c r="W31" s="63">
        <v>0</v>
      </c>
      <c r="X31" s="40">
        <v>0</v>
      </c>
      <c r="Y31" s="25">
        <v>0</v>
      </c>
      <c r="Z31" s="6">
        <f t="shared" si="8"/>
        <v>485177.14</v>
      </c>
      <c r="AA31" s="7">
        <f t="shared" si="9"/>
        <v>401879.06200000003</v>
      </c>
      <c r="AB31" s="7">
        <f t="shared" si="10"/>
        <v>569504.46000000008</v>
      </c>
      <c r="AC31" s="7">
        <f t="shared" si="11"/>
        <v>722899.79100000008</v>
      </c>
      <c r="AD31" s="25">
        <f t="shared" si="12"/>
        <v>815757.51</v>
      </c>
      <c r="AE31" s="63">
        <f t="shared" si="13"/>
        <v>609258</v>
      </c>
      <c r="AF31" s="40">
        <f t="shared" si="14"/>
        <v>818868</v>
      </c>
      <c r="AG31" s="40">
        <f t="shared" si="14"/>
        <v>940020</v>
      </c>
    </row>
    <row r="32" spans="1:33">
      <c r="A32" s="5" t="s">
        <v>10</v>
      </c>
      <c r="B32" s="6">
        <v>65935.460000000006</v>
      </c>
      <c r="C32" s="7">
        <v>85233</v>
      </c>
      <c r="D32" s="7">
        <v>86828.254000000001</v>
      </c>
      <c r="E32" s="7">
        <v>37101</v>
      </c>
      <c r="F32" s="25">
        <v>17196.999</v>
      </c>
      <c r="G32" s="63">
        <v>14916</v>
      </c>
      <c r="H32" s="40">
        <v>12061</v>
      </c>
      <c r="I32" s="25">
        <v>10215</v>
      </c>
      <c r="J32" s="6">
        <v>275509.75</v>
      </c>
      <c r="K32" s="7">
        <v>276681.984</v>
      </c>
      <c r="L32" s="7">
        <v>455888.88300000009</v>
      </c>
      <c r="M32" s="7">
        <v>582629</v>
      </c>
      <c r="N32" s="25">
        <v>815332.59500000009</v>
      </c>
      <c r="O32" s="63">
        <v>538059</v>
      </c>
      <c r="P32" s="40">
        <v>798440</v>
      </c>
      <c r="Q32" s="25">
        <v>749032</v>
      </c>
      <c r="R32" s="6">
        <v>0</v>
      </c>
      <c r="S32" s="7">
        <v>0</v>
      </c>
      <c r="T32" s="7">
        <v>0</v>
      </c>
      <c r="U32" s="7">
        <v>0</v>
      </c>
      <c r="V32" s="25">
        <v>0</v>
      </c>
      <c r="W32" s="63">
        <v>0</v>
      </c>
      <c r="X32" s="40">
        <v>0</v>
      </c>
      <c r="Y32" s="25">
        <v>0</v>
      </c>
      <c r="Z32" s="6">
        <f t="shared" si="8"/>
        <v>341445.21</v>
      </c>
      <c r="AA32" s="7">
        <f t="shared" si="9"/>
        <v>361914.984</v>
      </c>
      <c r="AB32" s="7">
        <f t="shared" si="10"/>
        <v>542717.1370000001</v>
      </c>
      <c r="AC32" s="7">
        <f t="shared" si="11"/>
        <v>619730</v>
      </c>
      <c r="AD32" s="25">
        <f t="shared" si="12"/>
        <v>832529.59400000004</v>
      </c>
      <c r="AE32" s="63">
        <f t="shared" si="13"/>
        <v>552975</v>
      </c>
      <c r="AF32" s="40">
        <f t="shared" si="14"/>
        <v>810501</v>
      </c>
      <c r="AG32" s="40">
        <f t="shared" si="14"/>
        <v>759247</v>
      </c>
    </row>
    <row r="33" spans="1:33">
      <c r="A33" s="5" t="s">
        <v>11</v>
      </c>
      <c r="B33" s="6">
        <v>80466.413</v>
      </c>
      <c r="C33" s="7">
        <v>86902</v>
      </c>
      <c r="D33" s="7">
        <v>38439.234000000004</v>
      </c>
      <c r="E33" s="7">
        <v>18683.003000000001</v>
      </c>
      <c r="F33" s="25">
        <v>18535.13</v>
      </c>
      <c r="G33" s="63">
        <v>34708</v>
      </c>
      <c r="H33" s="40">
        <v>4904</v>
      </c>
      <c r="I33" s="129">
        <v>26370</v>
      </c>
      <c r="J33" s="6">
        <v>338239.02</v>
      </c>
      <c r="K33" s="7">
        <v>281426.74599999993</v>
      </c>
      <c r="L33" s="7">
        <v>438508.82</v>
      </c>
      <c r="M33" s="7">
        <v>663964.52800000005</v>
      </c>
      <c r="N33" s="25">
        <v>810033.49699999997</v>
      </c>
      <c r="O33" s="63">
        <v>544469</v>
      </c>
      <c r="P33" s="40">
        <v>723107</v>
      </c>
      <c r="Q33" s="129">
        <v>793801</v>
      </c>
      <c r="R33" s="6">
        <v>0</v>
      </c>
      <c r="S33" s="7">
        <v>0</v>
      </c>
      <c r="T33" s="7">
        <v>0</v>
      </c>
      <c r="U33" s="7">
        <v>0</v>
      </c>
      <c r="V33" s="25">
        <v>0</v>
      </c>
      <c r="W33" s="63">
        <v>0</v>
      </c>
      <c r="X33" s="40">
        <v>0</v>
      </c>
      <c r="Y33" s="25">
        <v>0</v>
      </c>
      <c r="Z33" s="6">
        <f t="shared" si="8"/>
        <v>418705.43300000002</v>
      </c>
      <c r="AA33" s="7">
        <f t="shared" si="9"/>
        <v>368328.74599999993</v>
      </c>
      <c r="AB33" s="7">
        <f t="shared" si="10"/>
        <v>476948.054</v>
      </c>
      <c r="AC33" s="7">
        <f t="shared" si="11"/>
        <v>682647.53100000008</v>
      </c>
      <c r="AD33" s="25">
        <f t="shared" si="12"/>
        <v>828568.62699999998</v>
      </c>
      <c r="AE33" s="63">
        <f t="shared" si="13"/>
        <v>579177</v>
      </c>
      <c r="AF33" s="40">
        <f t="shared" si="14"/>
        <v>728011</v>
      </c>
      <c r="AG33" s="40">
        <f t="shared" si="14"/>
        <v>820171</v>
      </c>
    </row>
    <row r="34" spans="1:33">
      <c r="A34" s="5" t="s">
        <v>12</v>
      </c>
      <c r="B34" s="6">
        <v>71790.334000000003</v>
      </c>
      <c r="C34" s="7">
        <v>77166</v>
      </c>
      <c r="D34" s="7">
        <v>38393.385999999999</v>
      </c>
      <c r="E34" s="7">
        <v>21709.364000000001</v>
      </c>
      <c r="F34" s="25">
        <v>15702.256000000001</v>
      </c>
      <c r="G34" s="63">
        <v>42441</v>
      </c>
      <c r="H34" s="40">
        <v>12031</v>
      </c>
      <c r="I34" s="129">
        <v>31151</v>
      </c>
      <c r="J34" s="6">
        <v>323093.30900000001</v>
      </c>
      <c r="K34" s="7">
        <v>316651.76900000009</v>
      </c>
      <c r="L34" s="7">
        <v>532607.03700000013</v>
      </c>
      <c r="M34" s="7">
        <v>666062.1370000001</v>
      </c>
      <c r="N34" s="25">
        <v>758879.24900000007</v>
      </c>
      <c r="O34" s="63">
        <v>520400</v>
      </c>
      <c r="P34" s="40">
        <v>790704</v>
      </c>
      <c r="Q34" s="129">
        <v>775338</v>
      </c>
      <c r="R34" s="6">
        <v>0</v>
      </c>
      <c r="S34" s="7">
        <v>0</v>
      </c>
      <c r="T34" s="7">
        <v>0</v>
      </c>
      <c r="U34" s="7">
        <v>0</v>
      </c>
      <c r="V34" s="25">
        <v>0</v>
      </c>
      <c r="W34" s="63">
        <v>0</v>
      </c>
      <c r="X34" s="40">
        <v>0</v>
      </c>
      <c r="Y34" s="25">
        <v>0</v>
      </c>
      <c r="Z34" s="6">
        <f t="shared" si="8"/>
        <v>394883.64300000004</v>
      </c>
      <c r="AA34" s="7">
        <f t="shared" si="9"/>
        <v>393817.76900000009</v>
      </c>
      <c r="AB34" s="7">
        <f t="shared" si="10"/>
        <v>571000.42300000018</v>
      </c>
      <c r="AC34" s="7">
        <f t="shared" si="11"/>
        <v>687771.50100000016</v>
      </c>
      <c r="AD34" s="25">
        <f t="shared" si="12"/>
        <v>774581.50500000012</v>
      </c>
      <c r="AE34" s="63">
        <f t="shared" si="13"/>
        <v>562841</v>
      </c>
      <c r="AF34" s="40">
        <f t="shared" si="14"/>
        <v>802735</v>
      </c>
      <c r="AG34" s="40">
        <f t="shared" si="14"/>
        <v>806489</v>
      </c>
    </row>
    <row r="35" spans="1:33">
      <c r="A35" s="5" t="s">
        <v>13</v>
      </c>
      <c r="B35" s="6">
        <v>139213.37599999999</v>
      </c>
      <c r="C35" s="7">
        <v>74426</v>
      </c>
      <c r="D35" s="7">
        <v>36162.180999999997</v>
      </c>
      <c r="E35" s="7">
        <v>21415.396000000001</v>
      </c>
      <c r="F35" s="25">
        <v>11912.51</v>
      </c>
      <c r="G35" s="63">
        <v>30155</v>
      </c>
      <c r="H35" s="40">
        <v>14586</v>
      </c>
      <c r="I35" s="129">
        <v>16234</v>
      </c>
      <c r="J35" s="6">
        <v>276032.85399999999</v>
      </c>
      <c r="K35" s="7">
        <v>262084.93200000006</v>
      </c>
      <c r="L35" s="7">
        <v>533327.53300000005</v>
      </c>
      <c r="M35" s="7">
        <v>647806.49</v>
      </c>
      <c r="N35" s="25">
        <v>730146.34700000007</v>
      </c>
      <c r="O35" s="63">
        <v>527728</v>
      </c>
      <c r="P35" s="40">
        <v>651184</v>
      </c>
      <c r="Q35" s="129">
        <v>679331</v>
      </c>
      <c r="R35" s="6">
        <v>0</v>
      </c>
      <c r="S35" s="7">
        <v>0</v>
      </c>
      <c r="T35" s="7">
        <v>0</v>
      </c>
      <c r="U35" s="7">
        <v>0</v>
      </c>
      <c r="V35" s="25">
        <v>0</v>
      </c>
      <c r="W35" s="63">
        <v>0</v>
      </c>
      <c r="X35" s="40">
        <v>0</v>
      </c>
      <c r="Y35" s="25">
        <v>0</v>
      </c>
      <c r="Z35" s="6">
        <f t="shared" si="8"/>
        <v>415246.23</v>
      </c>
      <c r="AA35" s="7">
        <f t="shared" si="9"/>
        <v>336510.93200000003</v>
      </c>
      <c r="AB35" s="7">
        <f t="shared" si="10"/>
        <v>569489.71400000004</v>
      </c>
      <c r="AC35" s="7">
        <f t="shared" si="11"/>
        <v>669221.88599999994</v>
      </c>
      <c r="AD35" s="25">
        <f t="shared" si="12"/>
        <v>742058.85700000008</v>
      </c>
      <c r="AE35" s="63">
        <f t="shared" si="13"/>
        <v>557883</v>
      </c>
      <c r="AF35" s="40">
        <f t="shared" si="14"/>
        <v>665770</v>
      </c>
      <c r="AG35" s="40">
        <f t="shared" si="14"/>
        <v>695565</v>
      </c>
    </row>
    <row r="36" spans="1:33">
      <c r="A36" s="5" t="s">
        <v>14</v>
      </c>
      <c r="B36" s="6">
        <v>83967.5</v>
      </c>
      <c r="C36" s="7">
        <v>75461</v>
      </c>
      <c r="D36" s="7">
        <v>15429.618000000002</v>
      </c>
      <c r="E36" s="7">
        <v>15584.353000000001</v>
      </c>
      <c r="F36" s="25">
        <v>15435.210999999999</v>
      </c>
      <c r="G36" s="63">
        <v>37589</v>
      </c>
      <c r="H36" s="40">
        <v>11598</v>
      </c>
      <c r="I36" s="25">
        <v>14314</v>
      </c>
      <c r="J36" s="6">
        <v>296313.40000000002</v>
      </c>
      <c r="K36" s="7">
        <v>299822.90999999997</v>
      </c>
      <c r="L36" s="7">
        <v>574972.64300000004</v>
      </c>
      <c r="M36" s="7">
        <v>621050.67000000004</v>
      </c>
      <c r="N36" s="25">
        <v>676173.79400000011</v>
      </c>
      <c r="O36" s="63">
        <v>570500</v>
      </c>
      <c r="P36" s="40">
        <v>696616</v>
      </c>
      <c r="Q36" s="25">
        <v>707599</v>
      </c>
      <c r="R36" s="6">
        <v>0</v>
      </c>
      <c r="S36" s="7">
        <v>0</v>
      </c>
      <c r="T36" s="7">
        <v>0</v>
      </c>
      <c r="U36" s="7">
        <v>0</v>
      </c>
      <c r="V36" s="25">
        <v>0</v>
      </c>
      <c r="W36" s="63">
        <v>0</v>
      </c>
      <c r="X36" s="40">
        <v>0</v>
      </c>
      <c r="Y36" s="25">
        <v>0</v>
      </c>
      <c r="Z36" s="6">
        <f t="shared" si="8"/>
        <v>380280.9</v>
      </c>
      <c r="AA36" s="7">
        <f t="shared" si="9"/>
        <v>375283.91</v>
      </c>
      <c r="AB36" s="7">
        <f t="shared" si="10"/>
        <v>590402.26100000006</v>
      </c>
      <c r="AC36" s="7">
        <f t="shared" si="11"/>
        <v>636635.02300000004</v>
      </c>
      <c r="AD36" s="25">
        <f t="shared" si="12"/>
        <v>691609.00500000012</v>
      </c>
      <c r="AE36" s="63">
        <f t="shared" si="13"/>
        <v>608089</v>
      </c>
      <c r="AF36" s="40">
        <f t="shared" si="14"/>
        <v>708214</v>
      </c>
      <c r="AG36" s="40">
        <f t="shared" si="14"/>
        <v>721913</v>
      </c>
    </row>
    <row r="37" spans="1:33">
      <c r="A37" s="5" t="s">
        <v>15</v>
      </c>
      <c r="B37" s="6">
        <v>88321.2</v>
      </c>
      <c r="C37" s="7">
        <v>88144</v>
      </c>
      <c r="D37" s="7">
        <v>34860.456000000006</v>
      </c>
      <c r="E37" s="7">
        <v>14904.996000000001</v>
      </c>
      <c r="F37" s="25">
        <v>9610.1569999999992</v>
      </c>
      <c r="G37" s="63">
        <v>29180</v>
      </c>
      <c r="H37" s="40">
        <v>17825</v>
      </c>
      <c r="I37" s="129">
        <v>21125</v>
      </c>
      <c r="J37" s="6">
        <v>257251.01899999997</v>
      </c>
      <c r="K37" s="7">
        <v>278265.72900000005</v>
      </c>
      <c r="L37" s="7">
        <v>525443.647</v>
      </c>
      <c r="M37" s="7">
        <v>660007.1</v>
      </c>
      <c r="N37" s="25">
        <v>542652.5839999998</v>
      </c>
      <c r="O37" s="63">
        <v>536850</v>
      </c>
      <c r="P37" s="40">
        <v>629290</v>
      </c>
      <c r="Q37" s="129">
        <v>592646</v>
      </c>
      <c r="R37" s="6">
        <v>0</v>
      </c>
      <c r="S37" s="7">
        <v>0</v>
      </c>
      <c r="T37" s="7">
        <v>0</v>
      </c>
      <c r="U37" s="7">
        <v>0</v>
      </c>
      <c r="V37" s="25">
        <v>0</v>
      </c>
      <c r="W37" s="63">
        <v>0</v>
      </c>
      <c r="X37" s="40">
        <v>0</v>
      </c>
      <c r="Y37" s="25">
        <v>0</v>
      </c>
      <c r="Z37" s="6">
        <f t="shared" si="8"/>
        <v>345572.21899999998</v>
      </c>
      <c r="AA37" s="7">
        <f t="shared" si="9"/>
        <v>366409.72900000005</v>
      </c>
      <c r="AB37" s="7">
        <f t="shared" si="10"/>
        <v>560304.103</v>
      </c>
      <c r="AC37" s="7">
        <f t="shared" si="11"/>
        <v>674912.09600000002</v>
      </c>
      <c r="AD37" s="25">
        <f t="shared" si="12"/>
        <v>552262.74099999981</v>
      </c>
      <c r="AE37" s="63">
        <f t="shared" si="13"/>
        <v>566030</v>
      </c>
      <c r="AF37" s="40">
        <f t="shared" si="14"/>
        <v>647115</v>
      </c>
      <c r="AG37" s="40">
        <f t="shared" si="14"/>
        <v>613771</v>
      </c>
    </row>
    <row r="38" spans="1:33">
      <c r="A38" s="5" t="s">
        <v>16</v>
      </c>
      <c r="B38" s="6">
        <v>150821</v>
      </c>
      <c r="C38" s="7">
        <v>68613</v>
      </c>
      <c r="D38" s="7">
        <v>86137.413</v>
      </c>
      <c r="E38" s="7">
        <v>49303.191999999995</v>
      </c>
      <c r="F38" s="25">
        <v>30217.214</v>
      </c>
      <c r="G38" s="63">
        <v>37905</v>
      </c>
      <c r="H38" s="40">
        <v>49486</v>
      </c>
      <c r="I38" s="129">
        <v>31725</v>
      </c>
      <c r="J38" s="6">
        <v>258072</v>
      </c>
      <c r="K38" s="7">
        <v>267833.04399999999</v>
      </c>
      <c r="L38" s="7">
        <v>498241.22400000016</v>
      </c>
      <c r="M38" s="7">
        <v>759649.924</v>
      </c>
      <c r="N38" s="25">
        <v>651789.84499999997</v>
      </c>
      <c r="O38" s="63">
        <v>622387</v>
      </c>
      <c r="P38" s="40">
        <v>740942</v>
      </c>
      <c r="Q38" s="129">
        <v>661273</v>
      </c>
      <c r="R38" s="6">
        <v>0</v>
      </c>
      <c r="S38" s="7">
        <v>0</v>
      </c>
      <c r="T38" s="7">
        <v>0</v>
      </c>
      <c r="U38" s="7">
        <v>0</v>
      </c>
      <c r="V38" s="25">
        <v>0</v>
      </c>
      <c r="W38" s="63">
        <v>0</v>
      </c>
      <c r="X38" s="40">
        <v>0</v>
      </c>
      <c r="Y38" s="25">
        <v>0</v>
      </c>
      <c r="Z38" s="6">
        <f t="shared" si="8"/>
        <v>408893</v>
      </c>
      <c r="AA38" s="7">
        <f t="shared" si="9"/>
        <v>336446.04399999999</v>
      </c>
      <c r="AB38" s="7">
        <f t="shared" si="10"/>
        <v>584378.6370000001</v>
      </c>
      <c r="AC38" s="7">
        <f t="shared" si="11"/>
        <v>808953.11600000004</v>
      </c>
      <c r="AD38" s="25">
        <f t="shared" si="12"/>
        <v>682007.05900000001</v>
      </c>
      <c r="AE38" s="63">
        <f t="shared" si="13"/>
        <v>660292</v>
      </c>
      <c r="AF38" s="40">
        <f t="shared" si="14"/>
        <v>790428</v>
      </c>
      <c r="AG38" s="40">
        <f t="shared" si="14"/>
        <v>692998</v>
      </c>
    </row>
    <row r="39" spans="1:33" ht="13.5" thickBot="1">
      <c r="A39" s="8" t="s">
        <v>17</v>
      </c>
      <c r="B39" s="9">
        <f t="shared" ref="B39:Z39" si="15">SUM(B27:B38)</f>
        <v>1650327.4729999998</v>
      </c>
      <c r="C39" s="10">
        <f t="shared" si="15"/>
        <v>1502965</v>
      </c>
      <c r="D39" s="10">
        <f t="shared" si="15"/>
        <v>1098416.2790000001</v>
      </c>
      <c r="E39" s="10">
        <f t="shared" si="15"/>
        <v>723780.53000000014</v>
      </c>
      <c r="F39" s="49">
        <f t="shared" si="15"/>
        <v>564799.62900000007</v>
      </c>
      <c r="G39" s="68">
        <f t="shared" si="15"/>
        <v>510487.00099999999</v>
      </c>
      <c r="H39" s="52">
        <f t="shared" si="15"/>
        <v>353613</v>
      </c>
      <c r="I39" s="52">
        <f t="shared" si="15"/>
        <v>441558</v>
      </c>
      <c r="J39" s="9">
        <f t="shared" si="15"/>
        <v>3570997.6419999991</v>
      </c>
      <c r="K39" s="10">
        <f t="shared" si="15"/>
        <v>3490269.074</v>
      </c>
      <c r="L39" s="10">
        <f t="shared" si="15"/>
        <v>5622591.8200000003</v>
      </c>
      <c r="M39" s="10">
        <f t="shared" si="15"/>
        <v>7728475.3949999996</v>
      </c>
      <c r="N39" s="49">
        <f t="shared" si="15"/>
        <v>8967494.0179999992</v>
      </c>
      <c r="O39" s="10">
        <f t="shared" si="15"/>
        <v>6818174.3730000006</v>
      </c>
      <c r="P39" s="70">
        <f t="shared" si="15"/>
        <v>8505368</v>
      </c>
      <c r="Q39" s="70">
        <f t="shared" si="15"/>
        <v>9027786</v>
      </c>
      <c r="R39" s="9">
        <f t="shared" si="15"/>
        <v>0</v>
      </c>
      <c r="S39" s="10">
        <f t="shared" si="15"/>
        <v>0</v>
      </c>
      <c r="T39" s="10">
        <f t="shared" si="15"/>
        <v>0</v>
      </c>
      <c r="U39" s="10">
        <f t="shared" si="15"/>
        <v>0</v>
      </c>
      <c r="V39" s="49">
        <f t="shared" si="15"/>
        <v>0</v>
      </c>
      <c r="W39" s="10">
        <f t="shared" si="15"/>
        <v>0</v>
      </c>
      <c r="X39" s="70">
        <f t="shared" si="15"/>
        <v>0</v>
      </c>
      <c r="Y39" s="70">
        <f t="shared" si="15"/>
        <v>0</v>
      </c>
      <c r="Z39" s="9">
        <f t="shared" si="15"/>
        <v>5221325.1150000002</v>
      </c>
      <c r="AA39" s="10">
        <f>+S39+K39+C39</f>
        <v>4993234.074</v>
      </c>
      <c r="AB39" s="10">
        <f>+T39+L39+D39</f>
        <v>6721008.0990000004</v>
      </c>
      <c r="AC39" s="10">
        <f>+U39+M39+E39</f>
        <v>8452255.9249999989</v>
      </c>
      <c r="AD39" s="49">
        <f>SUM(AD27:AD38)</f>
        <v>9532293.6469999999</v>
      </c>
      <c r="AE39" s="68">
        <f>SUM(AE27:AE38)</f>
        <v>7328661.3739999998</v>
      </c>
      <c r="AF39" s="52">
        <f>SUM(AF27:AF38)</f>
        <v>8858981</v>
      </c>
      <c r="AG39" s="52">
        <f>SUM(AG27:AG38)</f>
        <v>9469344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12"/>
      <c r="Z43" s="32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19"/>
      <c r="Z44" s="32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14"/>
      <c r="Z45" s="19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2">
        <v>2011</v>
      </c>
      <c r="Z46" s="19"/>
      <c r="AA46" s="18"/>
      <c r="AB46" s="18"/>
    </row>
    <row r="47" spans="1:33">
      <c r="A47" s="11" t="s">
        <v>6</v>
      </c>
      <c r="B47" s="6">
        <v>427</v>
      </c>
      <c r="C47" s="7">
        <v>313</v>
      </c>
      <c r="D47" s="7">
        <v>371</v>
      </c>
      <c r="E47" s="7">
        <v>709</v>
      </c>
      <c r="F47" s="25">
        <v>582</v>
      </c>
      <c r="G47" s="67">
        <v>562</v>
      </c>
      <c r="H47" s="51">
        <v>716</v>
      </c>
      <c r="I47" s="25">
        <v>1053</v>
      </c>
      <c r="J47" s="6">
        <v>24</v>
      </c>
      <c r="K47" s="7">
        <v>22</v>
      </c>
      <c r="L47" s="7">
        <v>23</v>
      </c>
      <c r="M47" s="7">
        <v>42</v>
      </c>
      <c r="N47" s="25">
        <v>31</v>
      </c>
      <c r="O47" s="7">
        <v>36</v>
      </c>
      <c r="P47" s="69">
        <v>37</v>
      </c>
      <c r="Q47" s="25">
        <v>36</v>
      </c>
      <c r="R47" s="6">
        <v>30</v>
      </c>
      <c r="S47" s="7">
        <v>0</v>
      </c>
      <c r="T47" s="7">
        <v>0</v>
      </c>
      <c r="U47" s="7">
        <v>0</v>
      </c>
      <c r="V47" s="25">
        <v>4</v>
      </c>
      <c r="W47" s="7">
        <v>10</v>
      </c>
      <c r="X47" s="69">
        <v>10</v>
      </c>
      <c r="Y47" s="25">
        <v>4</v>
      </c>
      <c r="Z47" s="24"/>
      <c r="AA47" s="25"/>
      <c r="AB47" s="25"/>
    </row>
    <row r="48" spans="1:33">
      <c r="A48" s="5" t="s">
        <v>24</v>
      </c>
      <c r="B48" s="6">
        <v>833</v>
      </c>
      <c r="C48" s="7">
        <v>731</v>
      </c>
      <c r="D48" s="7">
        <v>687</v>
      </c>
      <c r="E48" s="7">
        <v>870</v>
      </c>
      <c r="F48" s="25">
        <v>971</v>
      </c>
      <c r="G48" s="63">
        <v>925</v>
      </c>
      <c r="H48" s="40">
        <v>867</v>
      </c>
      <c r="I48" s="25">
        <v>1328</v>
      </c>
      <c r="J48" s="6">
        <v>35</v>
      </c>
      <c r="K48" s="7">
        <v>27</v>
      </c>
      <c r="L48" s="7">
        <v>31</v>
      </c>
      <c r="M48" s="7">
        <v>34</v>
      </c>
      <c r="N48" s="25">
        <v>45</v>
      </c>
      <c r="O48" s="7">
        <v>39</v>
      </c>
      <c r="P48" s="29">
        <v>33</v>
      </c>
      <c r="Q48" s="25">
        <v>40</v>
      </c>
      <c r="R48" s="6">
        <v>3</v>
      </c>
      <c r="S48" s="7">
        <v>11</v>
      </c>
      <c r="T48" s="7">
        <v>25</v>
      </c>
      <c r="U48" s="7">
        <v>10</v>
      </c>
      <c r="V48" s="25">
        <v>12</v>
      </c>
      <c r="W48" s="7">
        <v>20</v>
      </c>
      <c r="X48" s="29">
        <v>16</v>
      </c>
      <c r="Y48" s="25">
        <v>12</v>
      </c>
      <c r="Z48" s="24"/>
      <c r="AA48" s="25"/>
      <c r="AB48" s="25"/>
    </row>
    <row r="49" spans="1:28">
      <c r="A49" s="11" t="s">
        <v>7</v>
      </c>
      <c r="B49" s="6">
        <v>1275</v>
      </c>
      <c r="C49" s="7">
        <v>959</v>
      </c>
      <c r="D49" s="7">
        <v>1191</v>
      </c>
      <c r="E49" s="7">
        <v>1279</v>
      </c>
      <c r="F49" s="25">
        <v>1339</v>
      </c>
      <c r="G49" s="63">
        <v>1084</v>
      </c>
      <c r="H49" s="40">
        <v>1142</v>
      </c>
      <c r="I49" s="129">
        <v>1272</v>
      </c>
      <c r="J49" s="6">
        <v>37</v>
      </c>
      <c r="K49" s="7">
        <v>32</v>
      </c>
      <c r="L49" s="7">
        <v>40</v>
      </c>
      <c r="M49" s="7">
        <v>44</v>
      </c>
      <c r="N49" s="25">
        <v>44</v>
      </c>
      <c r="O49" s="7">
        <v>44</v>
      </c>
      <c r="P49" s="29">
        <v>31</v>
      </c>
      <c r="Q49" s="129">
        <v>38</v>
      </c>
      <c r="R49" s="6">
        <v>29</v>
      </c>
      <c r="S49" s="7">
        <v>36</v>
      </c>
      <c r="T49" s="7">
        <v>21</v>
      </c>
      <c r="U49" s="7">
        <v>31</v>
      </c>
      <c r="V49" s="25">
        <v>30</v>
      </c>
      <c r="W49" s="7">
        <v>35</v>
      </c>
      <c r="X49" s="29">
        <v>0</v>
      </c>
      <c r="Y49" s="129">
        <v>17</v>
      </c>
      <c r="Z49" s="24"/>
      <c r="AA49" s="25"/>
      <c r="AB49" s="25"/>
    </row>
    <row r="50" spans="1:28">
      <c r="A50" s="11" t="s">
        <v>8</v>
      </c>
      <c r="B50" s="6">
        <v>910</v>
      </c>
      <c r="C50" s="7">
        <v>552</v>
      </c>
      <c r="D50" s="7">
        <v>878</v>
      </c>
      <c r="E50" s="7">
        <v>730</v>
      </c>
      <c r="F50" s="25">
        <v>1191</v>
      </c>
      <c r="G50" s="63">
        <v>622</v>
      </c>
      <c r="H50" s="40">
        <v>1043</v>
      </c>
      <c r="I50" s="129">
        <v>861</v>
      </c>
      <c r="J50" s="6">
        <v>25</v>
      </c>
      <c r="K50" s="7">
        <v>17</v>
      </c>
      <c r="L50" s="7">
        <v>26</v>
      </c>
      <c r="M50" s="7">
        <v>25</v>
      </c>
      <c r="N50" s="25">
        <v>30</v>
      </c>
      <c r="O50" s="7">
        <v>19</v>
      </c>
      <c r="P50" s="29">
        <v>28</v>
      </c>
      <c r="Q50" s="129">
        <v>24</v>
      </c>
      <c r="R50" s="6">
        <v>3</v>
      </c>
      <c r="S50" s="7">
        <v>9</v>
      </c>
      <c r="T50" s="7">
        <v>0</v>
      </c>
      <c r="U50" s="7">
        <v>6</v>
      </c>
      <c r="V50" s="25">
        <v>7</v>
      </c>
      <c r="W50" s="7">
        <v>0</v>
      </c>
      <c r="X50" s="29">
        <v>0</v>
      </c>
      <c r="Y50" s="25">
        <v>0</v>
      </c>
      <c r="Z50" s="24"/>
      <c r="AA50" s="25"/>
      <c r="AB50" s="25"/>
    </row>
    <row r="51" spans="1:28">
      <c r="A51" s="11" t="s">
        <v>9</v>
      </c>
      <c r="B51" s="6">
        <v>914</v>
      </c>
      <c r="C51" s="7">
        <v>346</v>
      </c>
      <c r="D51" s="7">
        <v>693</v>
      </c>
      <c r="E51" s="7">
        <v>512</v>
      </c>
      <c r="F51" s="25">
        <v>533</v>
      </c>
      <c r="G51" s="63">
        <v>319</v>
      </c>
      <c r="H51" s="40">
        <v>772</v>
      </c>
      <c r="I51" s="129">
        <v>631</v>
      </c>
      <c r="J51" s="6">
        <v>32</v>
      </c>
      <c r="K51" s="7">
        <v>19</v>
      </c>
      <c r="L51" s="7">
        <v>29</v>
      </c>
      <c r="M51" s="7">
        <v>16</v>
      </c>
      <c r="N51" s="25">
        <v>20</v>
      </c>
      <c r="O51" s="7">
        <v>17</v>
      </c>
      <c r="P51" s="29">
        <v>23</v>
      </c>
      <c r="Q51" s="129">
        <v>17</v>
      </c>
      <c r="R51" s="6">
        <v>3</v>
      </c>
      <c r="S51" s="7">
        <v>0</v>
      </c>
      <c r="T51" s="7">
        <v>0</v>
      </c>
      <c r="U51" s="7">
        <v>0</v>
      </c>
      <c r="V51" s="25">
        <v>0</v>
      </c>
      <c r="W51" s="7">
        <v>0</v>
      </c>
      <c r="X51" s="29">
        <v>0</v>
      </c>
      <c r="Y51" s="25">
        <v>0</v>
      </c>
      <c r="Z51" s="24"/>
      <c r="AA51" s="25"/>
      <c r="AB51" s="25"/>
    </row>
    <row r="52" spans="1:28">
      <c r="A52" s="11" t="s">
        <v>10</v>
      </c>
      <c r="B52" s="6">
        <v>467</v>
      </c>
      <c r="C52" s="7">
        <v>119</v>
      </c>
      <c r="D52" s="7">
        <v>292</v>
      </c>
      <c r="E52" s="7">
        <v>501</v>
      </c>
      <c r="F52" s="25">
        <v>261</v>
      </c>
      <c r="G52" s="63">
        <v>188</v>
      </c>
      <c r="H52" s="40">
        <v>461</v>
      </c>
      <c r="I52" s="25">
        <v>976</v>
      </c>
      <c r="J52" s="6">
        <v>21</v>
      </c>
      <c r="K52" s="7">
        <v>9</v>
      </c>
      <c r="L52" s="7">
        <v>15</v>
      </c>
      <c r="M52" s="7">
        <v>20</v>
      </c>
      <c r="N52" s="25">
        <v>17</v>
      </c>
      <c r="O52" s="7">
        <v>9</v>
      </c>
      <c r="P52" s="29">
        <v>16</v>
      </c>
      <c r="Q52" s="25">
        <v>16</v>
      </c>
      <c r="R52" s="6">
        <v>0</v>
      </c>
      <c r="S52" s="7">
        <v>0</v>
      </c>
      <c r="T52" s="7">
        <v>0</v>
      </c>
      <c r="U52" s="7">
        <v>0</v>
      </c>
      <c r="V52" s="25">
        <v>0</v>
      </c>
      <c r="W52" s="7">
        <v>0</v>
      </c>
      <c r="X52" s="29">
        <v>0</v>
      </c>
      <c r="Y52" s="25">
        <v>0</v>
      </c>
      <c r="Z52" s="24"/>
      <c r="AA52" s="25"/>
      <c r="AB52" s="25"/>
    </row>
    <row r="53" spans="1:28">
      <c r="A53" s="11" t="s">
        <v>11</v>
      </c>
      <c r="B53" s="6">
        <v>132</v>
      </c>
      <c r="C53" s="7">
        <v>160</v>
      </c>
      <c r="D53" s="7">
        <v>315</v>
      </c>
      <c r="E53" s="7">
        <v>183</v>
      </c>
      <c r="F53" s="25">
        <v>299</v>
      </c>
      <c r="G53" s="63">
        <v>91</v>
      </c>
      <c r="H53" s="40">
        <v>523</v>
      </c>
      <c r="I53" s="129">
        <v>616</v>
      </c>
      <c r="J53" s="6">
        <v>19</v>
      </c>
      <c r="K53" s="7">
        <v>18</v>
      </c>
      <c r="L53" s="7">
        <v>20</v>
      </c>
      <c r="M53" s="7">
        <v>19</v>
      </c>
      <c r="N53" s="25">
        <v>16</v>
      </c>
      <c r="O53" s="7">
        <v>11</v>
      </c>
      <c r="P53" s="29">
        <v>19</v>
      </c>
      <c r="Q53" s="129">
        <v>22</v>
      </c>
      <c r="R53" s="6">
        <v>0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9">
        <v>0</v>
      </c>
      <c r="Y53" s="25">
        <v>0</v>
      </c>
      <c r="Z53" s="24"/>
      <c r="AA53" s="25"/>
      <c r="AB53" s="25"/>
    </row>
    <row r="54" spans="1:28">
      <c r="A54" s="11" t="s">
        <v>12</v>
      </c>
      <c r="B54" s="6">
        <v>241</v>
      </c>
      <c r="C54" s="7">
        <v>279</v>
      </c>
      <c r="D54" s="7">
        <v>360</v>
      </c>
      <c r="E54" s="7">
        <v>191</v>
      </c>
      <c r="F54" s="25">
        <v>290</v>
      </c>
      <c r="G54" s="63">
        <v>153</v>
      </c>
      <c r="H54" s="40">
        <v>448</v>
      </c>
      <c r="I54" s="129">
        <v>717</v>
      </c>
      <c r="J54" s="6">
        <v>17</v>
      </c>
      <c r="K54" s="7">
        <v>20</v>
      </c>
      <c r="L54" s="7">
        <v>19</v>
      </c>
      <c r="M54" s="7">
        <v>17</v>
      </c>
      <c r="N54" s="25">
        <v>15</v>
      </c>
      <c r="O54" s="7">
        <v>15</v>
      </c>
      <c r="P54" s="29">
        <v>15</v>
      </c>
      <c r="Q54" s="25">
        <v>24</v>
      </c>
      <c r="R54" s="6">
        <v>0</v>
      </c>
      <c r="S54" s="7">
        <v>0</v>
      </c>
      <c r="T54" s="7">
        <v>0</v>
      </c>
      <c r="U54" s="7">
        <v>0</v>
      </c>
      <c r="V54" s="25">
        <v>0</v>
      </c>
      <c r="W54" s="7">
        <v>0</v>
      </c>
      <c r="X54" s="29">
        <v>0</v>
      </c>
      <c r="Y54" s="25">
        <v>0</v>
      </c>
      <c r="Z54" s="24"/>
      <c r="AA54" s="25"/>
      <c r="AB54" s="25"/>
    </row>
    <row r="55" spans="1:28">
      <c r="A55" s="11" t="s">
        <v>13</v>
      </c>
      <c r="B55" s="6">
        <v>116</v>
      </c>
      <c r="C55" s="7">
        <v>255</v>
      </c>
      <c r="D55" s="7">
        <v>301</v>
      </c>
      <c r="E55" s="7">
        <v>272</v>
      </c>
      <c r="F55" s="25">
        <v>297</v>
      </c>
      <c r="G55" s="63">
        <v>95</v>
      </c>
      <c r="H55" s="40">
        <v>521</v>
      </c>
      <c r="I55" s="129">
        <v>374</v>
      </c>
      <c r="J55" s="6">
        <v>10</v>
      </c>
      <c r="K55" s="7">
        <v>15</v>
      </c>
      <c r="L55" s="7">
        <v>16</v>
      </c>
      <c r="M55" s="7">
        <v>16</v>
      </c>
      <c r="N55" s="25">
        <v>19</v>
      </c>
      <c r="O55" s="7">
        <v>17</v>
      </c>
      <c r="P55" s="29">
        <v>17</v>
      </c>
      <c r="Q55" s="25">
        <v>19</v>
      </c>
      <c r="R55" s="6">
        <v>0</v>
      </c>
      <c r="S55" s="7">
        <v>0</v>
      </c>
      <c r="T55" s="7">
        <v>0</v>
      </c>
      <c r="U55" s="7">
        <v>0</v>
      </c>
      <c r="V55" s="25">
        <v>0</v>
      </c>
      <c r="W55" s="7">
        <v>0</v>
      </c>
      <c r="X55" s="29">
        <v>0</v>
      </c>
      <c r="Y55" s="25">
        <v>0</v>
      </c>
      <c r="Z55" s="24"/>
      <c r="AA55" s="25"/>
      <c r="AB55" s="25"/>
    </row>
    <row r="56" spans="1:28">
      <c r="A56" s="11" t="s">
        <v>14</v>
      </c>
      <c r="B56" s="6">
        <v>147</v>
      </c>
      <c r="C56" s="7">
        <v>330</v>
      </c>
      <c r="D56" s="7">
        <v>509</v>
      </c>
      <c r="E56" s="7">
        <v>199</v>
      </c>
      <c r="F56" s="25">
        <v>385</v>
      </c>
      <c r="G56" s="63">
        <v>82</v>
      </c>
      <c r="H56" s="40">
        <v>379</v>
      </c>
      <c r="I56" s="25">
        <v>507</v>
      </c>
      <c r="J56" s="6">
        <v>11</v>
      </c>
      <c r="K56" s="7">
        <v>10</v>
      </c>
      <c r="L56" s="7">
        <v>23</v>
      </c>
      <c r="M56" s="7">
        <v>17</v>
      </c>
      <c r="N56" s="25">
        <v>17</v>
      </c>
      <c r="O56" s="7">
        <v>8</v>
      </c>
      <c r="P56" s="29">
        <v>13</v>
      </c>
      <c r="Q56" s="25">
        <v>14</v>
      </c>
      <c r="R56" s="6">
        <v>0</v>
      </c>
      <c r="S56" s="7">
        <v>0</v>
      </c>
      <c r="T56" s="7">
        <v>0</v>
      </c>
      <c r="U56" s="7">
        <v>0</v>
      </c>
      <c r="V56" s="25">
        <v>0</v>
      </c>
      <c r="W56" s="7">
        <v>0</v>
      </c>
      <c r="X56" s="29">
        <v>0</v>
      </c>
      <c r="Y56" s="25">
        <v>0</v>
      </c>
      <c r="Z56" s="24"/>
      <c r="AA56" s="25"/>
      <c r="AB56" s="25"/>
    </row>
    <row r="57" spans="1:28">
      <c r="A57" s="11" t="s">
        <v>15</v>
      </c>
      <c r="B57" s="6">
        <v>114</v>
      </c>
      <c r="C57" s="7">
        <v>155</v>
      </c>
      <c r="D57" s="7">
        <v>443</v>
      </c>
      <c r="E57" s="7">
        <v>98</v>
      </c>
      <c r="F57" s="25">
        <v>318</v>
      </c>
      <c r="G57" s="63">
        <v>109</v>
      </c>
      <c r="H57" s="40">
        <v>189</v>
      </c>
      <c r="I57" s="129">
        <v>522</v>
      </c>
      <c r="J57" s="6">
        <v>15</v>
      </c>
      <c r="K57" s="7">
        <v>10</v>
      </c>
      <c r="L57" s="7">
        <v>28</v>
      </c>
      <c r="M57" s="7">
        <v>15</v>
      </c>
      <c r="N57" s="25">
        <v>21</v>
      </c>
      <c r="O57" s="7">
        <v>9</v>
      </c>
      <c r="P57" s="29">
        <v>9</v>
      </c>
      <c r="Q57" s="25">
        <v>22</v>
      </c>
      <c r="R57" s="6">
        <v>0</v>
      </c>
      <c r="S57" s="7">
        <v>0</v>
      </c>
      <c r="T57" s="7">
        <v>0</v>
      </c>
      <c r="U57" s="7">
        <v>0</v>
      </c>
      <c r="V57" s="25">
        <v>0</v>
      </c>
      <c r="W57" s="7">
        <v>0</v>
      </c>
      <c r="X57" s="29">
        <v>0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262</v>
      </c>
      <c r="C58" s="7">
        <v>238</v>
      </c>
      <c r="D58" s="7">
        <v>615</v>
      </c>
      <c r="E58" s="7">
        <v>281</v>
      </c>
      <c r="F58" s="25">
        <v>495</v>
      </c>
      <c r="G58" s="63">
        <v>418</v>
      </c>
      <c r="H58" s="40">
        <v>581</v>
      </c>
      <c r="I58" s="129">
        <v>595</v>
      </c>
      <c r="J58" s="6">
        <v>22</v>
      </c>
      <c r="K58" s="7">
        <v>21</v>
      </c>
      <c r="L58" s="7">
        <v>30</v>
      </c>
      <c r="M58" s="7">
        <v>19</v>
      </c>
      <c r="N58" s="25">
        <v>26</v>
      </c>
      <c r="O58" s="7">
        <v>22</v>
      </c>
      <c r="P58" s="29">
        <v>22</v>
      </c>
      <c r="Q58" s="129">
        <v>27</v>
      </c>
      <c r="R58" s="6">
        <v>0</v>
      </c>
      <c r="S58" s="7">
        <v>0</v>
      </c>
      <c r="T58" s="7">
        <v>0</v>
      </c>
      <c r="U58" s="7">
        <v>0</v>
      </c>
      <c r="V58" s="25">
        <v>0</v>
      </c>
      <c r="W58" s="7">
        <v>318</v>
      </c>
      <c r="X58" s="29">
        <v>27</v>
      </c>
      <c r="Y58" s="25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6">SUM(B47:B58)</f>
        <v>5838</v>
      </c>
      <c r="C59" s="10">
        <f t="shared" si="16"/>
        <v>4437</v>
      </c>
      <c r="D59" s="10">
        <f t="shared" si="16"/>
        <v>6655</v>
      </c>
      <c r="E59" s="10">
        <f t="shared" si="16"/>
        <v>5825</v>
      </c>
      <c r="F59" s="49">
        <f t="shared" si="16"/>
        <v>6961</v>
      </c>
      <c r="G59" s="68">
        <f t="shared" si="16"/>
        <v>4648</v>
      </c>
      <c r="H59" s="52">
        <f t="shared" si="16"/>
        <v>7642</v>
      </c>
      <c r="I59" s="52">
        <f t="shared" si="16"/>
        <v>9452</v>
      </c>
      <c r="J59" s="9">
        <f t="shared" si="16"/>
        <v>268</v>
      </c>
      <c r="K59" s="10">
        <f t="shared" si="16"/>
        <v>220</v>
      </c>
      <c r="L59" s="10">
        <f t="shared" si="16"/>
        <v>300</v>
      </c>
      <c r="M59" s="10">
        <f t="shared" si="16"/>
        <v>284</v>
      </c>
      <c r="N59" s="49">
        <f t="shared" si="16"/>
        <v>301</v>
      </c>
      <c r="O59" s="10">
        <f t="shared" si="16"/>
        <v>246</v>
      </c>
      <c r="P59" s="70">
        <f t="shared" si="16"/>
        <v>263</v>
      </c>
      <c r="Q59" s="70">
        <f t="shared" si="16"/>
        <v>299</v>
      </c>
      <c r="R59" s="9">
        <f t="shared" si="16"/>
        <v>68</v>
      </c>
      <c r="S59" s="10">
        <f t="shared" si="16"/>
        <v>56</v>
      </c>
      <c r="T59" s="10">
        <f t="shared" si="16"/>
        <v>46</v>
      </c>
      <c r="U59" s="10">
        <f t="shared" si="16"/>
        <v>47</v>
      </c>
      <c r="V59" s="49">
        <f t="shared" si="16"/>
        <v>53</v>
      </c>
      <c r="W59" s="10">
        <f t="shared" si="16"/>
        <v>383</v>
      </c>
      <c r="X59" s="70">
        <f t="shared" si="16"/>
        <v>53</v>
      </c>
      <c r="Y59" s="70">
        <f t="shared" si="16"/>
        <v>33</v>
      </c>
      <c r="Z59" s="26"/>
      <c r="AA59" s="27"/>
      <c r="AB59" s="27"/>
    </row>
    <row r="60" spans="1:28">
      <c r="P60" s="73">
        <f>AVERAGE(P47:P56)</f>
        <v>23.2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2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9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14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42">
        <v>2010</v>
      </c>
      <c r="Y66" s="42">
        <v>2011</v>
      </c>
    </row>
    <row r="67" spans="1:25">
      <c r="A67" s="11" t="s">
        <v>6</v>
      </c>
      <c r="B67" s="6">
        <v>1615</v>
      </c>
      <c r="C67" s="7">
        <v>2116</v>
      </c>
      <c r="D67" s="7">
        <v>1693.3166000000001</v>
      </c>
      <c r="E67" s="7">
        <v>1683.2669677734375</v>
      </c>
      <c r="F67" s="25">
        <v>1626.3665771484375</v>
      </c>
      <c r="G67" s="67">
        <v>1361.7000732421875</v>
      </c>
      <c r="H67" s="51">
        <v>1081</v>
      </c>
      <c r="I67" s="25">
        <v>1565</v>
      </c>
      <c r="J67" s="6">
        <v>112</v>
      </c>
      <c r="K67" s="7">
        <v>87</v>
      </c>
      <c r="L67" s="7">
        <v>74</v>
      </c>
      <c r="M67" s="7">
        <v>81</v>
      </c>
      <c r="N67" s="25">
        <v>77</v>
      </c>
      <c r="O67" s="7">
        <v>82</v>
      </c>
      <c r="P67" s="69">
        <v>50</v>
      </c>
      <c r="Q67" s="25">
        <v>65</v>
      </c>
      <c r="R67" s="6">
        <v>42.77</v>
      </c>
      <c r="S67" s="7">
        <v>79</v>
      </c>
      <c r="T67" s="7">
        <v>69.430000000000007</v>
      </c>
      <c r="U67" s="7">
        <v>114.29</v>
      </c>
      <c r="V67" s="25">
        <v>278.93</v>
      </c>
      <c r="W67" s="7">
        <v>195.73</v>
      </c>
      <c r="X67" s="69">
        <v>52</v>
      </c>
      <c r="Y67" s="69">
        <v>126</v>
      </c>
    </row>
    <row r="68" spans="1:25">
      <c r="A68" s="5" t="s">
        <v>24</v>
      </c>
      <c r="B68" s="6">
        <v>2335</v>
      </c>
      <c r="C68" s="7">
        <v>2278</v>
      </c>
      <c r="D68" s="7">
        <v>2076</v>
      </c>
      <c r="E68" s="7">
        <v>2181.199951171875</v>
      </c>
      <c r="F68" s="25">
        <v>2139.733154296875</v>
      </c>
      <c r="G68" s="63">
        <v>1554.2001953125</v>
      </c>
      <c r="H68" s="40">
        <v>1636</v>
      </c>
      <c r="I68" s="25">
        <v>1607</v>
      </c>
      <c r="J68" s="6">
        <v>123</v>
      </c>
      <c r="K68" s="7">
        <v>79</v>
      </c>
      <c r="L68" s="7">
        <v>78</v>
      </c>
      <c r="M68" s="7">
        <v>81</v>
      </c>
      <c r="N68" s="25">
        <v>86</v>
      </c>
      <c r="O68" s="7">
        <v>90</v>
      </c>
      <c r="P68" s="29">
        <v>80</v>
      </c>
      <c r="Q68" s="25">
        <v>57</v>
      </c>
      <c r="R68" s="6">
        <v>72.3</v>
      </c>
      <c r="S68" s="7">
        <v>50</v>
      </c>
      <c r="T68" s="7">
        <v>104.12</v>
      </c>
      <c r="U68" s="7">
        <v>311.17</v>
      </c>
      <c r="V68" s="25">
        <v>639.37</v>
      </c>
      <c r="W68" s="7">
        <v>211.62</v>
      </c>
      <c r="X68" s="29">
        <v>73</v>
      </c>
      <c r="Y68" s="29">
        <v>321</v>
      </c>
    </row>
    <row r="69" spans="1:25">
      <c r="A69" s="11" t="s">
        <v>7</v>
      </c>
      <c r="B69" s="6">
        <v>2858</v>
      </c>
      <c r="C69" s="7">
        <v>2834</v>
      </c>
      <c r="D69" s="7">
        <v>2950.5666666684556</v>
      </c>
      <c r="E69" s="7">
        <v>2911.466064453125</v>
      </c>
      <c r="F69" s="25">
        <v>2611.082763671875</v>
      </c>
      <c r="G69" s="63">
        <v>1875.3834228515625</v>
      </c>
      <c r="H69" s="40">
        <v>1599</v>
      </c>
      <c r="I69" s="129">
        <v>2125</v>
      </c>
      <c r="J69" s="6">
        <v>135</v>
      </c>
      <c r="K69" s="7">
        <v>93</v>
      </c>
      <c r="L69" s="7">
        <v>100</v>
      </c>
      <c r="M69" s="7">
        <v>98</v>
      </c>
      <c r="N69" s="25">
        <v>91</v>
      </c>
      <c r="O69" s="7">
        <v>90</v>
      </c>
      <c r="P69" s="29">
        <v>71</v>
      </c>
      <c r="Q69" s="129">
        <v>76</v>
      </c>
      <c r="R69" s="6">
        <v>93.25</v>
      </c>
      <c r="S69" s="7">
        <v>101</v>
      </c>
      <c r="T69" s="7">
        <v>161.91999999999999</v>
      </c>
      <c r="U69" s="7">
        <v>650.07000000000005</v>
      </c>
      <c r="V69" s="25">
        <v>1392.27</v>
      </c>
      <c r="W69" s="7">
        <v>345.63</v>
      </c>
      <c r="X69" s="29">
        <v>1548</v>
      </c>
      <c r="Y69" s="129">
        <v>446</v>
      </c>
    </row>
    <row r="70" spans="1:25">
      <c r="A70" s="11" t="s">
        <v>8</v>
      </c>
      <c r="B70" s="6">
        <v>2450</v>
      </c>
      <c r="C70" s="7">
        <v>2361</v>
      </c>
      <c r="D70" s="7">
        <v>2188</v>
      </c>
      <c r="E70" s="7">
        <v>1813.0167236328125</v>
      </c>
      <c r="F70" s="25">
        <v>2186.316650390625</v>
      </c>
      <c r="G70" s="63">
        <v>1114.916748046875</v>
      </c>
      <c r="H70" s="40">
        <v>880</v>
      </c>
      <c r="I70" s="129">
        <v>1490</v>
      </c>
      <c r="J70" s="6">
        <v>110</v>
      </c>
      <c r="K70" s="7">
        <v>79</v>
      </c>
      <c r="L70" s="7">
        <v>72</v>
      </c>
      <c r="M70" s="7">
        <v>97</v>
      </c>
      <c r="N70" s="25">
        <v>83</v>
      </c>
      <c r="O70" s="7">
        <v>67</v>
      </c>
      <c r="P70" s="29">
        <v>54</v>
      </c>
      <c r="Q70" s="129">
        <v>60</v>
      </c>
      <c r="R70" s="6">
        <v>63.78</v>
      </c>
      <c r="S70" s="7">
        <v>120</v>
      </c>
      <c r="T70" s="7">
        <v>122.1</v>
      </c>
      <c r="U70" s="7">
        <v>133.6</v>
      </c>
      <c r="V70" s="25">
        <v>385.01</v>
      </c>
      <c r="W70" s="7">
        <v>175.88</v>
      </c>
      <c r="X70" s="29">
        <v>294</v>
      </c>
      <c r="Y70" s="129">
        <v>294</v>
      </c>
    </row>
    <row r="71" spans="1:25">
      <c r="A71" s="11" t="s">
        <v>9</v>
      </c>
      <c r="B71" s="6">
        <v>1697</v>
      </c>
      <c r="C71" s="7">
        <v>1735</v>
      </c>
      <c r="D71" s="7">
        <v>1577.75</v>
      </c>
      <c r="E71" s="7">
        <v>1076.5001220703125</v>
      </c>
      <c r="F71" s="25">
        <v>1547.8831787109375</v>
      </c>
      <c r="G71" s="63">
        <v>764</v>
      </c>
      <c r="H71" s="40">
        <v>1074</v>
      </c>
      <c r="I71" s="129">
        <v>1119</v>
      </c>
      <c r="J71" s="6">
        <v>69</v>
      </c>
      <c r="K71" s="7">
        <v>61</v>
      </c>
      <c r="L71" s="7">
        <v>54</v>
      </c>
      <c r="M71" s="7">
        <v>65</v>
      </c>
      <c r="N71" s="25">
        <v>62</v>
      </c>
      <c r="O71" s="7">
        <v>50</v>
      </c>
      <c r="P71" s="29">
        <v>42</v>
      </c>
      <c r="Q71" s="129">
        <v>47</v>
      </c>
      <c r="R71" s="6">
        <v>70.14</v>
      </c>
      <c r="S71" s="7">
        <v>73</v>
      </c>
      <c r="T71" s="7">
        <v>60.57</v>
      </c>
      <c r="U71" s="7">
        <v>175.36</v>
      </c>
      <c r="V71" s="25">
        <v>339.55</v>
      </c>
      <c r="W71" s="7">
        <v>90</v>
      </c>
      <c r="X71" s="29">
        <v>172</v>
      </c>
      <c r="Y71" s="129">
        <v>176.6</v>
      </c>
    </row>
    <row r="72" spans="1:25">
      <c r="A72" s="11" t="s">
        <v>10</v>
      </c>
      <c r="B72" s="6">
        <v>957</v>
      </c>
      <c r="C72" s="7">
        <v>971</v>
      </c>
      <c r="D72" s="7">
        <v>1981.5830000000001</v>
      </c>
      <c r="E72" s="7">
        <v>865</v>
      </c>
      <c r="F72" s="25">
        <v>1391.5831298828125</v>
      </c>
      <c r="G72" s="63">
        <v>670</v>
      </c>
      <c r="H72" s="40">
        <v>1031</v>
      </c>
      <c r="I72" s="25">
        <v>1078</v>
      </c>
      <c r="J72" s="6">
        <v>56</v>
      </c>
      <c r="K72" s="7">
        <v>43</v>
      </c>
      <c r="L72" s="7">
        <v>60</v>
      </c>
      <c r="M72" s="7">
        <v>47</v>
      </c>
      <c r="N72" s="25">
        <v>62</v>
      </c>
      <c r="O72" s="7">
        <v>58</v>
      </c>
      <c r="P72" s="29">
        <v>43</v>
      </c>
      <c r="Q72" s="25">
        <v>41</v>
      </c>
      <c r="R72" s="6">
        <v>36.6</v>
      </c>
      <c r="S72" s="7">
        <v>39</v>
      </c>
      <c r="T72" s="7">
        <v>55.69</v>
      </c>
      <c r="U72" s="7">
        <v>119</v>
      </c>
      <c r="V72" s="25">
        <v>429.92</v>
      </c>
      <c r="W72" s="7">
        <v>68</v>
      </c>
      <c r="X72" s="29">
        <v>209</v>
      </c>
      <c r="Y72" s="29">
        <v>412</v>
      </c>
    </row>
    <row r="73" spans="1:25">
      <c r="A73" s="11" t="s">
        <v>11</v>
      </c>
      <c r="B73" s="6">
        <v>1160</v>
      </c>
      <c r="C73" s="7">
        <v>1015</v>
      </c>
      <c r="D73" s="7">
        <v>1150.55</v>
      </c>
      <c r="E73" s="7">
        <v>917.1834716796875</v>
      </c>
      <c r="F73" s="25">
        <v>1333.5164794921875</v>
      </c>
      <c r="G73" s="63">
        <v>826</v>
      </c>
      <c r="H73" s="40">
        <v>869</v>
      </c>
      <c r="I73" s="129">
        <v>1081</v>
      </c>
      <c r="J73" s="6">
        <v>60</v>
      </c>
      <c r="K73" s="7">
        <v>42</v>
      </c>
      <c r="L73" s="7">
        <v>55</v>
      </c>
      <c r="M73" s="7">
        <v>49</v>
      </c>
      <c r="N73" s="25">
        <v>64</v>
      </c>
      <c r="O73" s="7">
        <v>50</v>
      </c>
      <c r="P73" s="29">
        <v>43</v>
      </c>
      <c r="Q73" s="129">
        <v>45</v>
      </c>
      <c r="R73" s="6">
        <v>38.67</v>
      </c>
      <c r="S73" s="7">
        <v>32</v>
      </c>
      <c r="T73" s="7">
        <v>59.5</v>
      </c>
      <c r="U73" s="7">
        <v>96.34</v>
      </c>
      <c r="V73" s="25">
        <v>355.95</v>
      </c>
      <c r="W73" s="7">
        <v>70</v>
      </c>
      <c r="X73" s="29">
        <v>136</v>
      </c>
      <c r="Y73" s="129">
        <v>321</v>
      </c>
    </row>
    <row r="74" spans="1:25">
      <c r="A74" s="11" t="s">
        <v>12</v>
      </c>
      <c r="B74" s="6">
        <v>1100</v>
      </c>
      <c r="C74" s="7">
        <v>1181.43</v>
      </c>
      <c r="D74" s="7">
        <v>951.03333333309274</v>
      </c>
      <c r="E74" s="7">
        <v>925.36676025390625</v>
      </c>
      <c r="F74" s="25">
        <v>1105.7664794921875</v>
      </c>
      <c r="G74" s="63">
        <v>746</v>
      </c>
      <c r="H74" s="40">
        <v>911</v>
      </c>
      <c r="I74" s="129">
        <v>1098</v>
      </c>
      <c r="J74" s="6">
        <v>53</v>
      </c>
      <c r="K74" s="7">
        <v>48</v>
      </c>
      <c r="L74" s="7">
        <v>56</v>
      </c>
      <c r="M74" s="7">
        <v>51</v>
      </c>
      <c r="N74" s="25">
        <v>58</v>
      </c>
      <c r="O74" s="7">
        <v>42</v>
      </c>
      <c r="P74" s="29">
        <v>45</v>
      </c>
      <c r="Q74" s="25">
        <v>46</v>
      </c>
      <c r="R74" s="6">
        <v>32.08</v>
      </c>
      <c r="S74" s="7">
        <v>64</v>
      </c>
      <c r="T74" s="7">
        <v>80.69</v>
      </c>
      <c r="U74" s="7">
        <v>76.03</v>
      </c>
      <c r="V74" s="25">
        <v>227.42</v>
      </c>
      <c r="W74" s="7">
        <v>153</v>
      </c>
      <c r="X74" s="29">
        <v>169</v>
      </c>
      <c r="Y74" s="29">
        <v>204</v>
      </c>
    </row>
    <row r="75" spans="1:25">
      <c r="A75" s="11" t="s">
        <v>13</v>
      </c>
      <c r="B75" s="6">
        <v>1189</v>
      </c>
      <c r="C75" s="7">
        <v>870.9</v>
      </c>
      <c r="D75" s="7">
        <v>937.71</v>
      </c>
      <c r="E75" s="7">
        <v>904.8499755859375</v>
      </c>
      <c r="F75" s="25">
        <v>1030.116943359375</v>
      </c>
      <c r="G75" s="63">
        <v>821.42</v>
      </c>
      <c r="H75" s="40">
        <v>813</v>
      </c>
      <c r="I75" s="129">
        <v>965</v>
      </c>
      <c r="J75" s="6">
        <v>51</v>
      </c>
      <c r="K75" s="7">
        <v>39</v>
      </c>
      <c r="L75" s="7">
        <v>53</v>
      </c>
      <c r="M75" s="7">
        <v>52</v>
      </c>
      <c r="N75" s="25">
        <v>52</v>
      </c>
      <c r="O75" s="7">
        <v>43</v>
      </c>
      <c r="P75" s="29">
        <v>40</v>
      </c>
      <c r="Q75" s="25">
        <v>40</v>
      </c>
      <c r="R75" s="6">
        <v>32.61</v>
      </c>
      <c r="S75" s="7">
        <v>41</v>
      </c>
      <c r="T75" s="7">
        <v>42.52</v>
      </c>
      <c r="U75" s="7">
        <v>81.17</v>
      </c>
      <c r="V75" s="25">
        <v>149.28</v>
      </c>
      <c r="W75" s="7">
        <v>52</v>
      </c>
      <c r="X75" s="29">
        <v>255</v>
      </c>
      <c r="Y75" s="29">
        <v>72</v>
      </c>
    </row>
    <row r="76" spans="1:25">
      <c r="A76" s="11" t="s">
        <v>14</v>
      </c>
      <c r="B76" s="6">
        <v>1091</v>
      </c>
      <c r="C76" s="7">
        <v>856.3</v>
      </c>
      <c r="D76" s="7">
        <v>881.13330078125</v>
      </c>
      <c r="E76" s="7">
        <v>872.033203125</v>
      </c>
      <c r="F76" s="25">
        <v>939.11663818359375</v>
      </c>
      <c r="G76" s="63">
        <v>813</v>
      </c>
      <c r="H76" s="40">
        <v>897</v>
      </c>
      <c r="I76" s="25">
        <v>958</v>
      </c>
      <c r="J76" s="6">
        <v>52</v>
      </c>
      <c r="K76" s="7">
        <v>42</v>
      </c>
      <c r="L76" s="7">
        <v>53</v>
      </c>
      <c r="M76" s="7">
        <v>48</v>
      </c>
      <c r="N76" s="25">
        <v>48</v>
      </c>
      <c r="O76" s="7">
        <v>43</v>
      </c>
      <c r="P76" s="29">
        <v>42</v>
      </c>
      <c r="Q76" s="25">
        <v>42</v>
      </c>
      <c r="R76" s="6">
        <v>41.92</v>
      </c>
      <c r="S76" s="7">
        <v>30</v>
      </c>
      <c r="T76" s="7">
        <v>64.19</v>
      </c>
      <c r="U76" s="7">
        <v>93.41</v>
      </c>
      <c r="V76" s="25">
        <v>125.45</v>
      </c>
      <c r="W76" s="7">
        <v>35</v>
      </c>
      <c r="X76" s="29">
        <v>73</v>
      </c>
      <c r="Y76" s="29">
        <v>44</v>
      </c>
    </row>
    <row r="77" spans="1:25">
      <c r="A77" s="11" t="s">
        <v>15</v>
      </c>
      <c r="B77" s="6">
        <v>1051</v>
      </c>
      <c r="C77" s="7">
        <v>968.27</v>
      </c>
      <c r="D77" s="7">
        <v>914.36663818359375</v>
      </c>
      <c r="E77" s="7">
        <v>854.699951171875</v>
      </c>
      <c r="F77" s="25">
        <v>725.83331298828125</v>
      </c>
      <c r="G77" s="63">
        <v>908</v>
      </c>
      <c r="H77" s="40">
        <v>866</v>
      </c>
      <c r="I77" s="129">
        <v>994</v>
      </c>
      <c r="J77" s="6">
        <v>64</v>
      </c>
      <c r="K77" s="7">
        <v>41</v>
      </c>
      <c r="L77" s="7">
        <v>53</v>
      </c>
      <c r="M77" s="7">
        <v>56</v>
      </c>
      <c r="N77" s="25">
        <v>51</v>
      </c>
      <c r="O77" s="7">
        <v>44</v>
      </c>
      <c r="P77" s="29">
        <v>43</v>
      </c>
      <c r="Q77" s="129">
        <v>40</v>
      </c>
      <c r="R77" s="6">
        <v>53.65</v>
      </c>
      <c r="S77" s="7">
        <v>28</v>
      </c>
      <c r="T77" s="7">
        <v>51.7</v>
      </c>
      <c r="U77" s="7">
        <v>200.77</v>
      </c>
      <c r="V77" s="25">
        <v>217.6</v>
      </c>
      <c r="W77" s="7">
        <v>69</v>
      </c>
      <c r="X77" s="29">
        <v>57</v>
      </c>
      <c r="Y77" s="129">
        <v>167</v>
      </c>
    </row>
    <row r="78" spans="1:25">
      <c r="A78" s="11" t="s">
        <v>16</v>
      </c>
      <c r="B78" s="6">
        <v>1794</v>
      </c>
      <c r="C78" s="7">
        <v>1220.27</v>
      </c>
      <c r="D78" s="7">
        <v>1401.18359375</v>
      </c>
      <c r="E78" s="7">
        <v>1609.2999267578125</v>
      </c>
      <c r="F78" s="25">
        <v>1144.133544921875</v>
      </c>
      <c r="G78" s="63">
        <v>1196</v>
      </c>
      <c r="H78" s="40">
        <v>1698</v>
      </c>
      <c r="I78" s="25"/>
      <c r="J78" s="6">
        <v>100</v>
      </c>
      <c r="K78" s="7">
        <v>61</v>
      </c>
      <c r="L78" s="7">
        <v>72</v>
      </c>
      <c r="M78" s="7">
        <v>58</v>
      </c>
      <c r="N78" s="25">
        <v>69</v>
      </c>
      <c r="O78" s="7">
        <v>60</v>
      </c>
      <c r="P78" s="29">
        <v>71</v>
      </c>
      <c r="Q78" s="25"/>
      <c r="R78" s="6">
        <v>57</v>
      </c>
      <c r="S78" s="7">
        <v>42</v>
      </c>
      <c r="T78" s="7">
        <v>97.38</v>
      </c>
      <c r="U78" s="7">
        <v>83</v>
      </c>
      <c r="V78" s="25">
        <v>232.91</v>
      </c>
      <c r="W78" s="7">
        <v>82</v>
      </c>
      <c r="X78" s="29">
        <v>543</v>
      </c>
      <c r="Y78" s="29">
        <v>0</v>
      </c>
    </row>
    <row r="79" spans="1:25" ht="13.5" thickBot="1">
      <c r="A79" s="12" t="s">
        <v>17</v>
      </c>
      <c r="B79" s="9">
        <f t="shared" ref="B79:X79" si="17">SUM(B67:B78)</f>
        <v>19297</v>
      </c>
      <c r="C79" s="10">
        <f t="shared" si="17"/>
        <v>18407.169999999998</v>
      </c>
      <c r="D79" s="10">
        <f t="shared" si="17"/>
        <v>18703.193132716391</v>
      </c>
      <c r="E79" s="10">
        <f t="shared" si="17"/>
        <v>16613.883117675781</v>
      </c>
      <c r="F79" s="49">
        <f t="shared" si="17"/>
        <v>17781.448852539062</v>
      </c>
      <c r="G79" s="68">
        <f t="shared" si="17"/>
        <v>12650.620439453125</v>
      </c>
      <c r="H79" s="52">
        <f t="shared" si="17"/>
        <v>13355</v>
      </c>
      <c r="I79" s="52">
        <f t="shared" si="17"/>
        <v>14080</v>
      </c>
      <c r="J79" s="9">
        <f t="shared" si="17"/>
        <v>985</v>
      </c>
      <c r="K79" s="10">
        <f t="shared" si="17"/>
        <v>715</v>
      </c>
      <c r="L79" s="10">
        <f t="shared" si="17"/>
        <v>780</v>
      </c>
      <c r="M79" s="10">
        <f t="shared" si="17"/>
        <v>783</v>
      </c>
      <c r="N79" s="49">
        <f t="shared" si="17"/>
        <v>803</v>
      </c>
      <c r="O79" s="10">
        <f t="shared" si="17"/>
        <v>719</v>
      </c>
      <c r="P79" s="70">
        <f t="shared" si="17"/>
        <v>624</v>
      </c>
      <c r="Q79" s="70">
        <f t="shared" si="17"/>
        <v>559</v>
      </c>
      <c r="R79" s="9">
        <f t="shared" si="17"/>
        <v>634.77</v>
      </c>
      <c r="S79" s="10">
        <f t="shared" si="17"/>
        <v>699</v>
      </c>
      <c r="T79" s="10">
        <f t="shared" si="17"/>
        <v>969.81000000000029</v>
      </c>
      <c r="U79" s="10">
        <f t="shared" si="17"/>
        <v>2134.2100000000005</v>
      </c>
      <c r="V79" s="49">
        <f t="shared" si="17"/>
        <v>4773.66</v>
      </c>
      <c r="W79" s="10">
        <f t="shared" si="17"/>
        <v>1547.8600000000001</v>
      </c>
      <c r="X79" s="70">
        <f t="shared" si="17"/>
        <v>3581</v>
      </c>
      <c r="Y79" s="70">
        <f t="shared" ref="Y79" si="18">SUM(Y67:Y78)</f>
        <v>2583.6</v>
      </c>
    </row>
    <row r="80" spans="1:25">
      <c r="P80" s="73">
        <f>AVERAGE(P67:P76)</f>
        <v>51</v>
      </c>
      <c r="Q80" s="73"/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19">+Z19/B59</f>
        <v>110.45272353545735</v>
      </c>
      <c r="C83" s="14">
        <f t="shared" si="19"/>
        <v>120.08722109533468</v>
      </c>
      <c r="D83" s="14">
        <f t="shared" si="19"/>
        <v>135.70247933884298</v>
      </c>
      <c r="E83" s="14">
        <f t="shared" si="19"/>
        <v>138.00206008583692</v>
      </c>
      <c r="F83" s="56">
        <f t="shared" si="19"/>
        <v>126.74357132595891</v>
      </c>
      <c r="G83" s="56">
        <f t="shared" si="19"/>
        <v>111.24333046471601</v>
      </c>
      <c r="H83" s="15">
        <f t="shared" si="19"/>
        <v>120.04449097095001</v>
      </c>
      <c r="I83" s="15">
        <f t="shared" si="19"/>
        <v>88.641345746931862</v>
      </c>
    </row>
    <row r="84" spans="1:33" ht="13.5" thickBot="1">
      <c r="A84" s="16" t="s">
        <v>30</v>
      </c>
      <c r="B84" s="17">
        <f t="shared" ref="B84:I84" si="20">+Z39/B79</f>
        <v>270.5770386588589</v>
      </c>
      <c r="C84" s="17">
        <f t="shared" si="20"/>
        <v>271.26571189378922</v>
      </c>
      <c r="D84" s="17">
        <f t="shared" si="20"/>
        <v>359.35083658219503</v>
      </c>
      <c r="E84" s="17">
        <f t="shared" si="20"/>
        <v>508.74656244616926</v>
      </c>
      <c r="F84" s="57">
        <f t="shared" si="20"/>
        <v>536.08081805093502</v>
      </c>
      <c r="G84" s="57">
        <f t="shared" si="20"/>
        <v>579.3124067768498</v>
      </c>
      <c r="H84" s="41">
        <f t="shared" si="20"/>
        <v>663.34563833770119</v>
      </c>
      <c r="I84" s="41">
        <f t="shared" si="20"/>
        <v>672.53863636363633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42">
        <v>2010</v>
      </c>
      <c r="AG90" s="42">
        <v>2010</v>
      </c>
    </row>
    <row r="91" spans="1:33">
      <c r="A91" s="5" t="s">
        <v>6</v>
      </c>
      <c r="B91" s="6">
        <f t="shared" ref="B91:X91" si="21">+B7</f>
        <v>24401</v>
      </c>
      <c r="C91" s="7">
        <f t="shared" si="21"/>
        <v>16165</v>
      </c>
      <c r="D91" s="7">
        <f t="shared" si="21"/>
        <v>24836</v>
      </c>
      <c r="E91" s="7">
        <f t="shared" si="21"/>
        <v>51713</v>
      </c>
      <c r="F91" s="25">
        <f t="shared" si="21"/>
        <v>36191</v>
      </c>
      <c r="G91" s="63">
        <f t="shared" si="21"/>
        <v>39300</v>
      </c>
      <c r="H91" s="40">
        <f t="shared" si="21"/>
        <v>46484</v>
      </c>
      <c r="I91" s="40">
        <f t="shared" ref="I91" si="22">+I7</f>
        <v>58586</v>
      </c>
      <c r="J91" s="6">
        <f t="shared" si="21"/>
        <v>30250</v>
      </c>
      <c r="K91" s="7">
        <f t="shared" si="21"/>
        <v>15813</v>
      </c>
      <c r="L91" s="7">
        <f t="shared" si="21"/>
        <v>15980</v>
      </c>
      <c r="M91" s="7">
        <f t="shared" si="21"/>
        <v>29936</v>
      </c>
      <c r="N91" s="7">
        <f t="shared" si="21"/>
        <v>17125</v>
      </c>
      <c r="O91" s="7">
        <f t="shared" si="21"/>
        <v>18376</v>
      </c>
      <c r="P91" s="29">
        <f t="shared" si="21"/>
        <v>10913</v>
      </c>
      <c r="Q91" s="29">
        <f t="shared" ref="Q91" si="23">+Q7</f>
        <v>13627</v>
      </c>
      <c r="R91" s="6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W91" s="7">
        <f t="shared" si="21"/>
        <v>0</v>
      </c>
      <c r="X91" s="40">
        <f t="shared" si="21"/>
        <v>0</v>
      </c>
      <c r="Y91" s="40">
        <f t="shared" ref="Y91" si="24">+Y7</f>
        <v>0</v>
      </c>
      <c r="Z91" s="6">
        <f t="shared" ref="Z91:Z102" si="25">+R91+J91+B91</f>
        <v>54651</v>
      </c>
      <c r="AA91" s="7">
        <f t="shared" ref="AA91:AA102" si="26">+S91+K91+C91</f>
        <v>31978</v>
      </c>
      <c r="AB91" s="7">
        <f t="shared" ref="AB91:AB102" si="27">+T91+L91+D91</f>
        <v>40816</v>
      </c>
      <c r="AC91" s="7">
        <f t="shared" ref="AC91:AC102" si="28">+U91+M91+E91</f>
        <v>81649</v>
      </c>
      <c r="AD91" s="7">
        <f>+AD7</f>
        <v>53316</v>
      </c>
      <c r="AE91" s="63">
        <f>+AE7</f>
        <v>57676</v>
      </c>
      <c r="AF91" s="40">
        <f>+AF7</f>
        <v>57397</v>
      </c>
      <c r="AG91" s="40">
        <f>+AG7</f>
        <v>72213</v>
      </c>
    </row>
    <row r="92" spans="1:33">
      <c r="A92" s="5" t="s">
        <v>24</v>
      </c>
      <c r="B92" s="6">
        <f t="shared" ref="B92:B102" si="29">+B91+B8</f>
        <v>88888</v>
      </c>
      <c r="C92" s="7">
        <f t="shared" ref="C92:C102" si="30">+C91+C8</f>
        <v>76215</v>
      </c>
      <c r="D92" s="7">
        <f t="shared" ref="D92:D102" si="31">+D91+D8</f>
        <v>65951</v>
      </c>
      <c r="E92" s="7">
        <f t="shared" ref="E92:E102" si="32">+E91+E8</f>
        <v>126286</v>
      </c>
      <c r="F92" s="25">
        <f t="shared" ref="F92:F102" si="33">+F91+F8</f>
        <v>126828</v>
      </c>
      <c r="G92" s="63">
        <f t="shared" ref="G92:G102" si="34">+G91+G8</f>
        <v>135111</v>
      </c>
      <c r="H92" s="40">
        <f t="shared" ref="H92:I102" si="35">+H91+H8</f>
        <v>127515</v>
      </c>
      <c r="I92" s="40">
        <f t="shared" si="35"/>
        <v>153055</v>
      </c>
      <c r="J92" s="6">
        <f t="shared" ref="J92:J102" si="36">+J91+J8</f>
        <v>80722</v>
      </c>
      <c r="K92" s="7">
        <f t="shared" ref="K92:K102" si="37">+K91+K8</f>
        <v>42420</v>
      </c>
      <c r="L92" s="7">
        <f t="shared" ref="L92:L102" si="38">+L91+L8</f>
        <v>59593</v>
      </c>
      <c r="M92" s="7">
        <f t="shared" ref="M92:M102" si="39">+M91+M8</f>
        <v>75023</v>
      </c>
      <c r="N92" s="7">
        <f t="shared" ref="N92:N102" si="40">+N91+N8</f>
        <v>43532</v>
      </c>
      <c r="O92" s="7">
        <f t="shared" ref="O92:O102" si="41">+O91+O8</f>
        <v>34312</v>
      </c>
      <c r="P92" s="29">
        <f t="shared" ref="P92:Q102" si="42">+P91+P8</f>
        <v>29924</v>
      </c>
      <c r="Q92" s="29">
        <f t="shared" si="42"/>
        <v>44388</v>
      </c>
      <c r="R92" s="6">
        <f t="shared" ref="R92:R102" si="43">+R91+R8</f>
        <v>0</v>
      </c>
      <c r="S92" s="7">
        <f t="shared" ref="S92:S102" si="44">+S91+S8</f>
        <v>0</v>
      </c>
      <c r="T92" s="7">
        <f t="shared" ref="T92:T102" si="45">+T91+T8</f>
        <v>0</v>
      </c>
      <c r="U92" s="7">
        <f t="shared" ref="U92:U102" si="46">+U91+U8</f>
        <v>0</v>
      </c>
      <c r="V92" s="7">
        <f t="shared" ref="V92:V102" si="47">+V91+V8</f>
        <v>0</v>
      </c>
      <c r="W92" s="7">
        <f t="shared" ref="W92:W102" si="48">+W91+W8</f>
        <v>0</v>
      </c>
      <c r="X92" s="40">
        <f t="shared" ref="X92:Y102" si="49">+X91+X8</f>
        <v>0</v>
      </c>
      <c r="Y92" s="40">
        <f t="shared" si="49"/>
        <v>0</v>
      </c>
      <c r="Z92" s="6">
        <f t="shared" si="25"/>
        <v>169610</v>
      </c>
      <c r="AA92" s="7">
        <f t="shared" si="26"/>
        <v>118635</v>
      </c>
      <c r="AB92" s="7">
        <f t="shared" si="27"/>
        <v>125544</v>
      </c>
      <c r="AC92" s="7">
        <f t="shared" si="28"/>
        <v>201309</v>
      </c>
      <c r="AD92" s="7">
        <f t="shared" ref="AD92:AD102" si="50">+AD91+AD8</f>
        <v>170360</v>
      </c>
      <c r="AE92" s="63">
        <f t="shared" ref="AE92:AE102" si="51">+AE91+AE8</f>
        <v>169423</v>
      </c>
      <c r="AF92" s="40">
        <f t="shared" ref="AF92:AG102" si="52">+AF91+AF8</f>
        <v>157439</v>
      </c>
      <c r="AG92" s="40">
        <f t="shared" si="52"/>
        <v>197443</v>
      </c>
    </row>
    <row r="93" spans="1:33">
      <c r="A93" s="5" t="s">
        <v>7</v>
      </c>
      <c r="B93" s="6">
        <f t="shared" si="29"/>
        <v>202615</v>
      </c>
      <c r="C93" s="7">
        <f t="shared" si="30"/>
        <v>155405</v>
      </c>
      <c r="D93" s="7">
        <f t="shared" si="31"/>
        <v>160957</v>
      </c>
      <c r="E93" s="7">
        <f t="shared" si="32"/>
        <v>228989</v>
      </c>
      <c r="F93" s="25">
        <f t="shared" si="33"/>
        <v>242059</v>
      </c>
      <c r="G93" s="63">
        <f t="shared" si="34"/>
        <v>239371</v>
      </c>
      <c r="H93" s="40">
        <f t="shared" si="35"/>
        <v>226799</v>
      </c>
      <c r="I93" s="40">
        <f t="shared" si="35"/>
        <v>272053</v>
      </c>
      <c r="J93" s="6">
        <f t="shared" si="36"/>
        <v>100111</v>
      </c>
      <c r="K93" s="7">
        <f t="shared" si="37"/>
        <v>72868</v>
      </c>
      <c r="L93" s="7">
        <f t="shared" si="38"/>
        <v>102849</v>
      </c>
      <c r="M93" s="7">
        <f t="shared" si="39"/>
        <v>140353</v>
      </c>
      <c r="N93" s="7">
        <f t="shared" si="40"/>
        <v>79334</v>
      </c>
      <c r="O93" s="7">
        <f t="shared" si="41"/>
        <v>60275</v>
      </c>
      <c r="P93" s="29">
        <f t="shared" si="42"/>
        <v>54142</v>
      </c>
      <c r="Q93" s="29">
        <f t="shared" si="42"/>
        <v>74835</v>
      </c>
      <c r="R93" s="6">
        <f t="shared" si="43"/>
        <v>0</v>
      </c>
      <c r="S93" s="7">
        <f t="shared" si="44"/>
        <v>0</v>
      </c>
      <c r="T93" s="7">
        <f t="shared" si="45"/>
        <v>0</v>
      </c>
      <c r="U93" s="7">
        <f t="shared" si="46"/>
        <v>0</v>
      </c>
      <c r="V93" s="7">
        <f t="shared" si="47"/>
        <v>0</v>
      </c>
      <c r="W93" s="7">
        <f t="shared" si="48"/>
        <v>0</v>
      </c>
      <c r="X93" s="40">
        <f t="shared" si="49"/>
        <v>0</v>
      </c>
      <c r="Y93" s="40">
        <f t="shared" si="49"/>
        <v>0</v>
      </c>
      <c r="Z93" s="6">
        <f t="shared" si="25"/>
        <v>302726</v>
      </c>
      <c r="AA93" s="7">
        <f t="shared" si="26"/>
        <v>228273</v>
      </c>
      <c r="AB93" s="7">
        <f t="shared" si="27"/>
        <v>263806</v>
      </c>
      <c r="AC93" s="7">
        <f t="shared" si="28"/>
        <v>369342</v>
      </c>
      <c r="AD93" s="7">
        <f t="shared" si="50"/>
        <v>321393</v>
      </c>
      <c r="AE93" s="63">
        <f t="shared" si="51"/>
        <v>299646</v>
      </c>
      <c r="AF93" s="40">
        <f t="shared" si="52"/>
        <v>280941</v>
      </c>
      <c r="AG93" s="40">
        <f t="shared" si="52"/>
        <v>346888</v>
      </c>
    </row>
    <row r="94" spans="1:33">
      <c r="A94" s="5" t="s">
        <v>8</v>
      </c>
      <c r="B94" s="6">
        <f t="shared" si="29"/>
        <v>261847</v>
      </c>
      <c r="C94" s="7">
        <f t="shared" si="30"/>
        <v>202220</v>
      </c>
      <c r="D94" s="7">
        <f t="shared" si="31"/>
        <v>247506</v>
      </c>
      <c r="E94" s="7">
        <f t="shared" si="32"/>
        <v>274358</v>
      </c>
      <c r="F94" s="25">
        <f t="shared" si="33"/>
        <v>357353</v>
      </c>
      <c r="G94" s="63">
        <f t="shared" si="34"/>
        <v>302806</v>
      </c>
      <c r="H94" s="40">
        <f t="shared" si="35"/>
        <v>328674</v>
      </c>
      <c r="I94" s="40">
        <f t="shared" si="35"/>
        <v>345175</v>
      </c>
      <c r="J94" s="6">
        <f t="shared" si="36"/>
        <v>127653</v>
      </c>
      <c r="K94" s="7">
        <f t="shared" si="37"/>
        <v>93434</v>
      </c>
      <c r="L94" s="7">
        <f t="shared" si="38"/>
        <v>130405</v>
      </c>
      <c r="M94" s="7">
        <f t="shared" si="39"/>
        <v>200501</v>
      </c>
      <c r="N94" s="7">
        <f t="shared" si="40"/>
        <v>100637</v>
      </c>
      <c r="O94" s="7">
        <f t="shared" si="41"/>
        <v>68610</v>
      </c>
      <c r="P94" s="29">
        <f t="shared" si="42"/>
        <v>73766</v>
      </c>
      <c r="Q94" s="29">
        <f t="shared" si="42"/>
        <v>88272</v>
      </c>
      <c r="R94" s="6">
        <f t="shared" si="43"/>
        <v>0</v>
      </c>
      <c r="S94" s="7">
        <f t="shared" si="44"/>
        <v>0</v>
      </c>
      <c r="T94" s="7">
        <f t="shared" si="45"/>
        <v>0</v>
      </c>
      <c r="U94" s="7">
        <f t="shared" si="46"/>
        <v>0</v>
      </c>
      <c r="V94" s="7">
        <f t="shared" si="47"/>
        <v>0</v>
      </c>
      <c r="W94" s="7">
        <f t="shared" si="48"/>
        <v>0</v>
      </c>
      <c r="X94" s="40">
        <f t="shared" si="49"/>
        <v>0</v>
      </c>
      <c r="Y94" s="40">
        <f t="shared" si="49"/>
        <v>0</v>
      </c>
      <c r="Z94" s="6">
        <f t="shared" si="25"/>
        <v>389500</v>
      </c>
      <c r="AA94" s="7">
        <f t="shared" si="26"/>
        <v>295654</v>
      </c>
      <c r="AB94" s="7">
        <f t="shared" si="27"/>
        <v>377911</v>
      </c>
      <c r="AC94" s="7">
        <f t="shared" si="28"/>
        <v>474859</v>
      </c>
      <c r="AD94" s="7">
        <f t="shared" si="50"/>
        <v>457990</v>
      </c>
      <c r="AE94" s="63">
        <f t="shared" si="51"/>
        <v>371416</v>
      </c>
      <c r="AF94" s="40">
        <f t="shared" si="52"/>
        <v>402440</v>
      </c>
      <c r="AG94" s="40">
        <f t="shared" si="52"/>
        <v>433447</v>
      </c>
    </row>
    <row r="95" spans="1:33">
      <c r="A95" s="5" t="s">
        <v>9</v>
      </c>
      <c r="B95" s="6">
        <f t="shared" si="29"/>
        <v>316919</v>
      </c>
      <c r="C95" s="7">
        <f t="shared" si="30"/>
        <v>220335</v>
      </c>
      <c r="D95" s="7">
        <f t="shared" si="31"/>
        <v>293676</v>
      </c>
      <c r="E95" s="7">
        <f t="shared" si="32"/>
        <v>310200</v>
      </c>
      <c r="F95" s="25">
        <f t="shared" si="33"/>
        <v>407573</v>
      </c>
      <c r="G95" s="63">
        <f t="shared" si="34"/>
        <v>331526</v>
      </c>
      <c r="H95" s="40">
        <f t="shared" si="35"/>
        <v>401985</v>
      </c>
      <c r="I95" s="40">
        <f t="shared" si="35"/>
        <v>404679</v>
      </c>
      <c r="J95" s="6">
        <f t="shared" si="36"/>
        <v>152578</v>
      </c>
      <c r="K95" s="7">
        <f t="shared" si="37"/>
        <v>112106</v>
      </c>
      <c r="L95" s="7">
        <f t="shared" si="38"/>
        <v>167742</v>
      </c>
      <c r="M95" s="7">
        <f t="shared" si="39"/>
        <v>226808</v>
      </c>
      <c r="N95" s="7">
        <f t="shared" si="40"/>
        <v>113915</v>
      </c>
      <c r="O95" s="7">
        <f t="shared" si="41"/>
        <v>70567</v>
      </c>
      <c r="P95" s="29">
        <f t="shared" si="42"/>
        <v>80420</v>
      </c>
      <c r="Q95" s="29">
        <f t="shared" si="42"/>
        <v>89324</v>
      </c>
      <c r="R95" s="6">
        <f t="shared" si="43"/>
        <v>0</v>
      </c>
      <c r="S95" s="7">
        <f t="shared" si="44"/>
        <v>0</v>
      </c>
      <c r="T95" s="7">
        <f t="shared" si="45"/>
        <v>0</v>
      </c>
      <c r="U95" s="7">
        <f t="shared" si="46"/>
        <v>0</v>
      </c>
      <c r="V95" s="7">
        <f t="shared" si="47"/>
        <v>0</v>
      </c>
      <c r="W95" s="7">
        <f t="shared" si="48"/>
        <v>0</v>
      </c>
      <c r="X95" s="40">
        <f t="shared" si="49"/>
        <v>0</v>
      </c>
      <c r="Y95" s="40">
        <f t="shared" si="49"/>
        <v>0</v>
      </c>
      <c r="Z95" s="6">
        <f t="shared" si="25"/>
        <v>469497</v>
      </c>
      <c r="AA95" s="7">
        <f t="shared" si="26"/>
        <v>332441</v>
      </c>
      <c r="AB95" s="7">
        <f t="shared" si="27"/>
        <v>461418</v>
      </c>
      <c r="AC95" s="7">
        <f t="shared" si="28"/>
        <v>537008</v>
      </c>
      <c r="AD95" s="7">
        <f t="shared" si="50"/>
        <v>521488</v>
      </c>
      <c r="AE95" s="63">
        <f t="shared" si="51"/>
        <v>402093</v>
      </c>
      <c r="AF95" s="40">
        <f t="shared" si="52"/>
        <v>482405</v>
      </c>
      <c r="AG95" s="40">
        <f t="shared" si="52"/>
        <v>494003</v>
      </c>
    </row>
    <row r="96" spans="1:33">
      <c r="A96" s="5" t="s">
        <v>10</v>
      </c>
      <c r="B96" s="6">
        <f t="shared" si="29"/>
        <v>338667</v>
      </c>
      <c r="C96" s="7">
        <f t="shared" si="30"/>
        <v>227671</v>
      </c>
      <c r="D96" s="7">
        <f t="shared" si="31"/>
        <v>321593</v>
      </c>
      <c r="E96" s="7">
        <f t="shared" si="32"/>
        <v>371956</v>
      </c>
      <c r="F96" s="25">
        <f t="shared" si="33"/>
        <v>437203</v>
      </c>
      <c r="G96" s="63">
        <f t="shared" si="34"/>
        <v>348080</v>
      </c>
      <c r="H96" s="40">
        <f t="shared" si="35"/>
        <v>496030</v>
      </c>
      <c r="I96" s="40">
        <f t="shared" si="35"/>
        <v>450295</v>
      </c>
      <c r="J96" s="6">
        <f t="shared" si="36"/>
        <v>168580</v>
      </c>
      <c r="K96" s="7">
        <f t="shared" si="37"/>
        <v>112282</v>
      </c>
      <c r="L96" s="7">
        <f t="shared" si="38"/>
        <v>179071</v>
      </c>
      <c r="M96" s="7">
        <f t="shared" si="39"/>
        <v>247874</v>
      </c>
      <c r="N96" s="7">
        <f t="shared" si="40"/>
        <v>119100</v>
      </c>
      <c r="O96" s="7">
        <f t="shared" si="41"/>
        <v>72539</v>
      </c>
      <c r="P96" s="29">
        <f t="shared" si="42"/>
        <v>80652</v>
      </c>
      <c r="Q96" s="29">
        <f t="shared" si="42"/>
        <v>90486</v>
      </c>
      <c r="R96" s="6">
        <f t="shared" si="43"/>
        <v>0</v>
      </c>
      <c r="S96" s="7">
        <f t="shared" si="44"/>
        <v>0</v>
      </c>
      <c r="T96" s="7">
        <f t="shared" si="45"/>
        <v>0</v>
      </c>
      <c r="U96" s="7">
        <f t="shared" si="46"/>
        <v>0</v>
      </c>
      <c r="V96" s="7">
        <f t="shared" si="47"/>
        <v>0</v>
      </c>
      <c r="W96" s="7">
        <f t="shared" si="48"/>
        <v>0</v>
      </c>
      <c r="X96" s="40">
        <f t="shared" si="49"/>
        <v>0</v>
      </c>
      <c r="Y96" s="40">
        <f t="shared" si="49"/>
        <v>0</v>
      </c>
      <c r="Z96" s="6">
        <f t="shared" si="25"/>
        <v>507247</v>
      </c>
      <c r="AA96" s="7">
        <f t="shared" si="26"/>
        <v>339953</v>
      </c>
      <c r="AB96" s="7">
        <f t="shared" si="27"/>
        <v>500664</v>
      </c>
      <c r="AC96" s="7">
        <f t="shared" si="28"/>
        <v>619830</v>
      </c>
      <c r="AD96" s="7">
        <f t="shared" si="50"/>
        <v>556303</v>
      </c>
      <c r="AE96" s="63">
        <f t="shared" si="51"/>
        <v>420619</v>
      </c>
      <c r="AF96" s="40">
        <f t="shared" si="52"/>
        <v>576682</v>
      </c>
      <c r="AG96" s="40">
        <f t="shared" si="52"/>
        <v>540781</v>
      </c>
    </row>
    <row r="97" spans="1:33">
      <c r="A97" s="5" t="s">
        <v>11</v>
      </c>
      <c r="B97" s="6">
        <f t="shared" si="29"/>
        <v>343047</v>
      </c>
      <c r="C97" s="7">
        <f t="shared" si="30"/>
        <v>237577</v>
      </c>
      <c r="D97" s="7">
        <f t="shared" si="31"/>
        <v>344801</v>
      </c>
      <c r="E97" s="7">
        <f t="shared" si="32"/>
        <v>403428</v>
      </c>
      <c r="F97" s="25">
        <f t="shared" si="33"/>
        <v>491302</v>
      </c>
      <c r="G97" s="63">
        <f t="shared" si="34"/>
        <v>359939</v>
      </c>
      <c r="H97" s="40">
        <f t="shared" si="35"/>
        <v>636703</v>
      </c>
      <c r="I97" s="40">
        <f t="shared" si="35"/>
        <v>510926</v>
      </c>
      <c r="J97" s="6">
        <f t="shared" si="36"/>
        <v>187852</v>
      </c>
      <c r="K97" s="7">
        <f t="shared" si="37"/>
        <v>131344</v>
      </c>
      <c r="L97" s="7">
        <f t="shared" si="38"/>
        <v>200429</v>
      </c>
      <c r="M97" s="7">
        <f t="shared" si="39"/>
        <v>266266</v>
      </c>
      <c r="N97" s="7">
        <f t="shared" si="40"/>
        <v>119399</v>
      </c>
      <c r="O97" s="7">
        <f t="shared" si="41"/>
        <v>72598</v>
      </c>
      <c r="P97" s="29">
        <f t="shared" si="42"/>
        <v>80652</v>
      </c>
      <c r="Q97" s="29">
        <f t="shared" si="42"/>
        <v>90494</v>
      </c>
      <c r="R97" s="6">
        <f t="shared" si="43"/>
        <v>0</v>
      </c>
      <c r="S97" s="7">
        <f t="shared" si="44"/>
        <v>0</v>
      </c>
      <c r="T97" s="7">
        <f t="shared" si="45"/>
        <v>0</v>
      </c>
      <c r="U97" s="7">
        <f t="shared" si="46"/>
        <v>0</v>
      </c>
      <c r="V97" s="7">
        <f t="shared" si="47"/>
        <v>0</v>
      </c>
      <c r="W97" s="7">
        <f t="shared" si="48"/>
        <v>0</v>
      </c>
      <c r="X97" s="40">
        <f t="shared" si="49"/>
        <v>0</v>
      </c>
      <c r="Y97" s="40">
        <f t="shared" si="49"/>
        <v>0</v>
      </c>
      <c r="Z97" s="6">
        <f t="shared" si="25"/>
        <v>530899</v>
      </c>
      <c r="AA97" s="7">
        <f t="shared" si="26"/>
        <v>368921</v>
      </c>
      <c r="AB97" s="7">
        <f t="shared" si="27"/>
        <v>545230</v>
      </c>
      <c r="AC97" s="7">
        <f t="shared" si="28"/>
        <v>669694</v>
      </c>
      <c r="AD97" s="7">
        <f t="shared" si="50"/>
        <v>610701</v>
      </c>
      <c r="AE97" s="63">
        <f t="shared" si="51"/>
        <v>432537</v>
      </c>
      <c r="AF97" s="40">
        <f t="shared" si="52"/>
        <v>717355</v>
      </c>
      <c r="AG97" s="40">
        <f t="shared" si="52"/>
        <v>601420</v>
      </c>
    </row>
    <row r="98" spans="1:33">
      <c r="A98" s="5" t="s">
        <v>12</v>
      </c>
      <c r="B98" s="6">
        <f t="shared" si="29"/>
        <v>351640</v>
      </c>
      <c r="C98" s="7">
        <f t="shared" si="30"/>
        <v>266940</v>
      </c>
      <c r="D98" s="7">
        <f t="shared" si="31"/>
        <v>403400</v>
      </c>
      <c r="E98" s="7">
        <f t="shared" si="32"/>
        <v>416202</v>
      </c>
      <c r="F98" s="25">
        <f t="shared" si="33"/>
        <v>525323</v>
      </c>
      <c r="G98" s="63">
        <f t="shared" si="34"/>
        <v>382276</v>
      </c>
      <c r="H98" s="40">
        <f t="shared" si="35"/>
        <v>689407</v>
      </c>
      <c r="I98" s="40">
        <f t="shared" si="35"/>
        <v>576239</v>
      </c>
      <c r="J98" s="6">
        <f t="shared" si="36"/>
        <v>199277</v>
      </c>
      <c r="K98" s="7">
        <f t="shared" si="37"/>
        <v>140369</v>
      </c>
      <c r="L98" s="7">
        <f t="shared" si="38"/>
        <v>220687</v>
      </c>
      <c r="M98" s="7">
        <f t="shared" si="39"/>
        <v>281115</v>
      </c>
      <c r="N98" s="7">
        <f t="shared" si="40"/>
        <v>119566</v>
      </c>
      <c r="O98" s="7">
        <f t="shared" si="41"/>
        <v>72763</v>
      </c>
      <c r="P98" s="29">
        <f t="shared" si="42"/>
        <v>80701</v>
      </c>
      <c r="Q98" s="29">
        <f t="shared" si="42"/>
        <v>90494</v>
      </c>
      <c r="R98" s="6">
        <f t="shared" si="43"/>
        <v>0</v>
      </c>
      <c r="S98" s="7">
        <f t="shared" si="44"/>
        <v>0</v>
      </c>
      <c r="T98" s="7">
        <f t="shared" si="45"/>
        <v>0</v>
      </c>
      <c r="U98" s="7">
        <f t="shared" si="46"/>
        <v>0</v>
      </c>
      <c r="V98" s="7">
        <f t="shared" si="47"/>
        <v>0</v>
      </c>
      <c r="W98" s="7">
        <f t="shared" si="48"/>
        <v>0</v>
      </c>
      <c r="X98" s="40">
        <f t="shared" si="49"/>
        <v>0</v>
      </c>
      <c r="Y98" s="40">
        <f t="shared" si="49"/>
        <v>0</v>
      </c>
      <c r="Z98" s="6">
        <f t="shared" si="25"/>
        <v>550917</v>
      </c>
      <c r="AA98" s="7">
        <f t="shared" si="26"/>
        <v>407309</v>
      </c>
      <c r="AB98" s="7">
        <f t="shared" si="27"/>
        <v>624087</v>
      </c>
      <c r="AC98" s="7">
        <f t="shared" si="28"/>
        <v>697317</v>
      </c>
      <c r="AD98" s="7">
        <f t="shared" si="50"/>
        <v>644889</v>
      </c>
      <c r="AE98" s="63">
        <f t="shared" si="51"/>
        <v>455039</v>
      </c>
      <c r="AF98" s="40">
        <f t="shared" si="52"/>
        <v>770108</v>
      </c>
      <c r="AG98" s="40">
        <f t="shared" si="52"/>
        <v>666733</v>
      </c>
    </row>
    <row r="99" spans="1:33">
      <c r="A99" s="5" t="s">
        <v>13</v>
      </c>
      <c r="B99" s="6">
        <f t="shared" si="29"/>
        <v>356192</v>
      </c>
      <c r="C99" s="7">
        <f t="shared" si="30"/>
        <v>286354</v>
      </c>
      <c r="D99" s="7">
        <f t="shared" si="31"/>
        <v>439074</v>
      </c>
      <c r="E99" s="7">
        <f t="shared" si="32"/>
        <v>444317</v>
      </c>
      <c r="F99" s="25">
        <f t="shared" si="33"/>
        <v>575436</v>
      </c>
      <c r="G99" s="63">
        <f t="shared" si="34"/>
        <v>390391</v>
      </c>
      <c r="H99" s="40">
        <f t="shared" si="35"/>
        <v>731229</v>
      </c>
      <c r="I99" s="40">
        <f t="shared" si="35"/>
        <v>601975</v>
      </c>
      <c r="J99" s="6">
        <f t="shared" si="36"/>
        <v>212444</v>
      </c>
      <c r="K99" s="7">
        <f t="shared" si="37"/>
        <v>158320</v>
      </c>
      <c r="L99" s="7">
        <f t="shared" si="38"/>
        <v>233518</v>
      </c>
      <c r="M99" s="7">
        <f t="shared" si="39"/>
        <v>281190</v>
      </c>
      <c r="N99" s="7">
        <f t="shared" si="40"/>
        <v>119566</v>
      </c>
      <c r="O99" s="7">
        <f t="shared" si="41"/>
        <v>72818</v>
      </c>
      <c r="P99" s="29">
        <f t="shared" si="42"/>
        <v>80736</v>
      </c>
      <c r="Q99" s="29">
        <f t="shared" si="42"/>
        <v>90494</v>
      </c>
      <c r="R99" s="6">
        <f t="shared" si="43"/>
        <v>0</v>
      </c>
      <c r="S99" s="7">
        <f t="shared" si="44"/>
        <v>0</v>
      </c>
      <c r="T99" s="7">
        <f t="shared" si="45"/>
        <v>0</v>
      </c>
      <c r="U99" s="7">
        <f t="shared" si="46"/>
        <v>0</v>
      </c>
      <c r="V99" s="7">
        <f t="shared" si="47"/>
        <v>0</v>
      </c>
      <c r="W99" s="7">
        <f t="shared" si="48"/>
        <v>0</v>
      </c>
      <c r="X99" s="40">
        <f t="shared" si="49"/>
        <v>0</v>
      </c>
      <c r="Y99" s="40">
        <f t="shared" si="49"/>
        <v>0</v>
      </c>
      <c r="Z99" s="6">
        <f t="shared" si="25"/>
        <v>568636</v>
      </c>
      <c r="AA99" s="7">
        <f t="shared" si="26"/>
        <v>444674</v>
      </c>
      <c r="AB99" s="7">
        <f t="shared" si="27"/>
        <v>672592</v>
      </c>
      <c r="AC99" s="7">
        <f t="shared" si="28"/>
        <v>725507</v>
      </c>
      <c r="AD99" s="7">
        <f t="shared" si="50"/>
        <v>695002</v>
      </c>
      <c r="AE99" s="63">
        <f t="shared" si="51"/>
        <v>463209</v>
      </c>
      <c r="AF99" s="40">
        <f t="shared" si="52"/>
        <v>811965</v>
      </c>
      <c r="AG99" s="40">
        <f t="shared" si="52"/>
        <v>692469</v>
      </c>
    </row>
    <row r="100" spans="1:33">
      <c r="A100" s="5" t="s">
        <v>14</v>
      </c>
      <c r="B100" s="6">
        <f t="shared" si="29"/>
        <v>361092</v>
      </c>
      <c r="C100" s="7">
        <f t="shared" si="30"/>
        <v>313223</v>
      </c>
      <c r="D100" s="7">
        <f t="shared" si="31"/>
        <v>526973</v>
      </c>
      <c r="E100" s="7">
        <f t="shared" si="32"/>
        <v>480798</v>
      </c>
      <c r="F100" s="25">
        <f t="shared" si="33"/>
        <v>643588</v>
      </c>
      <c r="G100" s="63">
        <f t="shared" si="34"/>
        <v>412258</v>
      </c>
      <c r="H100" s="40">
        <f t="shared" si="35"/>
        <v>770994</v>
      </c>
      <c r="I100" s="40">
        <f t="shared" si="35"/>
        <v>654105</v>
      </c>
      <c r="J100" s="6">
        <f t="shared" si="36"/>
        <v>234339</v>
      </c>
      <c r="K100" s="7">
        <f t="shared" si="37"/>
        <v>168743</v>
      </c>
      <c r="L100" s="7">
        <f t="shared" si="38"/>
        <v>247904</v>
      </c>
      <c r="M100" s="7">
        <f t="shared" si="39"/>
        <v>281190</v>
      </c>
      <c r="N100" s="7">
        <f t="shared" si="40"/>
        <v>121936</v>
      </c>
      <c r="O100" s="7">
        <f t="shared" si="41"/>
        <v>72821</v>
      </c>
      <c r="P100" s="29">
        <f t="shared" si="42"/>
        <v>81131</v>
      </c>
      <c r="Q100" s="29">
        <f t="shared" si="42"/>
        <v>90494</v>
      </c>
      <c r="R100" s="6">
        <f t="shared" si="43"/>
        <v>0</v>
      </c>
      <c r="S100" s="7">
        <f t="shared" si="44"/>
        <v>0</v>
      </c>
      <c r="T100" s="7">
        <f t="shared" si="45"/>
        <v>0</v>
      </c>
      <c r="U100" s="7">
        <f t="shared" si="46"/>
        <v>0</v>
      </c>
      <c r="V100" s="7">
        <f t="shared" si="47"/>
        <v>0</v>
      </c>
      <c r="W100" s="7">
        <f t="shared" si="48"/>
        <v>0</v>
      </c>
      <c r="X100" s="40">
        <f t="shared" si="49"/>
        <v>0</v>
      </c>
      <c r="Y100" s="40">
        <f t="shared" si="49"/>
        <v>0</v>
      </c>
      <c r="Z100" s="6">
        <f t="shared" si="25"/>
        <v>595431</v>
      </c>
      <c r="AA100" s="7">
        <f t="shared" si="26"/>
        <v>481966</v>
      </c>
      <c r="AB100" s="7">
        <f t="shared" si="27"/>
        <v>774877</v>
      </c>
      <c r="AC100" s="7">
        <f t="shared" si="28"/>
        <v>761988</v>
      </c>
      <c r="AD100" s="7">
        <f t="shared" si="50"/>
        <v>765524</v>
      </c>
      <c r="AE100" s="63">
        <f t="shared" si="51"/>
        <v>485079</v>
      </c>
      <c r="AF100" s="40">
        <f t="shared" si="52"/>
        <v>852125</v>
      </c>
      <c r="AG100" s="40">
        <f t="shared" si="52"/>
        <v>744599</v>
      </c>
    </row>
    <row r="101" spans="1:33">
      <c r="A101" s="5" t="s">
        <v>15</v>
      </c>
      <c r="B101" s="6">
        <f t="shared" si="29"/>
        <v>368869</v>
      </c>
      <c r="C101" s="7">
        <f t="shared" si="30"/>
        <v>322797</v>
      </c>
      <c r="D101" s="7">
        <f t="shared" si="31"/>
        <v>578461</v>
      </c>
      <c r="E101" s="7">
        <f t="shared" si="32"/>
        <v>494334</v>
      </c>
      <c r="F101" s="25">
        <f t="shared" si="33"/>
        <v>697651</v>
      </c>
      <c r="G101" s="63">
        <f t="shared" si="34"/>
        <v>417333</v>
      </c>
      <c r="H101" s="40">
        <f t="shared" si="35"/>
        <v>783326</v>
      </c>
      <c r="I101" s="40">
        <f t="shared" si="35"/>
        <v>698718</v>
      </c>
      <c r="J101" s="6">
        <f t="shared" si="36"/>
        <v>239045</v>
      </c>
      <c r="K101" s="7">
        <f t="shared" si="37"/>
        <v>177906</v>
      </c>
      <c r="L101" s="7">
        <f t="shared" si="38"/>
        <v>256130</v>
      </c>
      <c r="M101" s="7">
        <f t="shared" si="39"/>
        <v>281719</v>
      </c>
      <c r="N101" s="7">
        <f t="shared" si="40"/>
        <v>122437</v>
      </c>
      <c r="O101" s="7">
        <f t="shared" si="41"/>
        <v>72870</v>
      </c>
      <c r="P101" s="29">
        <f t="shared" si="42"/>
        <v>82021</v>
      </c>
      <c r="Q101" s="29">
        <f t="shared" si="42"/>
        <v>90526</v>
      </c>
      <c r="R101" s="6">
        <f t="shared" si="43"/>
        <v>0</v>
      </c>
      <c r="S101" s="7">
        <f t="shared" si="44"/>
        <v>0</v>
      </c>
      <c r="T101" s="7">
        <f t="shared" si="45"/>
        <v>0</v>
      </c>
      <c r="U101" s="7">
        <f t="shared" si="46"/>
        <v>0</v>
      </c>
      <c r="V101" s="7">
        <f t="shared" si="47"/>
        <v>0</v>
      </c>
      <c r="W101" s="7">
        <f t="shared" si="48"/>
        <v>0</v>
      </c>
      <c r="X101" s="40">
        <f t="shared" si="49"/>
        <v>0</v>
      </c>
      <c r="Y101" s="40">
        <f t="shared" si="49"/>
        <v>0</v>
      </c>
      <c r="Z101" s="6">
        <f t="shared" si="25"/>
        <v>607914</v>
      </c>
      <c r="AA101" s="7">
        <f t="shared" si="26"/>
        <v>500703</v>
      </c>
      <c r="AB101" s="7">
        <f t="shared" si="27"/>
        <v>834591</v>
      </c>
      <c r="AC101" s="7">
        <f t="shared" si="28"/>
        <v>776053</v>
      </c>
      <c r="AD101" s="7">
        <f t="shared" si="50"/>
        <v>820088</v>
      </c>
      <c r="AE101" s="63">
        <f t="shared" si="51"/>
        <v>490203</v>
      </c>
      <c r="AF101" s="40">
        <f t="shared" si="52"/>
        <v>865347</v>
      </c>
      <c r="AG101" s="40">
        <f t="shared" si="52"/>
        <v>789244</v>
      </c>
    </row>
    <row r="102" spans="1:33" ht="13.5" thickBot="1">
      <c r="A102" s="20" t="s">
        <v>16</v>
      </c>
      <c r="B102" s="21">
        <f t="shared" si="29"/>
        <v>377453</v>
      </c>
      <c r="C102" s="22">
        <f t="shared" si="30"/>
        <v>341172</v>
      </c>
      <c r="D102" s="22">
        <f t="shared" si="31"/>
        <v>625435</v>
      </c>
      <c r="E102" s="22">
        <f t="shared" si="32"/>
        <v>516195</v>
      </c>
      <c r="F102" s="50">
        <f t="shared" si="33"/>
        <v>752716</v>
      </c>
      <c r="G102" s="64">
        <f t="shared" si="34"/>
        <v>438602</v>
      </c>
      <c r="H102" s="47">
        <f t="shared" si="35"/>
        <v>829218</v>
      </c>
      <c r="I102" s="47">
        <f t="shared" si="35"/>
        <v>743446</v>
      </c>
      <c r="J102" s="21">
        <f t="shared" si="36"/>
        <v>267370</v>
      </c>
      <c r="K102" s="22">
        <f t="shared" si="37"/>
        <v>191655</v>
      </c>
      <c r="L102" s="22">
        <f t="shared" si="38"/>
        <v>277665</v>
      </c>
      <c r="M102" s="22">
        <f t="shared" si="39"/>
        <v>287667</v>
      </c>
      <c r="N102" s="22">
        <f t="shared" si="40"/>
        <v>129546</v>
      </c>
      <c r="O102" s="22">
        <f t="shared" si="41"/>
        <v>78457</v>
      </c>
      <c r="P102" s="30">
        <f t="shared" si="42"/>
        <v>88162</v>
      </c>
      <c r="Q102" s="30">
        <f t="shared" si="42"/>
        <v>94392</v>
      </c>
      <c r="R102" s="21">
        <f t="shared" si="43"/>
        <v>0</v>
      </c>
      <c r="S102" s="22">
        <f t="shared" si="44"/>
        <v>0</v>
      </c>
      <c r="T102" s="22">
        <f t="shared" si="45"/>
        <v>0</v>
      </c>
      <c r="U102" s="22">
        <f t="shared" si="46"/>
        <v>0</v>
      </c>
      <c r="V102" s="22">
        <f t="shared" si="47"/>
        <v>0</v>
      </c>
      <c r="W102" s="22">
        <f t="shared" si="48"/>
        <v>0</v>
      </c>
      <c r="X102" s="47">
        <f t="shared" si="49"/>
        <v>0</v>
      </c>
      <c r="Y102" s="47">
        <f t="shared" si="49"/>
        <v>0</v>
      </c>
      <c r="Z102" s="21">
        <f t="shared" si="25"/>
        <v>644823</v>
      </c>
      <c r="AA102" s="22">
        <f t="shared" si="26"/>
        <v>532827</v>
      </c>
      <c r="AB102" s="22">
        <f t="shared" si="27"/>
        <v>903100</v>
      </c>
      <c r="AC102" s="22">
        <f t="shared" si="28"/>
        <v>803862</v>
      </c>
      <c r="AD102" s="22">
        <f t="shared" si="50"/>
        <v>882262</v>
      </c>
      <c r="AE102" s="64">
        <f t="shared" si="51"/>
        <v>517059</v>
      </c>
      <c r="AF102" s="47">
        <f t="shared" si="52"/>
        <v>917380</v>
      </c>
      <c r="AG102" s="47">
        <f t="shared" si="52"/>
        <v>837838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42">
        <v>2010</v>
      </c>
      <c r="AG109" s="42">
        <v>2010</v>
      </c>
    </row>
    <row r="110" spans="1:33">
      <c r="A110" s="5" t="s">
        <v>6</v>
      </c>
      <c r="B110" s="6">
        <f t="shared" ref="B110:X110" si="53">+B27</f>
        <v>134443.32999999999</v>
      </c>
      <c r="C110" s="7">
        <f t="shared" si="53"/>
        <v>139372</v>
      </c>
      <c r="D110" s="7">
        <f t="shared" si="53"/>
        <v>123424.848</v>
      </c>
      <c r="E110" s="7">
        <f t="shared" si="53"/>
        <v>83820.479000000007</v>
      </c>
      <c r="F110" s="25">
        <f t="shared" si="53"/>
        <v>66799.289999999994</v>
      </c>
      <c r="G110" s="63">
        <f t="shared" si="53"/>
        <v>57262.657999999996</v>
      </c>
      <c r="H110" s="40">
        <f t="shared" si="53"/>
        <v>44467</v>
      </c>
      <c r="I110" s="40">
        <f t="shared" ref="I110" si="54">+I27</f>
        <v>58721</v>
      </c>
      <c r="J110" s="6">
        <f t="shared" si="53"/>
        <v>258375.5</v>
      </c>
      <c r="K110" s="7">
        <f t="shared" si="53"/>
        <v>287533.36500000005</v>
      </c>
      <c r="L110" s="7">
        <f t="shared" si="53"/>
        <v>324319.875</v>
      </c>
      <c r="M110" s="7">
        <f t="shared" si="53"/>
        <v>604819.46099999989</v>
      </c>
      <c r="N110" s="7">
        <f t="shared" si="53"/>
        <v>734448.70200000005</v>
      </c>
      <c r="O110" s="7">
        <f t="shared" si="53"/>
        <v>524765.72200000007</v>
      </c>
      <c r="P110" s="29">
        <f t="shared" si="53"/>
        <v>528185</v>
      </c>
      <c r="Q110" s="29">
        <f t="shared" ref="Q110" si="55">+Q27</f>
        <v>707276</v>
      </c>
      <c r="R110" s="6">
        <f t="shared" si="53"/>
        <v>0</v>
      </c>
      <c r="S110" s="7">
        <f t="shared" si="53"/>
        <v>0</v>
      </c>
      <c r="T110" s="7">
        <f t="shared" si="53"/>
        <v>0</v>
      </c>
      <c r="U110" s="7">
        <f t="shared" si="53"/>
        <v>0</v>
      </c>
      <c r="V110" s="7">
        <f t="shared" si="53"/>
        <v>0</v>
      </c>
      <c r="W110" s="7">
        <f t="shared" si="53"/>
        <v>0</v>
      </c>
      <c r="X110" s="40">
        <f t="shared" si="53"/>
        <v>0</v>
      </c>
      <c r="Y110" s="40">
        <f t="shared" ref="Y110" si="56">+Y27</f>
        <v>0</v>
      </c>
      <c r="Z110" s="6">
        <f t="shared" ref="Z110:Z121" si="57">+R110+J110+B110</f>
        <v>392818.82999999996</v>
      </c>
      <c r="AA110" s="7">
        <f t="shared" ref="AA110:AA121" si="58">+S110+K110+C110</f>
        <v>426905.36500000005</v>
      </c>
      <c r="AB110" s="7">
        <f t="shared" ref="AB110:AB121" si="59">+T110+L110+D110</f>
        <v>447744.723</v>
      </c>
      <c r="AC110" s="7">
        <f t="shared" ref="AC110:AC121" si="60">+U110+M110+E110</f>
        <v>688639.94</v>
      </c>
      <c r="AD110" s="7">
        <f>+AD27</f>
        <v>801247.99200000009</v>
      </c>
      <c r="AE110" s="63">
        <f>+AE27</f>
        <v>582028.38000000012</v>
      </c>
      <c r="AF110" s="40">
        <f>+AF27</f>
        <v>572652</v>
      </c>
      <c r="AG110" s="40">
        <f>+AG27</f>
        <v>765997</v>
      </c>
    </row>
    <row r="111" spans="1:33">
      <c r="A111" s="5" t="s">
        <v>24</v>
      </c>
      <c r="B111" s="6">
        <f t="shared" ref="B111:B121" si="61">+B110+B28</f>
        <v>350105.8</v>
      </c>
      <c r="C111" s="7">
        <f t="shared" ref="C111:C121" si="62">+C110+C28</f>
        <v>323243</v>
      </c>
      <c r="D111" s="7">
        <f t="shared" ref="D111:D121" si="63">+D110+D28</f>
        <v>278613.18599999999</v>
      </c>
      <c r="E111" s="7">
        <f t="shared" ref="E111:E121" si="64">+E110+E28</f>
        <v>227665.72700000001</v>
      </c>
      <c r="F111" s="25">
        <f t="shared" ref="F111:F121" si="65">+F110+F28</f>
        <v>189411.88</v>
      </c>
      <c r="G111" s="63">
        <f t="shared" ref="G111:G121" si="66">+G110+G28</f>
        <v>128893.74299999999</v>
      </c>
      <c r="H111" s="40">
        <f t="shared" ref="H111:I121" si="67">+H110+H28</f>
        <v>112123</v>
      </c>
      <c r="I111" s="40">
        <f t="shared" si="67"/>
        <v>134630</v>
      </c>
      <c r="J111" s="6">
        <f t="shared" ref="J111:J121" si="68">+J110+J28</f>
        <v>520308.5</v>
      </c>
      <c r="K111" s="7">
        <f t="shared" ref="K111:K121" si="69">+K110+K28</f>
        <v>566397.17200000002</v>
      </c>
      <c r="L111" s="7">
        <f t="shared" ref="L111:L121" si="70">+L110+L28</f>
        <v>669225.15599999996</v>
      </c>
      <c r="M111" s="7">
        <f t="shared" ref="M111:M121" si="71">+M110+M28</f>
        <v>1153661.6909999999</v>
      </c>
      <c r="N111" s="7">
        <f t="shared" ref="N111:N121" si="72">+N110+N28</f>
        <v>1437172.7239999999</v>
      </c>
      <c r="O111" s="7">
        <f t="shared" ref="O111:O121" si="73">+O110+O28</f>
        <v>1095261.3400000003</v>
      </c>
      <c r="P111" s="29">
        <f t="shared" ref="P111:Q121" si="74">+P110+P28</f>
        <v>1084102</v>
      </c>
      <c r="Q111" s="29">
        <f t="shared" si="74"/>
        <v>1424090</v>
      </c>
      <c r="R111" s="6">
        <f t="shared" ref="R111:R121" si="75">+R110+R28</f>
        <v>0</v>
      </c>
      <c r="S111" s="7">
        <f t="shared" ref="S111:S121" si="76">+S110+S28</f>
        <v>0</v>
      </c>
      <c r="T111" s="7">
        <f t="shared" ref="T111:T121" si="77">+T110+T28</f>
        <v>0</v>
      </c>
      <c r="U111" s="7">
        <f t="shared" ref="U111:U121" si="78">+U110+U28</f>
        <v>0</v>
      </c>
      <c r="V111" s="7">
        <f t="shared" ref="V111:V121" si="79">+V110+V28</f>
        <v>0</v>
      </c>
      <c r="W111" s="7">
        <f t="shared" ref="W111:W121" si="80">+W110+W28</f>
        <v>0</v>
      </c>
      <c r="X111" s="40">
        <f t="shared" ref="X111:Y121" si="81">+X110+X28</f>
        <v>0</v>
      </c>
      <c r="Y111" s="40">
        <f t="shared" si="81"/>
        <v>0</v>
      </c>
      <c r="Z111" s="6">
        <f t="shared" si="57"/>
        <v>870414.3</v>
      </c>
      <c r="AA111" s="7">
        <f t="shared" si="58"/>
        <v>889640.17200000002</v>
      </c>
      <c r="AB111" s="7">
        <f t="shared" si="59"/>
        <v>947838.34199999995</v>
      </c>
      <c r="AC111" s="7">
        <f t="shared" si="60"/>
        <v>1381327.4179999998</v>
      </c>
      <c r="AD111" s="7">
        <f t="shared" ref="AD111:AD121" si="82">+AD110+AD28</f>
        <v>1626584.6040000001</v>
      </c>
      <c r="AE111" s="63">
        <f t="shared" ref="AE111:AE121" si="83">+AE110+AE28</f>
        <v>1224155.0830000001</v>
      </c>
      <c r="AF111" s="40">
        <f t="shared" ref="AF111:AG121" si="84">+AF110+AF28</f>
        <v>1196225</v>
      </c>
      <c r="AG111" s="40">
        <f t="shared" si="84"/>
        <v>1558720</v>
      </c>
    </row>
    <row r="112" spans="1:33">
      <c r="A112" s="5" t="s">
        <v>7</v>
      </c>
      <c r="B112" s="6">
        <f t="shared" si="61"/>
        <v>627038.37</v>
      </c>
      <c r="C112" s="7">
        <f t="shared" si="62"/>
        <v>596977</v>
      </c>
      <c r="D112" s="7">
        <f t="shared" si="63"/>
        <v>526785.31799999997</v>
      </c>
      <c r="E112" s="7">
        <f t="shared" si="64"/>
        <v>417673.36900000001</v>
      </c>
      <c r="F112" s="25">
        <f t="shared" si="65"/>
        <v>281208.74</v>
      </c>
      <c r="G112" s="63">
        <f t="shared" si="66"/>
        <v>223237.397</v>
      </c>
      <c r="H112" s="40">
        <f t="shared" si="67"/>
        <v>189326</v>
      </c>
      <c r="I112" s="40">
        <f t="shared" si="67"/>
        <v>219570</v>
      </c>
      <c r="J112" s="6">
        <f t="shared" si="68"/>
        <v>869828.92999999993</v>
      </c>
      <c r="K112" s="7">
        <f t="shared" si="69"/>
        <v>906969.04</v>
      </c>
      <c r="L112" s="7">
        <f t="shared" si="70"/>
        <v>1111271.882</v>
      </c>
      <c r="M112" s="7">
        <f t="shared" si="71"/>
        <v>1812345.8909999998</v>
      </c>
      <c r="N112" s="7">
        <f t="shared" si="72"/>
        <v>2356212.7829999998</v>
      </c>
      <c r="O112" s="7">
        <f t="shared" si="73"/>
        <v>1775315.2020000005</v>
      </c>
      <c r="P112" s="29">
        <f t="shared" si="74"/>
        <v>1864632</v>
      </c>
      <c r="Q112" s="29">
        <f t="shared" si="74"/>
        <v>2281527</v>
      </c>
      <c r="R112" s="6">
        <f t="shared" si="75"/>
        <v>0</v>
      </c>
      <c r="S112" s="7">
        <f t="shared" si="76"/>
        <v>0</v>
      </c>
      <c r="T112" s="7">
        <f t="shared" si="77"/>
        <v>0</v>
      </c>
      <c r="U112" s="7">
        <f t="shared" si="78"/>
        <v>0</v>
      </c>
      <c r="V112" s="7">
        <f t="shared" si="79"/>
        <v>0</v>
      </c>
      <c r="W112" s="7">
        <f t="shared" si="80"/>
        <v>0</v>
      </c>
      <c r="X112" s="40">
        <f t="shared" si="81"/>
        <v>0</v>
      </c>
      <c r="Y112" s="40">
        <f t="shared" si="81"/>
        <v>0</v>
      </c>
      <c r="Z112" s="6">
        <f t="shared" si="57"/>
        <v>1496867.2999999998</v>
      </c>
      <c r="AA112" s="7">
        <f t="shared" si="58"/>
        <v>1503946.04</v>
      </c>
      <c r="AB112" s="7">
        <f t="shared" si="59"/>
        <v>1638057.2</v>
      </c>
      <c r="AC112" s="7">
        <f t="shared" si="60"/>
        <v>2230019.2599999998</v>
      </c>
      <c r="AD112" s="7">
        <f t="shared" si="82"/>
        <v>2637421.523</v>
      </c>
      <c r="AE112" s="63">
        <f t="shared" si="83"/>
        <v>1998552.5990000002</v>
      </c>
      <c r="AF112" s="40">
        <f t="shared" si="84"/>
        <v>2053958</v>
      </c>
      <c r="AG112" s="40">
        <f t="shared" si="84"/>
        <v>2501097</v>
      </c>
    </row>
    <row r="113" spans="1:33">
      <c r="A113" s="5" t="s">
        <v>8</v>
      </c>
      <c r="B113" s="6">
        <f t="shared" si="61"/>
        <v>822276.96</v>
      </c>
      <c r="C113" s="7">
        <f t="shared" si="62"/>
        <v>835049</v>
      </c>
      <c r="D113" s="7">
        <f t="shared" si="63"/>
        <v>680928.70400000003</v>
      </c>
      <c r="E113" s="7">
        <f t="shared" si="64"/>
        <v>511218.97499999998</v>
      </c>
      <c r="F113" s="25">
        <f t="shared" si="65"/>
        <v>404941.68799999997</v>
      </c>
      <c r="G113" s="63">
        <f t="shared" si="66"/>
        <v>260136.00099999999</v>
      </c>
      <c r="H113" s="40">
        <f t="shared" si="67"/>
        <v>217249</v>
      </c>
      <c r="I113" s="40">
        <f t="shared" si="67"/>
        <v>265366</v>
      </c>
      <c r="J113" s="6">
        <f t="shared" si="68"/>
        <v>1208844.3799999999</v>
      </c>
      <c r="K113" s="7">
        <f t="shared" si="69"/>
        <v>1217593.898</v>
      </c>
      <c r="L113" s="7">
        <f t="shared" si="70"/>
        <v>1575334.6060000001</v>
      </c>
      <c r="M113" s="7">
        <f t="shared" si="71"/>
        <v>2438266.0059999996</v>
      </c>
      <c r="N113" s="7">
        <f t="shared" si="72"/>
        <v>3207977.0609999998</v>
      </c>
      <c r="O113" s="7">
        <f t="shared" si="73"/>
        <v>2371980.3730000006</v>
      </c>
      <c r="P113" s="29">
        <f t="shared" si="74"/>
        <v>2670090</v>
      </c>
      <c r="Q113" s="29">
        <f t="shared" si="74"/>
        <v>3153804</v>
      </c>
      <c r="R113" s="6">
        <f t="shared" si="75"/>
        <v>0</v>
      </c>
      <c r="S113" s="7">
        <f t="shared" si="76"/>
        <v>0</v>
      </c>
      <c r="T113" s="7">
        <f t="shared" si="77"/>
        <v>0</v>
      </c>
      <c r="U113" s="7">
        <f t="shared" si="78"/>
        <v>0</v>
      </c>
      <c r="V113" s="7">
        <f t="shared" si="79"/>
        <v>0</v>
      </c>
      <c r="W113" s="7">
        <f t="shared" si="80"/>
        <v>0</v>
      </c>
      <c r="X113" s="40">
        <f t="shared" si="81"/>
        <v>0</v>
      </c>
      <c r="Y113" s="40">
        <f t="shared" si="81"/>
        <v>0</v>
      </c>
      <c r="Z113" s="6">
        <f t="shared" si="57"/>
        <v>2031121.3399999999</v>
      </c>
      <c r="AA113" s="7">
        <f t="shared" si="58"/>
        <v>2052642.898</v>
      </c>
      <c r="AB113" s="7">
        <f t="shared" si="59"/>
        <v>2256263.31</v>
      </c>
      <c r="AC113" s="7">
        <f t="shared" si="60"/>
        <v>2949484.9809999997</v>
      </c>
      <c r="AD113" s="7">
        <f t="shared" si="82"/>
        <v>3612918.7489999998</v>
      </c>
      <c r="AE113" s="63">
        <f t="shared" si="83"/>
        <v>2632116.3740000003</v>
      </c>
      <c r="AF113" s="40">
        <f t="shared" si="84"/>
        <v>2887339</v>
      </c>
      <c r="AG113" s="40">
        <f t="shared" si="84"/>
        <v>3419170</v>
      </c>
    </row>
    <row r="114" spans="1:33">
      <c r="A114" s="5" t="s">
        <v>9</v>
      </c>
      <c r="B114" s="6">
        <f t="shared" si="61"/>
        <v>969812.19</v>
      </c>
      <c r="C114" s="7">
        <f t="shared" si="62"/>
        <v>947020</v>
      </c>
      <c r="D114" s="7">
        <f t="shared" si="63"/>
        <v>762165.73699999996</v>
      </c>
      <c r="E114" s="7">
        <f t="shared" si="64"/>
        <v>545079.22600000002</v>
      </c>
      <c r="F114" s="25">
        <f t="shared" si="65"/>
        <v>446190.152</v>
      </c>
      <c r="G114" s="63">
        <f t="shared" si="66"/>
        <v>283593.00099999999</v>
      </c>
      <c r="H114" s="40">
        <f t="shared" si="67"/>
        <v>231122</v>
      </c>
      <c r="I114" s="40">
        <f t="shared" si="67"/>
        <v>290424</v>
      </c>
      <c r="J114" s="6">
        <f t="shared" si="68"/>
        <v>1546486.2899999998</v>
      </c>
      <c r="K114" s="7">
        <f t="shared" si="69"/>
        <v>1507501.96</v>
      </c>
      <c r="L114" s="7">
        <f t="shared" si="70"/>
        <v>2063602.0330000003</v>
      </c>
      <c r="M114" s="7">
        <f t="shared" si="71"/>
        <v>3127305.5459999996</v>
      </c>
      <c r="N114" s="7">
        <f t="shared" si="72"/>
        <v>3982486.1069999998</v>
      </c>
      <c r="O114" s="7">
        <f t="shared" si="73"/>
        <v>2957781.3730000006</v>
      </c>
      <c r="P114" s="29">
        <f t="shared" si="74"/>
        <v>3475085</v>
      </c>
      <c r="Q114" s="29">
        <f t="shared" si="74"/>
        <v>4068766</v>
      </c>
      <c r="R114" s="6">
        <f t="shared" si="75"/>
        <v>0</v>
      </c>
      <c r="S114" s="7">
        <f t="shared" si="76"/>
        <v>0</v>
      </c>
      <c r="T114" s="7">
        <f t="shared" si="77"/>
        <v>0</v>
      </c>
      <c r="U114" s="7">
        <f t="shared" si="78"/>
        <v>0</v>
      </c>
      <c r="V114" s="7">
        <f t="shared" si="79"/>
        <v>0</v>
      </c>
      <c r="W114" s="7">
        <f t="shared" si="80"/>
        <v>0</v>
      </c>
      <c r="X114" s="40">
        <f t="shared" si="81"/>
        <v>0</v>
      </c>
      <c r="Y114" s="40">
        <f t="shared" si="81"/>
        <v>0</v>
      </c>
      <c r="Z114" s="6">
        <f t="shared" si="57"/>
        <v>2516298.4799999995</v>
      </c>
      <c r="AA114" s="7">
        <f t="shared" si="58"/>
        <v>2454521.96</v>
      </c>
      <c r="AB114" s="7">
        <f t="shared" si="59"/>
        <v>2825767.7700000005</v>
      </c>
      <c r="AC114" s="7">
        <f t="shared" si="60"/>
        <v>3672384.7719999999</v>
      </c>
      <c r="AD114" s="7">
        <f t="shared" si="82"/>
        <v>4428676.2589999996</v>
      </c>
      <c r="AE114" s="63">
        <f t="shared" si="83"/>
        <v>3241374.3740000003</v>
      </c>
      <c r="AF114" s="40">
        <f t="shared" si="84"/>
        <v>3706207</v>
      </c>
      <c r="AG114" s="40">
        <f t="shared" si="84"/>
        <v>4359190</v>
      </c>
    </row>
    <row r="115" spans="1:33">
      <c r="A115" s="5" t="s">
        <v>10</v>
      </c>
      <c r="B115" s="6">
        <f t="shared" si="61"/>
        <v>1035747.6499999999</v>
      </c>
      <c r="C115" s="7">
        <f t="shared" si="62"/>
        <v>1032253</v>
      </c>
      <c r="D115" s="7">
        <f t="shared" si="63"/>
        <v>848993.99099999992</v>
      </c>
      <c r="E115" s="7">
        <f t="shared" si="64"/>
        <v>582180.22600000002</v>
      </c>
      <c r="F115" s="25">
        <f t="shared" si="65"/>
        <v>463387.15100000001</v>
      </c>
      <c r="G115" s="63">
        <f t="shared" si="66"/>
        <v>298509.00099999999</v>
      </c>
      <c r="H115" s="40">
        <f t="shared" si="67"/>
        <v>243183</v>
      </c>
      <c r="I115" s="40">
        <f t="shared" si="67"/>
        <v>300639</v>
      </c>
      <c r="J115" s="6">
        <f t="shared" si="68"/>
        <v>1821996.0399999998</v>
      </c>
      <c r="K115" s="7">
        <f t="shared" si="69"/>
        <v>1784183.9439999999</v>
      </c>
      <c r="L115" s="7">
        <f t="shared" si="70"/>
        <v>2519490.9160000002</v>
      </c>
      <c r="M115" s="7">
        <f t="shared" si="71"/>
        <v>3709934.5459999996</v>
      </c>
      <c r="N115" s="7">
        <f t="shared" si="72"/>
        <v>4797818.7019999996</v>
      </c>
      <c r="O115" s="7">
        <f t="shared" si="73"/>
        <v>3495840.3730000006</v>
      </c>
      <c r="P115" s="29">
        <f t="shared" si="74"/>
        <v>4273525</v>
      </c>
      <c r="Q115" s="29">
        <f t="shared" si="74"/>
        <v>4817798</v>
      </c>
      <c r="R115" s="6">
        <f t="shared" si="75"/>
        <v>0</v>
      </c>
      <c r="S115" s="7">
        <f t="shared" si="76"/>
        <v>0</v>
      </c>
      <c r="T115" s="7">
        <f t="shared" si="77"/>
        <v>0</v>
      </c>
      <c r="U115" s="7">
        <f t="shared" si="78"/>
        <v>0</v>
      </c>
      <c r="V115" s="7">
        <f t="shared" si="79"/>
        <v>0</v>
      </c>
      <c r="W115" s="7">
        <f t="shared" si="80"/>
        <v>0</v>
      </c>
      <c r="X115" s="40">
        <f t="shared" si="81"/>
        <v>0</v>
      </c>
      <c r="Y115" s="40">
        <f t="shared" si="81"/>
        <v>0</v>
      </c>
      <c r="Z115" s="6">
        <f t="shared" si="57"/>
        <v>2857743.6899999995</v>
      </c>
      <c r="AA115" s="7">
        <f t="shared" si="58"/>
        <v>2816436.9440000001</v>
      </c>
      <c r="AB115" s="7">
        <f t="shared" si="59"/>
        <v>3368484.9070000001</v>
      </c>
      <c r="AC115" s="7">
        <f t="shared" si="60"/>
        <v>4292114.7719999999</v>
      </c>
      <c r="AD115" s="7">
        <f t="shared" si="82"/>
        <v>5261205.8530000001</v>
      </c>
      <c r="AE115" s="63">
        <f t="shared" si="83"/>
        <v>3794349.3740000003</v>
      </c>
      <c r="AF115" s="40">
        <f t="shared" si="84"/>
        <v>4516708</v>
      </c>
      <c r="AG115" s="40">
        <f t="shared" si="84"/>
        <v>5118437</v>
      </c>
    </row>
    <row r="116" spans="1:33">
      <c r="A116" s="5" t="s">
        <v>11</v>
      </c>
      <c r="B116" s="6">
        <f t="shared" si="61"/>
        <v>1116214.0629999998</v>
      </c>
      <c r="C116" s="7">
        <f t="shared" si="62"/>
        <v>1119155</v>
      </c>
      <c r="D116" s="7">
        <f t="shared" si="63"/>
        <v>887433.22499999998</v>
      </c>
      <c r="E116" s="7">
        <f t="shared" si="64"/>
        <v>600863.22900000005</v>
      </c>
      <c r="F116" s="25">
        <f t="shared" si="65"/>
        <v>481922.28100000002</v>
      </c>
      <c r="G116" s="63">
        <f t="shared" si="66"/>
        <v>333217.00099999999</v>
      </c>
      <c r="H116" s="40">
        <f t="shared" si="67"/>
        <v>248087</v>
      </c>
      <c r="I116" s="40">
        <f t="shared" si="67"/>
        <v>327009</v>
      </c>
      <c r="J116" s="6">
        <f t="shared" si="68"/>
        <v>2160235.0599999996</v>
      </c>
      <c r="K116" s="7">
        <f t="shared" si="69"/>
        <v>2065610.69</v>
      </c>
      <c r="L116" s="7">
        <f t="shared" si="70"/>
        <v>2957999.736</v>
      </c>
      <c r="M116" s="7">
        <f t="shared" si="71"/>
        <v>4373899.074</v>
      </c>
      <c r="N116" s="7">
        <f t="shared" si="72"/>
        <v>5607852.1989999991</v>
      </c>
      <c r="O116" s="7">
        <f t="shared" si="73"/>
        <v>4040309.3730000006</v>
      </c>
      <c r="P116" s="29">
        <f t="shared" si="74"/>
        <v>4996632</v>
      </c>
      <c r="Q116" s="29">
        <f t="shared" si="74"/>
        <v>5611599</v>
      </c>
      <c r="R116" s="6">
        <f t="shared" si="75"/>
        <v>0</v>
      </c>
      <c r="S116" s="7">
        <f t="shared" si="76"/>
        <v>0</v>
      </c>
      <c r="T116" s="7">
        <f t="shared" si="77"/>
        <v>0</v>
      </c>
      <c r="U116" s="7">
        <f t="shared" si="78"/>
        <v>0</v>
      </c>
      <c r="V116" s="7">
        <f t="shared" si="79"/>
        <v>0</v>
      </c>
      <c r="W116" s="7">
        <f t="shared" si="80"/>
        <v>0</v>
      </c>
      <c r="X116" s="40">
        <f t="shared" si="81"/>
        <v>0</v>
      </c>
      <c r="Y116" s="40">
        <f t="shared" si="81"/>
        <v>0</v>
      </c>
      <c r="Z116" s="6">
        <f t="shared" si="57"/>
        <v>3276449.1229999997</v>
      </c>
      <c r="AA116" s="7">
        <f t="shared" si="58"/>
        <v>3184765.69</v>
      </c>
      <c r="AB116" s="7">
        <f t="shared" si="59"/>
        <v>3845432.9610000001</v>
      </c>
      <c r="AC116" s="7">
        <f t="shared" si="60"/>
        <v>4974762.3030000003</v>
      </c>
      <c r="AD116" s="7">
        <f t="shared" si="82"/>
        <v>6089774.4800000004</v>
      </c>
      <c r="AE116" s="63">
        <f t="shared" si="83"/>
        <v>4373526.3739999998</v>
      </c>
      <c r="AF116" s="40">
        <f t="shared" si="84"/>
        <v>5244719</v>
      </c>
      <c r="AG116" s="40">
        <f t="shared" si="84"/>
        <v>5938608</v>
      </c>
    </row>
    <row r="117" spans="1:33">
      <c r="A117" s="5" t="s">
        <v>12</v>
      </c>
      <c r="B117" s="6">
        <f t="shared" si="61"/>
        <v>1188004.3969999999</v>
      </c>
      <c r="C117" s="7">
        <f t="shared" si="62"/>
        <v>1196321</v>
      </c>
      <c r="D117" s="7">
        <f t="shared" si="63"/>
        <v>925826.61100000003</v>
      </c>
      <c r="E117" s="7">
        <f t="shared" si="64"/>
        <v>622572.59300000011</v>
      </c>
      <c r="F117" s="25">
        <f t="shared" si="65"/>
        <v>497624.53700000001</v>
      </c>
      <c r="G117" s="63">
        <f t="shared" si="66"/>
        <v>375658.00099999999</v>
      </c>
      <c r="H117" s="40">
        <f t="shared" si="67"/>
        <v>260118</v>
      </c>
      <c r="I117" s="40">
        <f t="shared" si="67"/>
        <v>358160</v>
      </c>
      <c r="J117" s="6">
        <f t="shared" si="68"/>
        <v>2483328.3689999995</v>
      </c>
      <c r="K117" s="7">
        <f t="shared" si="69"/>
        <v>2382262.4589999998</v>
      </c>
      <c r="L117" s="7">
        <f t="shared" si="70"/>
        <v>3490606.773</v>
      </c>
      <c r="M117" s="7">
        <f t="shared" si="71"/>
        <v>5039961.2110000001</v>
      </c>
      <c r="N117" s="7">
        <f t="shared" si="72"/>
        <v>6366731.4479999989</v>
      </c>
      <c r="O117" s="7">
        <f t="shared" si="73"/>
        <v>4560709.3730000006</v>
      </c>
      <c r="P117" s="29">
        <f t="shared" si="74"/>
        <v>5787336</v>
      </c>
      <c r="Q117" s="29">
        <f t="shared" si="74"/>
        <v>6386937</v>
      </c>
      <c r="R117" s="6">
        <f t="shared" si="75"/>
        <v>0</v>
      </c>
      <c r="S117" s="7">
        <f t="shared" si="76"/>
        <v>0</v>
      </c>
      <c r="T117" s="7">
        <f t="shared" si="77"/>
        <v>0</v>
      </c>
      <c r="U117" s="7">
        <f t="shared" si="78"/>
        <v>0</v>
      </c>
      <c r="V117" s="7">
        <f t="shared" si="79"/>
        <v>0</v>
      </c>
      <c r="W117" s="7">
        <f t="shared" si="80"/>
        <v>0</v>
      </c>
      <c r="X117" s="40">
        <f t="shared" si="81"/>
        <v>0</v>
      </c>
      <c r="Y117" s="40">
        <f t="shared" si="81"/>
        <v>0</v>
      </c>
      <c r="Z117" s="6">
        <f t="shared" si="57"/>
        <v>3671332.7659999994</v>
      </c>
      <c r="AA117" s="7">
        <f t="shared" si="58"/>
        <v>3578583.4589999998</v>
      </c>
      <c r="AB117" s="7">
        <f t="shared" si="59"/>
        <v>4416433.3839999996</v>
      </c>
      <c r="AC117" s="7">
        <f t="shared" si="60"/>
        <v>5662533.8040000005</v>
      </c>
      <c r="AD117" s="7">
        <f t="shared" si="82"/>
        <v>6864355.9850000003</v>
      </c>
      <c r="AE117" s="63">
        <f t="shared" si="83"/>
        <v>4936367.3739999998</v>
      </c>
      <c r="AF117" s="40">
        <f t="shared" si="84"/>
        <v>6047454</v>
      </c>
      <c r="AG117" s="40">
        <f t="shared" si="84"/>
        <v>6745097</v>
      </c>
    </row>
    <row r="118" spans="1:33">
      <c r="A118" s="5" t="s">
        <v>13</v>
      </c>
      <c r="B118" s="6">
        <f t="shared" si="61"/>
        <v>1327217.7729999998</v>
      </c>
      <c r="C118" s="7">
        <f t="shared" si="62"/>
        <v>1270747</v>
      </c>
      <c r="D118" s="7">
        <f t="shared" si="63"/>
        <v>961988.79200000002</v>
      </c>
      <c r="E118" s="7">
        <f t="shared" si="64"/>
        <v>643987.98900000006</v>
      </c>
      <c r="F118" s="25">
        <f t="shared" si="65"/>
        <v>509537.04700000002</v>
      </c>
      <c r="G118" s="63">
        <f t="shared" si="66"/>
        <v>405813.00099999999</v>
      </c>
      <c r="H118" s="40">
        <f t="shared" si="67"/>
        <v>274704</v>
      </c>
      <c r="I118" s="40">
        <f t="shared" si="67"/>
        <v>374394</v>
      </c>
      <c r="J118" s="6">
        <f t="shared" si="68"/>
        <v>2759361.2229999993</v>
      </c>
      <c r="K118" s="7">
        <f t="shared" si="69"/>
        <v>2644347.3909999998</v>
      </c>
      <c r="L118" s="7">
        <f t="shared" si="70"/>
        <v>4023934.3059999999</v>
      </c>
      <c r="M118" s="7">
        <f t="shared" si="71"/>
        <v>5687767.7010000004</v>
      </c>
      <c r="N118" s="7">
        <f t="shared" si="72"/>
        <v>7096877.794999999</v>
      </c>
      <c r="O118" s="7">
        <f t="shared" si="73"/>
        <v>5088437.3730000006</v>
      </c>
      <c r="P118" s="29">
        <f t="shared" si="74"/>
        <v>6438520</v>
      </c>
      <c r="Q118" s="29">
        <f t="shared" si="74"/>
        <v>7066268</v>
      </c>
      <c r="R118" s="6">
        <f t="shared" si="75"/>
        <v>0</v>
      </c>
      <c r="S118" s="7">
        <f t="shared" si="76"/>
        <v>0</v>
      </c>
      <c r="T118" s="7">
        <f t="shared" si="77"/>
        <v>0</v>
      </c>
      <c r="U118" s="7">
        <f t="shared" si="78"/>
        <v>0</v>
      </c>
      <c r="V118" s="7">
        <f t="shared" si="79"/>
        <v>0</v>
      </c>
      <c r="W118" s="7">
        <f t="shared" si="80"/>
        <v>0</v>
      </c>
      <c r="X118" s="40">
        <f t="shared" si="81"/>
        <v>0</v>
      </c>
      <c r="Y118" s="40">
        <f t="shared" si="81"/>
        <v>0</v>
      </c>
      <c r="Z118" s="6">
        <f t="shared" si="57"/>
        <v>4086578.9959999993</v>
      </c>
      <c r="AA118" s="7">
        <f t="shared" si="58"/>
        <v>3915094.3909999998</v>
      </c>
      <c r="AB118" s="7">
        <f t="shared" si="59"/>
        <v>4985923.0980000002</v>
      </c>
      <c r="AC118" s="7">
        <f t="shared" si="60"/>
        <v>6331755.6900000004</v>
      </c>
      <c r="AD118" s="7">
        <f t="shared" si="82"/>
        <v>7606414.8420000002</v>
      </c>
      <c r="AE118" s="63">
        <f t="shared" si="83"/>
        <v>5494250.3739999998</v>
      </c>
      <c r="AF118" s="40">
        <f t="shared" si="84"/>
        <v>6713224</v>
      </c>
      <c r="AG118" s="40">
        <f t="shared" si="84"/>
        <v>7440662</v>
      </c>
    </row>
    <row r="119" spans="1:33">
      <c r="A119" s="5" t="s">
        <v>14</v>
      </c>
      <c r="B119" s="6">
        <f t="shared" si="61"/>
        <v>1411185.2729999998</v>
      </c>
      <c r="C119" s="7">
        <f t="shared" si="62"/>
        <v>1346208</v>
      </c>
      <c r="D119" s="7">
        <f t="shared" si="63"/>
        <v>977418.41</v>
      </c>
      <c r="E119" s="7">
        <f t="shared" si="64"/>
        <v>659572.34200000006</v>
      </c>
      <c r="F119" s="25">
        <f t="shared" si="65"/>
        <v>524972.25800000003</v>
      </c>
      <c r="G119" s="63">
        <f t="shared" si="66"/>
        <v>443402.00099999999</v>
      </c>
      <c r="H119" s="40">
        <f t="shared" si="67"/>
        <v>286302</v>
      </c>
      <c r="I119" s="40">
        <f t="shared" si="67"/>
        <v>388708</v>
      </c>
      <c r="J119" s="6">
        <f t="shared" si="68"/>
        <v>3055674.6229999992</v>
      </c>
      <c r="K119" s="7">
        <f t="shared" si="69"/>
        <v>2944170.301</v>
      </c>
      <c r="L119" s="7">
        <f t="shared" si="70"/>
        <v>4598906.949</v>
      </c>
      <c r="M119" s="7">
        <f t="shared" si="71"/>
        <v>6308818.3710000003</v>
      </c>
      <c r="N119" s="7">
        <f t="shared" si="72"/>
        <v>7773051.5889999988</v>
      </c>
      <c r="O119" s="7">
        <f t="shared" si="73"/>
        <v>5658937.3730000006</v>
      </c>
      <c r="P119" s="29">
        <f t="shared" si="74"/>
        <v>7135136</v>
      </c>
      <c r="Q119" s="29">
        <f t="shared" si="74"/>
        <v>7773867</v>
      </c>
      <c r="R119" s="6">
        <f t="shared" si="75"/>
        <v>0</v>
      </c>
      <c r="S119" s="7">
        <f t="shared" si="76"/>
        <v>0</v>
      </c>
      <c r="T119" s="7">
        <f t="shared" si="77"/>
        <v>0</v>
      </c>
      <c r="U119" s="7">
        <f t="shared" si="78"/>
        <v>0</v>
      </c>
      <c r="V119" s="7">
        <f t="shared" si="79"/>
        <v>0</v>
      </c>
      <c r="W119" s="7">
        <f t="shared" si="80"/>
        <v>0</v>
      </c>
      <c r="X119" s="40">
        <f t="shared" si="81"/>
        <v>0</v>
      </c>
      <c r="Y119" s="40">
        <f t="shared" si="81"/>
        <v>0</v>
      </c>
      <c r="Z119" s="6">
        <f t="shared" si="57"/>
        <v>4466859.8959999988</v>
      </c>
      <c r="AA119" s="7">
        <f t="shared" si="58"/>
        <v>4290378.301</v>
      </c>
      <c r="AB119" s="7">
        <f t="shared" si="59"/>
        <v>5576325.3590000002</v>
      </c>
      <c r="AC119" s="7">
        <f t="shared" si="60"/>
        <v>6968390.7130000005</v>
      </c>
      <c r="AD119" s="7">
        <f t="shared" si="82"/>
        <v>8298023.8470000001</v>
      </c>
      <c r="AE119" s="63">
        <f t="shared" si="83"/>
        <v>6102339.3739999998</v>
      </c>
      <c r="AF119" s="40">
        <f t="shared" si="84"/>
        <v>7421438</v>
      </c>
      <c r="AG119" s="40">
        <f t="shared" si="84"/>
        <v>8162575</v>
      </c>
    </row>
    <row r="120" spans="1:33">
      <c r="A120" s="5" t="s">
        <v>15</v>
      </c>
      <c r="B120" s="6">
        <f t="shared" si="61"/>
        <v>1499506.4729999998</v>
      </c>
      <c r="C120" s="7">
        <f t="shared" si="62"/>
        <v>1434352</v>
      </c>
      <c r="D120" s="7">
        <f t="shared" si="63"/>
        <v>1012278.866</v>
      </c>
      <c r="E120" s="7">
        <f t="shared" si="64"/>
        <v>674477.33800000011</v>
      </c>
      <c r="F120" s="25">
        <f t="shared" si="65"/>
        <v>534582.41500000004</v>
      </c>
      <c r="G120" s="63">
        <f t="shared" si="66"/>
        <v>472582.00099999999</v>
      </c>
      <c r="H120" s="40">
        <f t="shared" si="67"/>
        <v>304127</v>
      </c>
      <c r="I120" s="40">
        <f t="shared" si="67"/>
        <v>409833</v>
      </c>
      <c r="J120" s="6">
        <f t="shared" si="68"/>
        <v>3312925.6419999991</v>
      </c>
      <c r="K120" s="7">
        <f t="shared" si="69"/>
        <v>3222436.0300000003</v>
      </c>
      <c r="L120" s="7">
        <f t="shared" si="70"/>
        <v>5124350.5959999999</v>
      </c>
      <c r="M120" s="7">
        <f t="shared" si="71"/>
        <v>6968825.4709999999</v>
      </c>
      <c r="N120" s="7">
        <f t="shared" si="72"/>
        <v>8315704.1729999986</v>
      </c>
      <c r="O120" s="7">
        <f t="shared" si="73"/>
        <v>6195787.3730000006</v>
      </c>
      <c r="P120" s="29">
        <f t="shared" si="74"/>
        <v>7764426</v>
      </c>
      <c r="Q120" s="29">
        <f t="shared" si="74"/>
        <v>8366513</v>
      </c>
      <c r="R120" s="6">
        <f t="shared" si="75"/>
        <v>0</v>
      </c>
      <c r="S120" s="7">
        <f t="shared" si="76"/>
        <v>0</v>
      </c>
      <c r="T120" s="7">
        <f t="shared" si="77"/>
        <v>0</v>
      </c>
      <c r="U120" s="7">
        <f t="shared" si="78"/>
        <v>0</v>
      </c>
      <c r="V120" s="7">
        <f t="shared" si="79"/>
        <v>0</v>
      </c>
      <c r="W120" s="7">
        <f t="shared" si="80"/>
        <v>0</v>
      </c>
      <c r="X120" s="40">
        <f t="shared" si="81"/>
        <v>0</v>
      </c>
      <c r="Y120" s="40">
        <f t="shared" si="81"/>
        <v>0</v>
      </c>
      <c r="Z120" s="6">
        <f t="shared" si="57"/>
        <v>4812432.1149999984</v>
      </c>
      <c r="AA120" s="7">
        <f t="shared" si="58"/>
        <v>4656788.03</v>
      </c>
      <c r="AB120" s="7">
        <f t="shared" si="59"/>
        <v>6136629.4620000003</v>
      </c>
      <c r="AC120" s="7">
        <f t="shared" si="60"/>
        <v>7643302.8090000004</v>
      </c>
      <c r="AD120" s="7">
        <f t="shared" si="82"/>
        <v>8850286.5879999995</v>
      </c>
      <c r="AE120" s="63">
        <f t="shared" si="83"/>
        <v>6668369.3739999998</v>
      </c>
      <c r="AF120" s="40">
        <f t="shared" si="84"/>
        <v>8068553</v>
      </c>
      <c r="AG120" s="40">
        <f t="shared" si="84"/>
        <v>8776346</v>
      </c>
    </row>
    <row r="121" spans="1:33" ht="13.5" thickBot="1">
      <c r="A121" s="20" t="s">
        <v>16</v>
      </c>
      <c r="B121" s="21">
        <f t="shared" si="61"/>
        <v>1650327.4729999998</v>
      </c>
      <c r="C121" s="22">
        <f t="shared" si="62"/>
        <v>1502965</v>
      </c>
      <c r="D121" s="22">
        <f t="shared" si="63"/>
        <v>1098416.2790000001</v>
      </c>
      <c r="E121" s="22">
        <f t="shared" si="64"/>
        <v>723780.53000000014</v>
      </c>
      <c r="F121" s="50">
        <f t="shared" si="65"/>
        <v>564799.62900000007</v>
      </c>
      <c r="G121" s="64">
        <f t="shared" si="66"/>
        <v>510487.00099999999</v>
      </c>
      <c r="H121" s="47">
        <f t="shared" si="67"/>
        <v>353613</v>
      </c>
      <c r="I121" s="47">
        <f t="shared" si="67"/>
        <v>441558</v>
      </c>
      <c r="J121" s="21">
        <f t="shared" si="68"/>
        <v>3570997.6419999991</v>
      </c>
      <c r="K121" s="22">
        <f t="shared" si="69"/>
        <v>3490269.074</v>
      </c>
      <c r="L121" s="22">
        <f t="shared" si="70"/>
        <v>5622591.8200000003</v>
      </c>
      <c r="M121" s="22">
        <f t="shared" si="71"/>
        <v>7728475.3949999996</v>
      </c>
      <c r="N121" s="22">
        <f t="shared" si="72"/>
        <v>8967494.0179999992</v>
      </c>
      <c r="O121" s="22">
        <f t="shared" si="73"/>
        <v>6818174.3730000006</v>
      </c>
      <c r="P121" s="30">
        <f t="shared" si="74"/>
        <v>8505368</v>
      </c>
      <c r="Q121" s="30">
        <f t="shared" si="74"/>
        <v>9027786</v>
      </c>
      <c r="R121" s="21">
        <f t="shared" si="75"/>
        <v>0</v>
      </c>
      <c r="S121" s="22">
        <f t="shared" si="76"/>
        <v>0</v>
      </c>
      <c r="T121" s="22">
        <f t="shared" si="77"/>
        <v>0</v>
      </c>
      <c r="U121" s="22">
        <f t="shared" si="78"/>
        <v>0</v>
      </c>
      <c r="V121" s="22">
        <f t="shared" si="79"/>
        <v>0</v>
      </c>
      <c r="W121" s="22">
        <f t="shared" si="80"/>
        <v>0</v>
      </c>
      <c r="X121" s="47">
        <f t="shared" si="81"/>
        <v>0</v>
      </c>
      <c r="Y121" s="47">
        <f t="shared" si="81"/>
        <v>0</v>
      </c>
      <c r="Z121" s="21">
        <f t="shared" si="57"/>
        <v>5221325.1149999984</v>
      </c>
      <c r="AA121" s="22">
        <f t="shared" si="58"/>
        <v>4993234.074</v>
      </c>
      <c r="AB121" s="22">
        <f t="shared" si="59"/>
        <v>6721008.0990000004</v>
      </c>
      <c r="AC121" s="22">
        <f t="shared" si="60"/>
        <v>8452255.9249999989</v>
      </c>
      <c r="AD121" s="22">
        <f t="shared" si="82"/>
        <v>9532293.6469999999</v>
      </c>
      <c r="AE121" s="64">
        <f t="shared" si="83"/>
        <v>7328661.3739999998</v>
      </c>
      <c r="AF121" s="47">
        <f t="shared" si="84"/>
        <v>8858981</v>
      </c>
      <c r="AG121" s="47">
        <f t="shared" si="84"/>
        <v>9469344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2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9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14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42">
        <v>2010</v>
      </c>
      <c r="Y128" s="42">
        <v>2011</v>
      </c>
    </row>
    <row r="129" spans="1:25">
      <c r="A129" s="11" t="s">
        <v>6</v>
      </c>
      <c r="B129" s="6">
        <f t="shared" ref="B129:U129" si="85">+B47</f>
        <v>427</v>
      </c>
      <c r="C129" s="7">
        <f t="shared" si="85"/>
        <v>313</v>
      </c>
      <c r="D129" s="7">
        <f t="shared" si="85"/>
        <v>371</v>
      </c>
      <c r="E129" s="7">
        <f t="shared" si="85"/>
        <v>709</v>
      </c>
      <c r="F129" s="25">
        <f t="shared" si="85"/>
        <v>582</v>
      </c>
      <c r="G129" s="67">
        <f t="shared" si="85"/>
        <v>562</v>
      </c>
      <c r="H129" s="51">
        <f t="shared" si="85"/>
        <v>716</v>
      </c>
      <c r="I129" s="51">
        <f t="shared" ref="I129" si="86">+I47</f>
        <v>1053</v>
      </c>
      <c r="J129" s="6">
        <f t="shared" si="85"/>
        <v>24</v>
      </c>
      <c r="K129" s="7">
        <f t="shared" si="85"/>
        <v>22</v>
      </c>
      <c r="L129" s="7">
        <f t="shared" si="85"/>
        <v>23</v>
      </c>
      <c r="M129" s="7">
        <f t="shared" si="85"/>
        <v>42</v>
      </c>
      <c r="N129" s="25">
        <f t="shared" si="85"/>
        <v>31</v>
      </c>
      <c r="O129" s="7">
        <f t="shared" si="85"/>
        <v>36</v>
      </c>
      <c r="P129" s="69">
        <f t="shared" si="85"/>
        <v>37</v>
      </c>
      <c r="Q129" s="69">
        <f t="shared" ref="Q129" si="87">+Q47</f>
        <v>36</v>
      </c>
      <c r="R129" s="6">
        <f t="shared" si="85"/>
        <v>30</v>
      </c>
      <c r="S129" s="7">
        <f t="shared" si="85"/>
        <v>0</v>
      </c>
      <c r="T129" s="7">
        <f t="shared" si="85"/>
        <v>0</v>
      </c>
      <c r="U129" s="7">
        <f t="shared" si="85"/>
        <v>0</v>
      </c>
      <c r="V129" s="25">
        <v>0</v>
      </c>
      <c r="W129" s="7">
        <f>+W47</f>
        <v>10</v>
      </c>
      <c r="X129" s="69">
        <f>+X47</f>
        <v>10</v>
      </c>
      <c r="Y129" s="69">
        <f>+Y47</f>
        <v>4</v>
      </c>
    </row>
    <row r="130" spans="1:25">
      <c r="A130" s="5" t="s">
        <v>24</v>
      </c>
      <c r="B130" s="6">
        <f t="shared" ref="B130:B140" si="88">+B129+B48</f>
        <v>1260</v>
      </c>
      <c r="C130" s="7">
        <f t="shared" ref="C130:C140" si="89">+C129+C48</f>
        <v>1044</v>
      </c>
      <c r="D130" s="7">
        <f t="shared" ref="D130:D140" si="90">+D129+D48</f>
        <v>1058</v>
      </c>
      <c r="E130" s="7">
        <f t="shared" ref="E130:E140" si="91">+E129+E48</f>
        <v>1579</v>
      </c>
      <c r="F130" s="25">
        <f t="shared" ref="F130:F140" si="92">+F129+F48</f>
        <v>1553</v>
      </c>
      <c r="G130" s="63">
        <f t="shared" ref="G130:G140" si="93">+G129+G48</f>
        <v>1487</v>
      </c>
      <c r="H130" s="40">
        <f t="shared" ref="H130:I140" si="94">+H129+H48</f>
        <v>1583</v>
      </c>
      <c r="I130" s="40">
        <f t="shared" si="94"/>
        <v>2381</v>
      </c>
      <c r="J130" s="6">
        <f t="shared" ref="J130:J140" si="95">+J129+J48</f>
        <v>59</v>
      </c>
      <c r="K130" s="7">
        <f t="shared" ref="K130:K140" si="96">+K129+K48</f>
        <v>49</v>
      </c>
      <c r="L130" s="7">
        <f t="shared" ref="L130:L140" si="97">+L129+L48</f>
        <v>54</v>
      </c>
      <c r="M130" s="7">
        <f t="shared" ref="M130:M140" si="98">+M129+M48</f>
        <v>76</v>
      </c>
      <c r="N130" s="25">
        <f t="shared" ref="N130:N140" si="99">+N129+N48</f>
        <v>76</v>
      </c>
      <c r="O130" s="7">
        <f t="shared" ref="O130:O140" si="100">+O129+O48</f>
        <v>75</v>
      </c>
      <c r="P130" s="29">
        <f t="shared" ref="P130:Q140" si="101">+P129+P48</f>
        <v>70</v>
      </c>
      <c r="Q130" s="29">
        <f t="shared" si="101"/>
        <v>76</v>
      </c>
      <c r="R130" s="6">
        <f t="shared" ref="R130:R140" si="102">+R129+R48</f>
        <v>33</v>
      </c>
      <c r="S130" s="7">
        <f t="shared" ref="S130:S140" si="103">+S129+S48</f>
        <v>11</v>
      </c>
      <c r="T130" s="7">
        <f t="shared" ref="T130:T140" si="104">+T129+T48</f>
        <v>25</v>
      </c>
      <c r="U130" s="7">
        <f t="shared" ref="U130:U140" si="105">+U129+U48</f>
        <v>10</v>
      </c>
      <c r="V130" s="25">
        <v>0</v>
      </c>
      <c r="W130" s="7">
        <f t="shared" ref="W130:W140" si="106">+W129+W48</f>
        <v>30</v>
      </c>
      <c r="X130" s="29">
        <f t="shared" ref="X130:Y140" si="107">+X129+X48</f>
        <v>26</v>
      </c>
      <c r="Y130" s="29">
        <f t="shared" si="107"/>
        <v>16</v>
      </c>
    </row>
    <row r="131" spans="1:25">
      <c r="A131" s="11" t="s">
        <v>7</v>
      </c>
      <c r="B131" s="6">
        <f t="shared" si="88"/>
        <v>2535</v>
      </c>
      <c r="C131" s="7">
        <f t="shared" si="89"/>
        <v>2003</v>
      </c>
      <c r="D131" s="7">
        <f t="shared" si="90"/>
        <v>2249</v>
      </c>
      <c r="E131" s="7">
        <f t="shared" si="91"/>
        <v>2858</v>
      </c>
      <c r="F131" s="25">
        <f t="shared" si="92"/>
        <v>2892</v>
      </c>
      <c r="G131" s="63">
        <f t="shared" si="93"/>
        <v>2571</v>
      </c>
      <c r="H131" s="40">
        <f t="shared" si="94"/>
        <v>2725</v>
      </c>
      <c r="I131" s="40">
        <f t="shared" si="94"/>
        <v>3653</v>
      </c>
      <c r="J131" s="6">
        <f t="shared" si="95"/>
        <v>96</v>
      </c>
      <c r="K131" s="7">
        <f t="shared" si="96"/>
        <v>81</v>
      </c>
      <c r="L131" s="7">
        <f t="shared" si="97"/>
        <v>94</v>
      </c>
      <c r="M131" s="7">
        <f t="shared" si="98"/>
        <v>120</v>
      </c>
      <c r="N131" s="25">
        <f t="shared" si="99"/>
        <v>120</v>
      </c>
      <c r="O131" s="7">
        <f t="shared" si="100"/>
        <v>119</v>
      </c>
      <c r="P131" s="29">
        <f t="shared" si="101"/>
        <v>101</v>
      </c>
      <c r="Q131" s="29">
        <f t="shared" si="101"/>
        <v>114</v>
      </c>
      <c r="R131" s="6">
        <f t="shared" si="102"/>
        <v>62</v>
      </c>
      <c r="S131" s="7">
        <f t="shared" si="103"/>
        <v>47</v>
      </c>
      <c r="T131" s="7">
        <f t="shared" si="104"/>
        <v>46</v>
      </c>
      <c r="U131" s="7">
        <f t="shared" si="105"/>
        <v>41</v>
      </c>
      <c r="V131" s="25">
        <v>0</v>
      </c>
      <c r="W131" s="7">
        <f t="shared" si="106"/>
        <v>65</v>
      </c>
      <c r="X131" s="29">
        <f t="shared" si="107"/>
        <v>26</v>
      </c>
      <c r="Y131" s="29">
        <f t="shared" si="107"/>
        <v>33</v>
      </c>
    </row>
    <row r="132" spans="1:25">
      <c r="A132" s="11" t="s">
        <v>8</v>
      </c>
      <c r="B132" s="6">
        <f t="shared" si="88"/>
        <v>3445</v>
      </c>
      <c r="C132" s="7">
        <f t="shared" si="89"/>
        <v>2555</v>
      </c>
      <c r="D132" s="7">
        <f t="shared" si="90"/>
        <v>3127</v>
      </c>
      <c r="E132" s="7">
        <f t="shared" si="91"/>
        <v>3588</v>
      </c>
      <c r="F132" s="25">
        <f t="shared" si="92"/>
        <v>4083</v>
      </c>
      <c r="G132" s="63">
        <f t="shared" si="93"/>
        <v>3193</v>
      </c>
      <c r="H132" s="40">
        <f t="shared" si="94"/>
        <v>3768</v>
      </c>
      <c r="I132" s="40">
        <f t="shared" si="94"/>
        <v>4514</v>
      </c>
      <c r="J132" s="6">
        <f t="shared" si="95"/>
        <v>121</v>
      </c>
      <c r="K132" s="7">
        <f t="shared" si="96"/>
        <v>98</v>
      </c>
      <c r="L132" s="7">
        <f t="shared" si="97"/>
        <v>120</v>
      </c>
      <c r="M132" s="7">
        <f t="shared" si="98"/>
        <v>145</v>
      </c>
      <c r="N132" s="25">
        <f t="shared" si="99"/>
        <v>150</v>
      </c>
      <c r="O132" s="7">
        <f t="shared" si="100"/>
        <v>138</v>
      </c>
      <c r="P132" s="29">
        <f t="shared" si="101"/>
        <v>129</v>
      </c>
      <c r="Q132" s="29">
        <f t="shared" si="101"/>
        <v>138</v>
      </c>
      <c r="R132" s="6">
        <f t="shared" si="102"/>
        <v>65</v>
      </c>
      <c r="S132" s="7">
        <f t="shared" si="103"/>
        <v>56</v>
      </c>
      <c r="T132" s="7">
        <f t="shared" si="104"/>
        <v>46</v>
      </c>
      <c r="U132" s="7">
        <f t="shared" si="105"/>
        <v>47</v>
      </c>
      <c r="V132" s="25">
        <v>0</v>
      </c>
      <c r="W132" s="7">
        <f t="shared" si="106"/>
        <v>65</v>
      </c>
      <c r="X132" s="29">
        <f t="shared" si="107"/>
        <v>26</v>
      </c>
      <c r="Y132" s="29">
        <f t="shared" si="107"/>
        <v>33</v>
      </c>
    </row>
    <row r="133" spans="1:25">
      <c r="A133" s="11" t="s">
        <v>9</v>
      </c>
      <c r="B133" s="6">
        <f t="shared" si="88"/>
        <v>4359</v>
      </c>
      <c r="C133" s="7">
        <f t="shared" si="89"/>
        <v>2901</v>
      </c>
      <c r="D133" s="7">
        <f t="shared" si="90"/>
        <v>3820</v>
      </c>
      <c r="E133" s="7">
        <f t="shared" si="91"/>
        <v>4100</v>
      </c>
      <c r="F133" s="25">
        <f t="shared" si="92"/>
        <v>4616</v>
      </c>
      <c r="G133" s="63">
        <f t="shared" si="93"/>
        <v>3512</v>
      </c>
      <c r="H133" s="40">
        <f t="shared" si="94"/>
        <v>4540</v>
      </c>
      <c r="I133" s="40">
        <f t="shared" si="94"/>
        <v>5145</v>
      </c>
      <c r="J133" s="6">
        <f t="shared" si="95"/>
        <v>153</v>
      </c>
      <c r="K133" s="7">
        <f t="shared" si="96"/>
        <v>117</v>
      </c>
      <c r="L133" s="7">
        <f t="shared" si="97"/>
        <v>149</v>
      </c>
      <c r="M133" s="7">
        <f t="shared" si="98"/>
        <v>161</v>
      </c>
      <c r="N133" s="25">
        <f t="shared" si="99"/>
        <v>170</v>
      </c>
      <c r="O133" s="7">
        <f t="shared" si="100"/>
        <v>155</v>
      </c>
      <c r="P133" s="29">
        <f t="shared" si="101"/>
        <v>152</v>
      </c>
      <c r="Q133" s="29">
        <f t="shared" si="101"/>
        <v>155</v>
      </c>
      <c r="R133" s="6">
        <f t="shared" si="102"/>
        <v>68</v>
      </c>
      <c r="S133" s="7">
        <f t="shared" si="103"/>
        <v>56</v>
      </c>
      <c r="T133" s="7">
        <f t="shared" si="104"/>
        <v>46</v>
      </c>
      <c r="U133" s="7">
        <f t="shared" si="105"/>
        <v>47</v>
      </c>
      <c r="V133" s="25">
        <v>0</v>
      </c>
      <c r="W133" s="7">
        <f t="shared" si="106"/>
        <v>65</v>
      </c>
      <c r="X133" s="29">
        <f t="shared" si="107"/>
        <v>26</v>
      </c>
      <c r="Y133" s="29">
        <f t="shared" si="107"/>
        <v>33</v>
      </c>
    </row>
    <row r="134" spans="1:25">
      <c r="A134" s="11" t="s">
        <v>10</v>
      </c>
      <c r="B134" s="6">
        <f t="shared" si="88"/>
        <v>4826</v>
      </c>
      <c r="C134" s="7">
        <f t="shared" si="89"/>
        <v>3020</v>
      </c>
      <c r="D134" s="7">
        <f t="shared" si="90"/>
        <v>4112</v>
      </c>
      <c r="E134" s="7">
        <f t="shared" si="91"/>
        <v>4601</v>
      </c>
      <c r="F134" s="25">
        <f t="shared" si="92"/>
        <v>4877</v>
      </c>
      <c r="G134" s="63">
        <f t="shared" si="93"/>
        <v>3700</v>
      </c>
      <c r="H134" s="40">
        <f t="shared" si="94"/>
        <v>5001</v>
      </c>
      <c r="I134" s="40">
        <f t="shared" si="94"/>
        <v>6121</v>
      </c>
      <c r="J134" s="6">
        <f t="shared" si="95"/>
        <v>174</v>
      </c>
      <c r="K134" s="7">
        <f t="shared" si="96"/>
        <v>126</v>
      </c>
      <c r="L134" s="7">
        <f t="shared" si="97"/>
        <v>164</v>
      </c>
      <c r="M134" s="7">
        <f t="shared" si="98"/>
        <v>181</v>
      </c>
      <c r="N134" s="25">
        <f t="shared" si="99"/>
        <v>187</v>
      </c>
      <c r="O134" s="7">
        <f t="shared" si="100"/>
        <v>164</v>
      </c>
      <c r="P134" s="29">
        <f t="shared" si="101"/>
        <v>168</v>
      </c>
      <c r="Q134" s="29">
        <f t="shared" si="101"/>
        <v>171</v>
      </c>
      <c r="R134" s="6">
        <f t="shared" si="102"/>
        <v>68</v>
      </c>
      <c r="S134" s="7">
        <f t="shared" si="103"/>
        <v>56</v>
      </c>
      <c r="T134" s="7">
        <f t="shared" si="104"/>
        <v>46</v>
      </c>
      <c r="U134" s="7">
        <f t="shared" si="105"/>
        <v>47</v>
      </c>
      <c r="V134" s="25">
        <v>0</v>
      </c>
      <c r="W134" s="7">
        <f t="shared" si="106"/>
        <v>65</v>
      </c>
      <c r="X134" s="29">
        <f t="shared" si="107"/>
        <v>26</v>
      </c>
      <c r="Y134" s="29">
        <f t="shared" si="107"/>
        <v>33</v>
      </c>
    </row>
    <row r="135" spans="1:25">
      <c r="A135" s="11" t="s">
        <v>11</v>
      </c>
      <c r="B135" s="6">
        <f t="shared" si="88"/>
        <v>4958</v>
      </c>
      <c r="C135" s="7">
        <f t="shared" si="89"/>
        <v>3180</v>
      </c>
      <c r="D135" s="7">
        <f t="shared" si="90"/>
        <v>4427</v>
      </c>
      <c r="E135" s="7">
        <f t="shared" si="91"/>
        <v>4784</v>
      </c>
      <c r="F135" s="25">
        <f t="shared" si="92"/>
        <v>5176</v>
      </c>
      <c r="G135" s="63">
        <f t="shared" si="93"/>
        <v>3791</v>
      </c>
      <c r="H135" s="40">
        <f t="shared" si="94"/>
        <v>5524</v>
      </c>
      <c r="I135" s="40">
        <f t="shared" si="94"/>
        <v>6737</v>
      </c>
      <c r="J135" s="6">
        <f t="shared" si="95"/>
        <v>193</v>
      </c>
      <c r="K135" s="7">
        <f t="shared" si="96"/>
        <v>144</v>
      </c>
      <c r="L135" s="7">
        <f t="shared" si="97"/>
        <v>184</v>
      </c>
      <c r="M135" s="7">
        <f t="shared" si="98"/>
        <v>200</v>
      </c>
      <c r="N135" s="25">
        <f t="shared" si="99"/>
        <v>203</v>
      </c>
      <c r="O135" s="7">
        <f t="shared" si="100"/>
        <v>175</v>
      </c>
      <c r="P135" s="29">
        <f t="shared" si="101"/>
        <v>187</v>
      </c>
      <c r="Q135" s="29">
        <f t="shared" si="101"/>
        <v>193</v>
      </c>
      <c r="R135" s="6">
        <f t="shared" si="102"/>
        <v>68</v>
      </c>
      <c r="S135" s="7">
        <f t="shared" si="103"/>
        <v>56</v>
      </c>
      <c r="T135" s="7">
        <f t="shared" si="104"/>
        <v>46</v>
      </c>
      <c r="U135" s="7">
        <f t="shared" si="105"/>
        <v>47</v>
      </c>
      <c r="V135" s="25">
        <v>0</v>
      </c>
      <c r="W135" s="7">
        <f t="shared" si="106"/>
        <v>65</v>
      </c>
      <c r="X135" s="29">
        <f t="shared" si="107"/>
        <v>26</v>
      </c>
      <c r="Y135" s="29">
        <f t="shared" si="107"/>
        <v>33</v>
      </c>
    </row>
    <row r="136" spans="1:25">
      <c r="A136" s="11" t="s">
        <v>12</v>
      </c>
      <c r="B136" s="6">
        <f t="shared" si="88"/>
        <v>5199</v>
      </c>
      <c r="C136" s="7">
        <f t="shared" si="89"/>
        <v>3459</v>
      </c>
      <c r="D136" s="7">
        <f t="shared" si="90"/>
        <v>4787</v>
      </c>
      <c r="E136" s="7">
        <f t="shared" si="91"/>
        <v>4975</v>
      </c>
      <c r="F136" s="25">
        <f t="shared" si="92"/>
        <v>5466</v>
      </c>
      <c r="G136" s="63">
        <f t="shared" si="93"/>
        <v>3944</v>
      </c>
      <c r="H136" s="40">
        <f t="shared" si="94"/>
        <v>5972</v>
      </c>
      <c r="I136" s="40">
        <f t="shared" si="94"/>
        <v>7454</v>
      </c>
      <c r="J136" s="6">
        <f t="shared" si="95"/>
        <v>210</v>
      </c>
      <c r="K136" s="7">
        <f t="shared" si="96"/>
        <v>164</v>
      </c>
      <c r="L136" s="7">
        <f t="shared" si="97"/>
        <v>203</v>
      </c>
      <c r="M136" s="7">
        <f t="shared" si="98"/>
        <v>217</v>
      </c>
      <c r="N136" s="25">
        <f t="shared" si="99"/>
        <v>218</v>
      </c>
      <c r="O136" s="7">
        <f t="shared" si="100"/>
        <v>190</v>
      </c>
      <c r="P136" s="29">
        <f t="shared" si="101"/>
        <v>202</v>
      </c>
      <c r="Q136" s="29">
        <f t="shared" si="101"/>
        <v>217</v>
      </c>
      <c r="R136" s="6">
        <f t="shared" si="102"/>
        <v>68</v>
      </c>
      <c r="S136" s="7">
        <f t="shared" si="103"/>
        <v>56</v>
      </c>
      <c r="T136" s="7">
        <f t="shared" si="104"/>
        <v>46</v>
      </c>
      <c r="U136" s="7">
        <f t="shared" si="105"/>
        <v>47</v>
      </c>
      <c r="V136" s="25">
        <v>0</v>
      </c>
      <c r="W136" s="7">
        <f t="shared" si="106"/>
        <v>65</v>
      </c>
      <c r="X136" s="29">
        <f t="shared" si="107"/>
        <v>26</v>
      </c>
      <c r="Y136" s="29">
        <f t="shared" si="107"/>
        <v>33</v>
      </c>
    </row>
    <row r="137" spans="1:25">
      <c r="A137" s="11" t="s">
        <v>13</v>
      </c>
      <c r="B137" s="6">
        <f t="shared" si="88"/>
        <v>5315</v>
      </c>
      <c r="C137" s="7">
        <f t="shared" si="89"/>
        <v>3714</v>
      </c>
      <c r="D137" s="7">
        <f t="shared" si="90"/>
        <v>5088</v>
      </c>
      <c r="E137" s="7">
        <f t="shared" si="91"/>
        <v>5247</v>
      </c>
      <c r="F137" s="25">
        <f t="shared" si="92"/>
        <v>5763</v>
      </c>
      <c r="G137" s="63">
        <f t="shared" si="93"/>
        <v>4039</v>
      </c>
      <c r="H137" s="40">
        <f t="shared" si="94"/>
        <v>6493</v>
      </c>
      <c r="I137" s="40">
        <f t="shared" si="94"/>
        <v>7828</v>
      </c>
      <c r="J137" s="6">
        <f t="shared" si="95"/>
        <v>220</v>
      </c>
      <c r="K137" s="7">
        <f t="shared" si="96"/>
        <v>179</v>
      </c>
      <c r="L137" s="7">
        <f t="shared" si="97"/>
        <v>219</v>
      </c>
      <c r="M137" s="7">
        <f t="shared" si="98"/>
        <v>233</v>
      </c>
      <c r="N137" s="25">
        <f t="shared" si="99"/>
        <v>237</v>
      </c>
      <c r="O137" s="7">
        <f t="shared" si="100"/>
        <v>207</v>
      </c>
      <c r="P137" s="29">
        <f t="shared" si="101"/>
        <v>219</v>
      </c>
      <c r="Q137" s="29">
        <f t="shared" si="101"/>
        <v>236</v>
      </c>
      <c r="R137" s="6">
        <f t="shared" si="102"/>
        <v>68</v>
      </c>
      <c r="S137" s="7">
        <f t="shared" si="103"/>
        <v>56</v>
      </c>
      <c r="T137" s="7">
        <f t="shared" si="104"/>
        <v>46</v>
      </c>
      <c r="U137" s="7">
        <f t="shared" si="105"/>
        <v>47</v>
      </c>
      <c r="V137" s="25">
        <v>0</v>
      </c>
      <c r="W137" s="7">
        <f t="shared" si="106"/>
        <v>65</v>
      </c>
      <c r="X137" s="29">
        <f t="shared" si="107"/>
        <v>26</v>
      </c>
      <c r="Y137" s="29">
        <f t="shared" si="107"/>
        <v>33</v>
      </c>
    </row>
    <row r="138" spans="1:25">
      <c r="A138" s="11" t="s">
        <v>14</v>
      </c>
      <c r="B138" s="6">
        <f t="shared" si="88"/>
        <v>5462</v>
      </c>
      <c r="C138" s="7">
        <f t="shared" si="89"/>
        <v>4044</v>
      </c>
      <c r="D138" s="7">
        <f t="shared" si="90"/>
        <v>5597</v>
      </c>
      <c r="E138" s="7">
        <f t="shared" si="91"/>
        <v>5446</v>
      </c>
      <c r="F138" s="25">
        <f t="shared" si="92"/>
        <v>6148</v>
      </c>
      <c r="G138" s="63">
        <f t="shared" si="93"/>
        <v>4121</v>
      </c>
      <c r="H138" s="40">
        <f t="shared" si="94"/>
        <v>6872</v>
      </c>
      <c r="I138" s="40">
        <f t="shared" si="94"/>
        <v>8335</v>
      </c>
      <c r="J138" s="6">
        <f t="shared" si="95"/>
        <v>231</v>
      </c>
      <c r="K138" s="7">
        <f t="shared" si="96"/>
        <v>189</v>
      </c>
      <c r="L138" s="7">
        <f t="shared" si="97"/>
        <v>242</v>
      </c>
      <c r="M138" s="7">
        <f t="shared" si="98"/>
        <v>250</v>
      </c>
      <c r="N138" s="25">
        <f t="shared" si="99"/>
        <v>254</v>
      </c>
      <c r="O138" s="7">
        <f t="shared" si="100"/>
        <v>215</v>
      </c>
      <c r="P138" s="29">
        <f t="shared" si="101"/>
        <v>232</v>
      </c>
      <c r="Q138" s="29">
        <f t="shared" si="101"/>
        <v>250</v>
      </c>
      <c r="R138" s="6">
        <f t="shared" si="102"/>
        <v>68</v>
      </c>
      <c r="S138" s="7">
        <f t="shared" si="103"/>
        <v>56</v>
      </c>
      <c r="T138" s="7">
        <f t="shared" si="104"/>
        <v>46</v>
      </c>
      <c r="U138" s="7">
        <f t="shared" si="105"/>
        <v>47</v>
      </c>
      <c r="V138" s="25">
        <v>0</v>
      </c>
      <c r="W138" s="7">
        <f t="shared" si="106"/>
        <v>65</v>
      </c>
      <c r="X138" s="29">
        <f t="shared" si="107"/>
        <v>26</v>
      </c>
      <c r="Y138" s="29">
        <f t="shared" si="107"/>
        <v>33</v>
      </c>
    </row>
    <row r="139" spans="1:25">
      <c r="A139" s="11" t="s">
        <v>15</v>
      </c>
      <c r="B139" s="6">
        <f t="shared" si="88"/>
        <v>5576</v>
      </c>
      <c r="C139" s="7">
        <f t="shared" si="89"/>
        <v>4199</v>
      </c>
      <c r="D139" s="7">
        <f t="shared" si="90"/>
        <v>6040</v>
      </c>
      <c r="E139" s="7">
        <f t="shared" si="91"/>
        <v>5544</v>
      </c>
      <c r="F139" s="25">
        <f t="shared" si="92"/>
        <v>6466</v>
      </c>
      <c r="G139" s="63">
        <f t="shared" si="93"/>
        <v>4230</v>
      </c>
      <c r="H139" s="40">
        <f t="shared" si="94"/>
        <v>7061</v>
      </c>
      <c r="I139" s="40">
        <f t="shared" si="94"/>
        <v>8857</v>
      </c>
      <c r="J139" s="6">
        <f t="shared" si="95"/>
        <v>246</v>
      </c>
      <c r="K139" s="7">
        <f t="shared" si="96"/>
        <v>199</v>
      </c>
      <c r="L139" s="7">
        <f t="shared" si="97"/>
        <v>270</v>
      </c>
      <c r="M139" s="7">
        <f t="shared" si="98"/>
        <v>265</v>
      </c>
      <c r="N139" s="25">
        <f t="shared" si="99"/>
        <v>275</v>
      </c>
      <c r="O139" s="7">
        <f t="shared" si="100"/>
        <v>224</v>
      </c>
      <c r="P139" s="29">
        <f t="shared" si="101"/>
        <v>241</v>
      </c>
      <c r="Q139" s="29">
        <f t="shared" si="101"/>
        <v>272</v>
      </c>
      <c r="R139" s="6">
        <f t="shared" si="102"/>
        <v>68</v>
      </c>
      <c r="S139" s="7">
        <f t="shared" si="103"/>
        <v>56</v>
      </c>
      <c r="T139" s="7">
        <f t="shared" si="104"/>
        <v>46</v>
      </c>
      <c r="U139" s="7">
        <f t="shared" si="105"/>
        <v>47</v>
      </c>
      <c r="V139" s="25">
        <v>0</v>
      </c>
      <c r="W139" s="7">
        <f t="shared" si="106"/>
        <v>65</v>
      </c>
      <c r="X139" s="29">
        <f t="shared" si="107"/>
        <v>26</v>
      </c>
      <c r="Y139" s="29">
        <f t="shared" si="107"/>
        <v>33</v>
      </c>
    </row>
    <row r="140" spans="1:25" ht="13.5" thickBot="1">
      <c r="A140" s="23" t="s">
        <v>16</v>
      </c>
      <c r="B140" s="21">
        <f t="shared" si="88"/>
        <v>5838</v>
      </c>
      <c r="C140" s="22">
        <f t="shared" si="89"/>
        <v>4437</v>
      </c>
      <c r="D140" s="22">
        <f t="shared" si="90"/>
        <v>6655</v>
      </c>
      <c r="E140" s="22">
        <f t="shared" si="91"/>
        <v>5825</v>
      </c>
      <c r="F140" s="50">
        <f t="shared" si="92"/>
        <v>6961</v>
      </c>
      <c r="G140" s="64">
        <f t="shared" si="93"/>
        <v>4648</v>
      </c>
      <c r="H140" s="47">
        <f t="shared" si="94"/>
        <v>7642</v>
      </c>
      <c r="I140" s="47">
        <f t="shared" si="94"/>
        <v>9452</v>
      </c>
      <c r="J140" s="21">
        <f t="shared" si="95"/>
        <v>268</v>
      </c>
      <c r="K140" s="22">
        <f t="shared" si="96"/>
        <v>220</v>
      </c>
      <c r="L140" s="22">
        <f t="shared" si="97"/>
        <v>300</v>
      </c>
      <c r="M140" s="22">
        <f t="shared" si="98"/>
        <v>284</v>
      </c>
      <c r="N140" s="50">
        <f t="shared" si="99"/>
        <v>301</v>
      </c>
      <c r="O140" s="22">
        <f t="shared" si="100"/>
        <v>246</v>
      </c>
      <c r="P140" s="30">
        <f t="shared" si="101"/>
        <v>263</v>
      </c>
      <c r="Q140" s="30">
        <f t="shared" si="101"/>
        <v>299</v>
      </c>
      <c r="R140" s="21">
        <f t="shared" si="102"/>
        <v>68</v>
      </c>
      <c r="S140" s="22">
        <f t="shared" si="103"/>
        <v>56</v>
      </c>
      <c r="T140" s="22">
        <f t="shared" si="104"/>
        <v>46</v>
      </c>
      <c r="U140" s="22">
        <f t="shared" si="105"/>
        <v>47</v>
      </c>
      <c r="V140" s="50">
        <v>0</v>
      </c>
      <c r="W140" s="22">
        <f t="shared" si="106"/>
        <v>383</v>
      </c>
      <c r="X140" s="30">
        <f t="shared" si="107"/>
        <v>53</v>
      </c>
      <c r="Y140" s="30">
        <f t="shared" si="107"/>
        <v>33</v>
      </c>
    </row>
    <row r="143" spans="1:25" ht="13.5" thickBot="1"/>
    <row r="144" spans="1:25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2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9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14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42">
        <v>2010</v>
      </c>
      <c r="Y147" s="42">
        <v>2011</v>
      </c>
    </row>
    <row r="148" spans="1:25">
      <c r="A148" s="11" t="s">
        <v>6</v>
      </c>
      <c r="B148" s="6">
        <f t="shared" ref="B148:X148" si="108">+B67</f>
        <v>1615</v>
      </c>
      <c r="C148" s="7">
        <f t="shared" si="108"/>
        <v>2116</v>
      </c>
      <c r="D148" s="7">
        <f t="shared" si="108"/>
        <v>1693.3166000000001</v>
      </c>
      <c r="E148" s="7">
        <f t="shared" si="108"/>
        <v>1683.2669677734375</v>
      </c>
      <c r="F148" s="25">
        <f t="shared" si="108"/>
        <v>1626.3665771484375</v>
      </c>
      <c r="G148" s="67">
        <f t="shared" si="108"/>
        <v>1361.7000732421875</v>
      </c>
      <c r="H148" s="51">
        <f t="shared" si="108"/>
        <v>1081</v>
      </c>
      <c r="I148" s="51">
        <f t="shared" ref="I148" si="109">+I67</f>
        <v>1565</v>
      </c>
      <c r="J148" s="6">
        <f t="shared" si="108"/>
        <v>112</v>
      </c>
      <c r="K148" s="7">
        <f t="shared" si="108"/>
        <v>87</v>
      </c>
      <c r="L148" s="7">
        <f t="shared" si="108"/>
        <v>74</v>
      </c>
      <c r="M148" s="7">
        <f t="shared" si="108"/>
        <v>81</v>
      </c>
      <c r="N148" s="25">
        <f t="shared" si="108"/>
        <v>77</v>
      </c>
      <c r="O148" s="7">
        <f t="shared" si="108"/>
        <v>82</v>
      </c>
      <c r="P148" s="69">
        <f t="shared" si="108"/>
        <v>50</v>
      </c>
      <c r="Q148" s="69">
        <f t="shared" ref="Q148" si="110">+Q67</f>
        <v>65</v>
      </c>
      <c r="R148" s="6">
        <f t="shared" si="108"/>
        <v>42.77</v>
      </c>
      <c r="S148" s="7">
        <f t="shared" si="108"/>
        <v>79</v>
      </c>
      <c r="T148" s="7">
        <f t="shared" si="108"/>
        <v>69.430000000000007</v>
      </c>
      <c r="U148" s="7">
        <f t="shared" si="108"/>
        <v>114.29</v>
      </c>
      <c r="V148" s="25">
        <f t="shared" si="108"/>
        <v>278.93</v>
      </c>
      <c r="W148" s="7">
        <f t="shared" si="108"/>
        <v>195.73</v>
      </c>
      <c r="X148" s="69">
        <f t="shared" si="108"/>
        <v>52</v>
      </c>
      <c r="Y148" s="69">
        <f t="shared" ref="Y148" si="111">+Y67</f>
        <v>126</v>
      </c>
    </row>
    <row r="149" spans="1:25">
      <c r="A149" s="5" t="s">
        <v>24</v>
      </c>
      <c r="B149" s="6">
        <f t="shared" ref="B149:B159" si="112">+B148+B68</f>
        <v>3950</v>
      </c>
      <c r="C149" s="7">
        <f t="shared" ref="C149:C159" si="113">+C148+C68</f>
        <v>4394</v>
      </c>
      <c r="D149" s="7">
        <f t="shared" ref="D149:D159" si="114">+D148+D68</f>
        <v>3769.3166000000001</v>
      </c>
      <c r="E149" s="7">
        <f t="shared" ref="E149:E159" si="115">+E148+E68</f>
        <v>3864.4669189453125</v>
      </c>
      <c r="F149" s="25">
        <f t="shared" ref="F149:F159" si="116">+F148+F68</f>
        <v>3766.0997314453125</v>
      </c>
      <c r="G149" s="63">
        <f t="shared" ref="G149:G159" si="117">+G148+G68</f>
        <v>2915.9002685546875</v>
      </c>
      <c r="H149" s="40">
        <f t="shared" ref="H149:I159" si="118">+H148+H68</f>
        <v>2717</v>
      </c>
      <c r="I149" s="40">
        <f t="shared" si="118"/>
        <v>3172</v>
      </c>
      <c r="J149" s="6">
        <f t="shared" ref="J149:J159" si="119">+J148+J68</f>
        <v>235</v>
      </c>
      <c r="K149" s="7">
        <f t="shared" ref="K149:K159" si="120">+K148+K68</f>
        <v>166</v>
      </c>
      <c r="L149" s="7">
        <f t="shared" ref="L149:L159" si="121">+L148+L68</f>
        <v>152</v>
      </c>
      <c r="M149" s="7">
        <f t="shared" ref="M149:M159" si="122">+M148+M68</f>
        <v>162</v>
      </c>
      <c r="N149" s="25">
        <f t="shared" ref="N149:N159" si="123">+N148+N68</f>
        <v>163</v>
      </c>
      <c r="O149" s="7">
        <f t="shared" ref="O149:O159" si="124">+O148+O68</f>
        <v>172</v>
      </c>
      <c r="P149" s="29">
        <f t="shared" ref="P149:Q159" si="125">+P148+P68</f>
        <v>130</v>
      </c>
      <c r="Q149" s="29">
        <f t="shared" si="125"/>
        <v>122</v>
      </c>
      <c r="R149" s="6">
        <f t="shared" ref="R149:R159" si="126">+R148+R68</f>
        <v>115.07</v>
      </c>
      <c r="S149" s="7">
        <f t="shared" ref="S149:S159" si="127">+S148+S68</f>
        <v>129</v>
      </c>
      <c r="T149" s="7">
        <f t="shared" ref="T149:T159" si="128">+T148+T68</f>
        <v>173.55</v>
      </c>
      <c r="U149" s="7">
        <f t="shared" ref="U149:U159" si="129">+U148+U68</f>
        <v>425.46000000000004</v>
      </c>
      <c r="V149" s="25">
        <f t="shared" ref="V149:V159" si="130">+V148+V68</f>
        <v>918.3</v>
      </c>
      <c r="W149" s="7">
        <f t="shared" ref="W149:W159" si="131">+W148+W68</f>
        <v>407.35</v>
      </c>
      <c r="X149" s="29">
        <f t="shared" ref="X149:Y159" si="132">+X148+X68</f>
        <v>125</v>
      </c>
      <c r="Y149" s="29">
        <f t="shared" si="132"/>
        <v>447</v>
      </c>
    </row>
    <row r="150" spans="1:25">
      <c r="A150" s="11" t="s">
        <v>7</v>
      </c>
      <c r="B150" s="6">
        <f t="shared" si="112"/>
        <v>6808</v>
      </c>
      <c r="C150" s="7">
        <f t="shared" si="113"/>
        <v>7228</v>
      </c>
      <c r="D150" s="7">
        <f t="shared" si="114"/>
        <v>6719.8832666684557</v>
      </c>
      <c r="E150" s="7">
        <f t="shared" si="115"/>
        <v>6775.9329833984375</v>
      </c>
      <c r="F150" s="25">
        <f t="shared" si="116"/>
        <v>6377.1824951171875</v>
      </c>
      <c r="G150" s="63">
        <f t="shared" si="117"/>
        <v>4791.28369140625</v>
      </c>
      <c r="H150" s="40">
        <f t="shared" si="118"/>
        <v>4316</v>
      </c>
      <c r="I150" s="40">
        <f t="shared" si="118"/>
        <v>5297</v>
      </c>
      <c r="J150" s="6">
        <f t="shared" si="119"/>
        <v>370</v>
      </c>
      <c r="K150" s="7">
        <f t="shared" si="120"/>
        <v>259</v>
      </c>
      <c r="L150" s="7">
        <f t="shared" si="121"/>
        <v>252</v>
      </c>
      <c r="M150" s="7">
        <f t="shared" si="122"/>
        <v>260</v>
      </c>
      <c r="N150" s="25">
        <f t="shared" si="123"/>
        <v>254</v>
      </c>
      <c r="O150" s="7">
        <f t="shared" si="124"/>
        <v>262</v>
      </c>
      <c r="P150" s="29">
        <f t="shared" si="125"/>
        <v>201</v>
      </c>
      <c r="Q150" s="29">
        <f t="shared" si="125"/>
        <v>198</v>
      </c>
      <c r="R150" s="6">
        <f t="shared" si="126"/>
        <v>208.32</v>
      </c>
      <c r="S150" s="7">
        <f t="shared" si="127"/>
        <v>230</v>
      </c>
      <c r="T150" s="7">
        <f t="shared" si="128"/>
        <v>335.47</v>
      </c>
      <c r="U150" s="7">
        <f t="shared" si="129"/>
        <v>1075.5300000000002</v>
      </c>
      <c r="V150" s="25">
        <f t="shared" si="130"/>
        <v>2310.5699999999997</v>
      </c>
      <c r="W150" s="7">
        <f t="shared" si="131"/>
        <v>752.98</v>
      </c>
      <c r="X150" s="29">
        <f t="shared" si="132"/>
        <v>1673</v>
      </c>
      <c r="Y150" s="29">
        <f t="shared" si="132"/>
        <v>893</v>
      </c>
    </row>
    <row r="151" spans="1:25">
      <c r="A151" s="11" t="s">
        <v>8</v>
      </c>
      <c r="B151" s="6">
        <f t="shared" si="112"/>
        <v>9258</v>
      </c>
      <c r="C151" s="7">
        <f t="shared" si="113"/>
        <v>9589</v>
      </c>
      <c r="D151" s="7">
        <f t="shared" si="114"/>
        <v>8907.8832666684557</v>
      </c>
      <c r="E151" s="7">
        <f t="shared" si="115"/>
        <v>8588.94970703125</v>
      </c>
      <c r="F151" s="25">
        <f t="shared" si="116"/>
        <v>8563.4991455078125</v>
      </c>
      <c r="G151" s="63">
        <f t="shared" si="117"/>
        <v>5906.200439453125</v>
      </c>
      <c r="H151" s="40">
        <f t="shared" si="118"/>
        <v>5196</v>
      </c>
      <c r="I151" s="40">
        <f t="shared" si="118"/>
        <v>6787</v>
      </c>
      <c r="J151" s="6">
        <f t="shared" si="119"/>
        <v>480</v>
      </c>
      <c r="K151" s="7">
        <f t="shared" si="120"/>
        <v>338</v>
      </c>
      <c r="L151" s="7">
        <f t="shared" si="121"/>
        <v>324</v>
      </c>
      <c r="M151" s="7">
        <f t="shared" si="122"/>
        <v>357</v>
      </c>
      <c r="N151" s="25">
        <f t="shared" si="123"/>
        <v>337</v>
      </c>
      <c r="O151" s="7">
        <f t="shared" si="124"/>
        <v>329</v>
      </c>
      <c r="P151" s="29">
        <f t="shared" si="125"/>
        <v>255</v>
      </c>
      <c r="Q151" s="29">
        <f t="shared" si="125"/>
        <v>258</v>
      </c>
      <c r="R151" s="6">
        <f t="shared" si="126"/>
        <v>272.10000000000002</v>
      </c>
      <c r="S151" s="7">
        <f t="shared" si="127"/>
        <v>350</v>
      </c>
      <c r="T151" s="7">
        <f t="shared" si="128"/>
        <v>457.57000000000005</v>
      </c>
      <c r="U151" s="7">
        <f t="shared" si="129"/>
        <v>1209.1300000000001</v>
      </c>
      <c r="V151" s="25">
        <f t="shared" si="130"/>
        <v>2695.58</v>
      </c>
      <c r="W151" s="7">
        <f t="shared" si="131"/>
        <v>928.86</v>
      </c>
      <c r="X151" s="29">
        <f t="shared" si="132"/>
        <v>1967</v>
      </c>
      <c r="Y151" s="29">
        <f t="shared" si="132"/>
        <v>1187</v>
      </c>
    </row>
    <row r="152" spans="1:25">
      <c r="A152" s="11" t="s">
        <v>9</v>
      </c>
      <c r="B152" s="6">
        <f t="shared" si="112"/>
        <v>10955</v>
      </c>
      <c r="C152" s="7">
        <f t="shared" si="113"/>
        <v>11324</v>
      </c>
      <c r="D152" s="7">
        <f t="shared" si="114"/>
        <v>10485.633266668456</v>
      </c>
      <c r="E152" s="7">
        <f t="shared" si="115"/>
        <v>9665.4498291015625</v>
      </c>
      <c r="F152" s="25">
        <f t="shared" si="116"/>
        <v>10111.38232421875</v>
      </c>
      <c r="G152" s="63">
        <f t="shared" si="117"/>
        <v>6670.200439453125</v>
      </c>
      <c r="H152" s="40">
        <f t="shared" si="118"/>
        <v>6270</v>
      </c>
      <c r="I152" s="40">
        <f t="shared" si="118"/>
        <v>7906</v>
      </c>
      <c r="J152" s="6">
        <f t="shared" si="119"/>
        <v>549</v>
      </c>
      <c r="K152" s="7">
        <f t="shared" si="120"/>
        <v>399</v>
      </c>
      <c r="L152" s="7">
        <f t="shared" si="121"/>
        <v>378</v>
      </c>
      <c r="M152" s="7">
        <f t="shared" si="122"/>
        <v>422</v>
      </c>
      <c r="N152" s="25">
        <f t="shared" si="123"/>
        <v>399</v>
      </c>
      <c r="O152" s="7">
        <f t="shared" si="124"/>
        <v>379</v>
      </c>
      <c r="P152" s="29">
        <f t="shared" si="125"/>
        <v>297</v>
      </c>
      <c r="Q152" s="29">
        <f t="shared" si="125"/>
        <v>305</v>
      </c>
      <c r="R152" s="6">
        <f t="shared" si="126"/>
        <v>342.24</v>
      </c>
      <c r="S152" s="7">
        <f t="shared" si="127"/>
        <v>423</v>
      </c>
      <c r="T152" s="7">
        <f t="shared" si="128"/>
        <v>518.1400000000001</v>
      </c>
      <c r="U152" s="7">
        <f t="shared" si="129"/>
        <v>1384.4900000000002</v>
      </c>
      <c r="V152" s="25">
        <f t="shared" si="130"/>
        <v>3035.13</v>
      </c>
      <c r="W152" s="7">
        <f t="shared" si="131"/>
        <v>1018.86</v>
      </c>
      <c r="X152" s="29">
        <f t="shared" si="132"/>
        <v>2139</v>
      </c>
      <c r="Y152" s="29">
        <f t="shared" si="132"/>
        <v>1363.6</v>
      </c>
    </row>
    <row r="153" spans="1:25">
      <c r="A153" s="11" t="s">
        <v>10</v>
      </c>
      <c r="B153" s="6">
        <f t="shared" si="112"/>
        <v>11912</v>
      </c>
      <c r="C153" s="7">
        <f t="shared" si="113"/>
        <v>12295</v>
      </c>
      <c r="D153" s="7">
        <f t="shared" si="114"/>
        <v>12467.216266668456</v>
      </c>
      <c r="E153" s="7">
        <f t="shared" si="115"/>
        <v>10530.449829101562</v>
      </c>
      <c r="F153" s="25">
        <f t="shared" si="116"/>
        <v>11502.965454101563</v>
      </c>
      <c r="G153" s="63">
        <f t="shared" si="117"/>
        <v>7340.200439453125</v>
      </c>
      <c r="H153" s="40">
        <f t="shared" si="118"/>
        <v>7301</v>
      </c>
      <c r="I153" s="40">
        <f t="shared" si="118"/>
        <v>8984</v>
      </c>
      <c r="J153" s="6">
        <f t="shared" si="119"/>
        <v>605</v>
      </c>
      <c r="K153" s="7">
        <f t="shared" si="120"/>
        <v>442</v>
      </c>
      <c r="L153" s="7">
        <f t="shared" si="121"/>
        <v>438</v>
      </c>
      <c r="M153" s="7">
        <f t="shared" si="122"/>
        <v>469</v>
      </c>
      <c r="N153" s="25">
        <f t="shared" si="123"/>
        <v>461</v>
      </c>
      <c r="O153" s="7">
        <f t="shared" si="124"/>
        <v>437</v>
      </c>
      <c r="P153" s="29">
        <f t="shared" si="125"/>
        <v>340</v>
      </c>
      <c r="Q153" s="29">
        <f t="shared" si="125"/>
        <v>346</v>
      </c>
      <c r="R153" s="6">
        <f t="shared" si="126"/>
        <v>378.84000000000003</v>
      </c>
      <c r="S153" s="7">
        <f t="shared" si="127"/>
        <v>462</v>
      </c>
      <c r="T153" s="7">
        <f t="shared" si="128"/>
        <v>573.83000000000015</v>
      </c>
      <c r="U153" s="7">
        <f t="shared" si="129"/>
        <v>1503.4900000000002</v>
      </c>
      <c r="V153" s="25">
        <f t="shared" si="130"/>
        <v>3465.05</v>
      </c>
      <c r="W153" s="7">
        <f t="shared" si="131"/>
        <v>1086.8600000000001</v>
      </c>
      <c r="X153" s="29">
        <f t="shared" si="132"/>
        <v>2348</v>
      </c>
      <c r="Y153" s="29">
        <f t="shared" si="132"/>
        <v>1775.6</v>
      </c>
    </row>
    <row r="154" spans="1:25">
      <c r="A154" s="11" t="s">
        <v>11</v>
      </c>
      <c r="B154" s="6">
        <f t="shared" si="112"/>
        <v>13072</v>
      </c>
      <c r="C154" s="7">
        <f t="shared" si="113"/>
        <v>13310</v>
      </c>
      <c r="D154" s="7">
        <f t="shared" si="114"/>
        <v>13617.766266668456</v>
      </c>
      <c r="E154" s="7">
        <f t="shared" si="115"/>
        <v>11447.63330078125</v>
      </c>
      <c r="F154" s="25">
        <f t="shared" si="116"/>
        <v>12836.48193359375</v>
      </c>
      <c r="G154" s="63">
        <f t="shared" si="117"/>
        <v>8166.200439453125</v>
      </c>
      <c r="H154" s="40">
        <f t="shared" si="118"/>
        <v>8170</v>
      </c>
      <c r="I154" s="40">
        <f t="shared" si="118"/>
        <v>10065</v>
      </c>
      <c r="J154" s="6">
        <f t="shared" si="119"/>
        <v>665</v>
      </c>
      <c r="K154" s="7">
        <f t="shared" si="120"/>
        <v>484</v>
      </c>
      <c r="L154" s="7">
        <f t="shared" si="121"/>
        <v>493</v>
      </c>
      <c r="M154" s="7">
        <f t="shared" si="122"/>
        <v>518</v>
      </c>
      <c r="N154" s="25">
        <f t="shared" si="123"/>
        <v>525</v>
      </c>
      <c r="O154" s="7">
        <f t="shared" si="124"/>
        <v>487</v>
      </c>
      <c r="P154" s="29">
        <f t="shared" si="125"/>
        <v>383</v>
      </c>
      <c r="Q154" s="29">
        <f t="shared" si="125"/>
        <v>391</v>
      </c>
      <c r="R154" s="6">
        <f t="shared" si="126"/>
        <v>417.51000000000005</v>
      </c>
      <c r="S154" s="7">
        <f t="shared" si="127"/>
        <v>494</v>
      </c>
      <c r="T154" s="7">
        <f t="shared" si="128"/>
        <v>633.33000000000015</v>
      </c>
      <c r="U154" s="7">
        <f t="shared" si="129"/>
        <v>1599.8300000000002</v>
      </c>
      <c r="V154" s="25">
        <f t="shared" si="130"/>
        <v>3821</v>
      </c>
      <c r="W154" s="7">
        <f t="shared" si="131"/>
        <v>1156.8600000000001</v>
      </c>
      <c r="X154" s="29">
        <f t="shared" si="132"/>
        <v>2484</v>
      </c>
      <c r="Y154" s="29">
        <f t="shared" si="132"/>
        <v>2096.6</v>
      </c>
    </row>
    <row r="155" spans="1:25">
      <c r="A155" s="11" t="s">
        <v>12</v>
      </c>
      <c r="B155" s="6">
        <f t="shared" si="112"/>
        <v>14172</v>
      </c>
      <c r="C155" s="7">
        <f t="shared" si="113"/>
        <v>14491.43</v>
      </c>
      <c r="D155" s="7">
        <f t="shared" si="114"/>
        <v>14568.799600001548</v>
      </c>
      <c r="E155" s="7">
        <f t="shared" si="115"/>
        <v>12373.000061035156</v>
      </c>
      <c r="F155" s="25">
        <f t="shared" si="116"/>
        <v>13942.248413085938</v>
      </c>
      <c r="G155" s="63">
        <f t="shared" si="117"/>
        <v>8912.200439453125</v>
      </c>
      <c r="H155" s="40">
        <f t="shared" si="118"/>
        <v>9081</v>
      </c>
      <c r="I155" s="40">
        <f t="shared" si="118"/>
        <v>11163</v>
      </c>
      <c r="J155" s="6">
        <f t="shared" si="119"/>
        <v>718</v>
      </c>
      <c r="K155" s="7">
        <f t="shared" si="120"/>
        <v>532</v>
      </c>
      <c r="L155" s="7">
        <f t="shared" si="121"/>
        <v>549</v>
      </c>
      <c r="M155" s="7">
        <f t="shared" si="122"/>
        <v>569</v>
      </c>
      <c r="N155" s="25">
        <f t="shared" si="123"/>
        <v>583</v>
      </c>
      <c r="O155" s="7">
        <f t="shared" si="124"/>
        <v>529</v>
      </c>
      <c r="P155" s="29">
        <f t="shared" si="125"/>
        <v>428</v>
      </c>
      <c r="Q155" s="29">
        <f t="shared" si="125"/>
        <v>437</v>
      </c>
      <c r="R155" s="6">
        <f t="shared" si="126"/>
        <v>449.59000000000003</v>
      </c>
      <c r="S155" s="7">
        <f t="shared" si="127"/>
        <v>558</v>
      </c>
      <c r="T155" s="7">
        <f t="shared" si="128"/>
        <v>714.02000000000021</v>
      </c>
      <c r="U155" s="7">
        <f t="shared" si="129"/>
        <v>1675.8600000000001</v>
      </c>
      <c r="V155" s="25">
        <f t="shared" si="130"/>
        <v>4048.42</v>
      </c>
      <c r="W155" s="7">
        <f t="shared" si="131"/>
        <v>1309.8600000000001</v>
      </c>
      <c r="X155" s="29">
        <f t="shared" si="132"/>
        <v>2653</v>
      </c>
      <c r="Y155" s="29">
        <f t="shared" si="132"/>
        <v>2300.6</v>
      </c>
    </row>
    <row r="156" spans="1:25">
      <c r="A156" s="11" t="s">
        <v>13</v>
      </c>
      <c r="B156" s="6">
        <f t="shared" si="112"/>
        <v>15361</v>
      </c>
      <c r="C156" s="7">
        <f t="shared" si="113"/>
        <v>15362.33</v>
      </c>
      <c r="D156" s="7">
        <f t="shared" si="114"/>
        <v>15506.509600001547</v>
      </c>
      <c r="E156" s="7">
        <f t="shared" si="115"/>
        <v>13277.850036621094</v>
      </c>
      <c r="F156" s="25">
        <f t="shared" si="116"/>
        <v>14972.365356445313</v>
      </c>
      <c r="G156" s="63">
        <f t="shared" si="117"/>
        <v>9733.6204394531251</v>
      </c>
      <c r="H156" s="40">
        <f t="shared" si="118"/>
        <v>9894</v>
      </c>
      <c r="I156" s="40">
        <f t="shared" si="118"/>
        <v>12128</v>
      </c>
      <c r="J156" s="6">
        <f t="shared" si="119"/>
        <v>769</v>
      </c>
      <c r="K156" s="7">
        <f t="shared" si="120"/>
        <v>571</v>
      </c>
      <c r="L156" s="7">
        <f t="shared" si="121"/>
        <v>602</v>
      </c>
      <c r="M156" s="7">
        <f t="shared" si="122"/>
        <v>621</v>
      </c>
      <c r="N156" s="25">
        <f t="shared" si="123"/>
        <v>635</v>
      </c>
      <c r="O156" s="7">
        <f t="shared" si="124"/>
        <v>572</v>
      </c>
      <c r="P156" s="29">
        <f t="shared" si="125"/>
        <v>468</v>
      </c>
      <c r="Q156" s="29">
        <f t="shared" si="125"/>
        <v>477</v>
      </c>
      <c r="R156" s="6">
        <f t="shared" si="126"/>
        <v>482.20000000000005</v>
      </c>
      <c r="S156" s="7">
        <f t="shared" si="127"/>
        <v>599</v>
      </c>
      <c r="T156" s="7">
        <f t="shared" si="128"/>
        <v>756.54000000000019</v>
      </c>
      <c r="U156" s="7">
        <f t="shared" si="129"/>
        <v>1757.0300000000002</v>
      </c>
      <c r="V156" s="25">
        <f t="shared" si="130"/>
        <v>4197.7</v>
      </c>
      <c r="W156" s="7">
        <f t="shared" si="131"/>
        <v>1361.8600000000001</v>
      </c>
      <c r="X156" s="29">
        <f t="shared" si="132"/>
        <v>2908</v>
      </c>
      <c r="Y156" s="29">
        <f t="shared" si="132"/>
        <v>2372.6</v>
      </c>
    </row>
    <row r="157" spans="1:25">
      <c r="A157" s="11" t="s">
        <v>14</v>
      </c>
      <c r="B157" s="6">
        <f t="shared" si="112"/>
        <v>16452</v>
      </c>
      <c r="C157" s="7">
        <f t="shared" si="113"/>
        <v>16218.63</v>
      </c>
      <c r="D157" s="7">
        <f t="shared" si="114"/>
        <v>16387.642900782797</v>
      </c>
      <c r="E157" s="7">
        <f t="shared" si="115"/>
        <v>14149.883239746094</v>
      </c>
      <c r="F157" s="25">
        <f t="shared" si="116"/>
        <v>15911.481994628906</v>
      </c>
      <c r="G157" s="63">
        <f t="shared" si="117"/>
        <v>10546.620439453125</v>
      </c>
      <c r="H157" s="40">
        <f t="shared" si="118"/>
        <v>10791</v>
      </c>
      <c r="I157" s="40">
        <f t="shared" si="118"/>
        <v>13086</v>
      </c>
      <c r="J157" s="6">
        <f t="shared" si="119"/>
        <v>821</v>
      </c>
      <c r="K157" s="7">
        <f t="shared" si="120"/>
        <v>613</v>
      </c>
      <c r="L157" s="7">
        <f t="shared" si="121"/>
        <v>655</v>
      </c>
      <c r="M157" s="7">
        <f t="shared" si="122"/>
        <v>669</v>
      </c>
      <c r="N157" s="25">
        <f t="shared" si="123"/>
        <v>683</v>
      </c>
      <c r="O157" s="7">
        <f t="shared" si="124"/>
        <v>615</v>
      </c>
      <c r="P157" s="29">
        <f t="shared" si="125"/>
        <v>510</v>
      </c>
      <c r="Q157" s="29">
        <f t="shared" si="125"/>
        <v>519</v>
      </c>
      <c r="R157" s="6">
        <f t="shared" si="126"/>
        <v>524.12</v>
      </c>
      <c r="S157" s="7">
        <f t="shared" si="127"/>
        <v>629</v>
      </c>
      <c r="T157" s="7">
        <f t="shared" si="128"/>
        <v>820.73000000000025</v>
      </c>
      <c r="U157" s="7">
        <f t="shared" si="129"/>
        <v>1850.4400000000003</v>
      </c>
      <c r="V157" s="25">
        <f t="shared" si="130"/>
        <v>4323.1499999999996</v>
      </c>
      <c r="W157" s="7">
        <f t="shared" si="131"/>
        <v>1396.8600000000001</v>
      </c>
      <c r="X157" s="29">
        <f t="shared" si="132"/>
        <v>2981</v>
      </c>
      <c r="Y157" s="29">
        <f t="shared" si="132"/>
        <v>2416.6</v>
      </c>
    </row>
    <row r="158" spans="1:25">
      <c r="A158" s="11" t="s">
        <v>15</v>
      </c>
      <c r="B158" s="6">
        <f t="shared" si="112"/>
        <v>17503</v>
      </c>
      <c r="C158" s="7">
        <f t="shared" si="113"/>
        <v>17186.899999999998</v>
      </c>
      <c r="D158" s="7">
        <f t="shared" si="114"/>
        <v>17302.009538966391</v>
      </c>
      <c r="E158" s="7">
        <f t="shared" si="115"/>
        <v>15004.583190917969</v>
      </c>
      <c r="F158" s="25">
        <f t="shared" si="116"/>
        <v>16637.315307617188</v>
      </c>
      <c r="G158" s="63">
        <f t="shared" si="117"/>
        <v>11454.620439453125</v>
      </c>
      <c r="H158" s="40">
        <f t="shared" si="118"/>
        <v>11657</v>
      </c>
      <c r="I158" s="40">
        <f t="shared" si="118"/>
        <v>14080</v>
      </c>
      <c r="J158" s="6">
        <f t="shared" si="119"/>
        <v>885</v>
      </c>
      <c r="K158" s="7">
        <f t="shared" si="120"/>
        <v>654</v>
      </c>
      <c r="L158" s="7">
        <f t="shared" si="121"/>
        <v>708</v>
      </c>
      <c r="M158" s="7">
        <f t="shared" si="122"/>
        <v>725</v>
      </c>
      <c r="N158" s="25">
        <f t="shared" si="123"/>
        <v>734</v>
      </c>
      <c r="O158" s="7">
        <f t="shared" si="124"/>
        <v>659</v>
      </c>
      <c r="P158" s="29">
        <f t="shared" si="125"/>
        <v>553</v>
      </c>
      <c r="Q158" s="29">
        <f t="shared" si="125"/>
        <v>559</v>
      </c>
      <c r="R158" s="6">
        <f t="shared" si="126"/>
        <v>577.77</v>
      </c>
      <c r="S158" s="7">
        <f t="shared" si="127"/>
        <v>657</v>
      </c>
      <c r="T158" s="7">
        <f t="shared" si="128"/>
        <v>872.43000000000029</v>
      </c>
      <c r="U158" s="7">
        <f t="shared" si="129"/>
        <v>2051.2100000000005</v>
      </c>
      <c r="V158" s="25">
        <f t="shared" si="130"/>
        <v>4540.75</v>
      </c>
      <c r="W158" s="7">
        <f t="shared" si="131"/>
        <v>1465.8600000000001</v>
      </c>
      <c r="X158" s="29">
        <f t="shared" si="132"/>
        <v>3038</v>
      </c>
      <c r="Y158" s="29">
        <f t="shared" si="132"/>
        <v>2583.6</v>
      </c>
    </row>
    <row r="159" spans="1:25" ht="13.5" thickBot="1">
      <c r="A159" s="23" t="s">
        <v>16</v>
      </c>
      <c r="B159" s="21">
        <f t="shared" si="112"/>
        <v>19297</v>
      </c>
      <c r="C159" s="22">
        <f t="shared" si="113"/>
        <v>18407.169999999998</v>
      </c>
      <c r="D159" s="22">
        <f t="shared" si="114"/>
        <v>18703.193132716391</v>
      </c>
      <c r="E159" s="22">
        <f t="shared" si="115"/>
        <v>16613.883117675781</v>
      </c>
      <c r="F159" s="50">
        <f t="shared" si="116"/>
        <v>17781.448852539062</v>
      </c>
      <c r="G159" s="64">
        <f t="shared" si="117"/>
        <v>12650.620439453125</v>
      </c>
      <c r="H159" s="47">
        <f t="shared" si="118"/>
        <v>13355</v>
      </c>
      <c r="I159" s="47">
        <f t="shared" si="118"/>
        <v>14080</v>
      </c>
      <c r="J159" s="21">
        <f t="shared" si="119"/>
        <v>985</v>
      </c>
      <c r="K159" s="22">
        <f t="shared" si="120"/>
        <v>715</v>
      </c>
      <c r="L159" s="22">
        <f t="shared" si="121"/>
        <v>780</v>
      </c>
      <c r="M159" s="22">
        <f t="shared" si="122"/>
        <v>783</v>
      </c>
      <c r="N159" s="50">
        <f t="shared" si="123"/>
        <v>803</v>
      </c>
      <c r="O159" s="22">
        <f t="shared" si="124"/>
        <v>719</v>
      </c>
      <c r="P159" s="30">
        <f t="shared" si="125"/>
        <v>624</v>
      </c>
      <c r="Q159" s="30">
        <f t="shared" si="125"/>
        <v>559</v>
      </c>
      <c r="R159" s="21">
        <f t="shared" si="126"/>
        <v>634.77</v>
      </c>
      <c r="S159" s="22">
        <f t="shared" si="127"/>
        <v>699</v>
      </c>
      <c r="T159" s="22">
        <f t="shared" si="128"/>
        <v>969.81000000000029</v>
      </c>
      <c r="U159" s="22">
        <f t="shared" si="129"/>
        <v>2134.2100000000005</v>
      </c>
      <c r="V159" s="50">
        <f t="shared" si="130"/>
        <v>4773.66</v>
      </c>
      <c r="W159" s="22">
        <f t="shared" si="131"/>
        <v>1547.8600000000001</v>
      </c>
      <c r="X159" s="30">
        <f t="shared" si="132"/>
        <v>3581</v>
      </c>
      <c r="Y159" s="30">
        <f t="shared" si="132"/>
        <v>2583.6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42">
        <v>2010</v>
      </c>
      <c r="AG166" s="42">
        <v>2011</v>
      </c>
    </row>
    <row r="167" spans="1:33">
      <c r="A167" s="5" t="s">
        <v>6</v>
      </c>
      <c r="B167" s="6">
        <f t="shared" ref="B167:X167" si="133">+B7+B27</f>
        <v>158844.32999999999</v>
      </c>
      <c r="C167" s="7">
        <f t="shared" si="133"/>
        <v>155537</v>
      </c>
      <c r="D167" s="7">
        <f t="shared" si="133"/>
        <v>148260.848</v>
      </c>
      <c r="E167" s="7">
        <f t="shared" si="133"/>
        <v>135533.47899999999</v>
      </c>
      <c r="F167" s="25">
        <f t="shared" si="133"/>
        <v>102990.29</v>
      </c>
      <c r="G167" s="67">
        <f t="shared" si="133"/>
        <v>96562.657999999996</v>
      </c>
      <c r="H167" s="40">
        <f t="shared" si="133"/>
        <v>90951</v>
      </c>
      <c r="I167" s="40">
        <f t="shared" ref="I167" si="134">+I7+I27</f>
        <v>117307</v>
      </c>
      <c r="J167" s="6">
        <f t="shared" si="133"/>
        <v>288625.5</v>
      </c>
      <c r="K167" s="7">
        <f t="shared" si="133"/>
        <v>303346.36500000005</v>
      </c>
      <c r="L167" s="7">
        <f t="shared" si="133"/>
        <v>340299.875</v>
      </c>
      <c r="M167" s="7">
        <f t="shared" si="133"/>
        <v>634755.46099999989</v>
      </c>
      <c r="N167" s="25">
        <f t="shared" si="133"/>
        <v>751573.70200000005</v>
      </c>
      <c r="O167" s="67">
        <f t="shared" si="133"/>
        <v>543141.72200000007</v>
      </c>
      <c r="P167" s="40">
        <f t="shared" si="133"/>
        <v>539098</v>
      </c>
      <c r="Q167" s="40">
        <f t="shared" ref="Q167" si="135">+Q7+Q27</f>
        <v>720903</v>
      </c>
      <c r="R167" s="6">
        <f t="shared" si="133"/>
        <v>0</v>
      </c>
      <c r="S167" s="7">
        <f t="shared" si="133"/>
        <v>0</v>
      </c>
      <c r="T167" s="7">
        <f t="shared" si="133"/>
        <v>0</v>
      </c>
      <c r="U167" s="7">
        <f t="shared" si="133"/>
        <v>0</v>
      </c>
      <c r="V167" s="25">
        <f t="shared" si="133"/>
        <v>0</v>
      </c>
      <c r="W167" s="67">
        <f t="shared" si="133"/>
        <v>0</v>
      </c>
      <c r="X167" s="40">
        <f t="shared" si="133"/>
        <v>0</v>
      </c>
      <c r="Y167" s="40">
        <f t="shared" ref="Y167" si="136">+Y7+Y27</f>
        <v>0</v>
      </c>
      <c r="Z167" s="6">
        <f t="shared" ref="Z167:Z178" si="137">+R167+J167+B167</f>
        <v>447469.82999999996</v>
      </c>
      <c r="AA167" s="7">
        <f t="shared" ref="AA167:AA178" si="138">+S167+K167+C167</f>
        <v>458883.36500000005</v>
      </c>
      <c r="AB167" s="7">
        <f t="shared" ref="AB167:AB178" si="139">+T167+L167+D167</f>
        <v>488560.723</v>
      </c>
      <c r="AC167" s="7">
        <f t="shared" ref="AC167:AC178" si="140">+U167+M167+E167</f>
        <v>770288.94</v>
      </c>
      <c r="AD167" s="25">
        <f t="shared" ref="AD167:AD178" si="141">+V167+N167+F167</f>
        <v>854563.99200000009</v>
      </c>
      <c r="AE167" s="67">
        <f t="shared" ref="AE167:AE178" si="142">+W167+O167+G167</f>
        <v>639704.38000000012</v>
      </c>
      <c r="AF167" s="40">
        <f t="shared" ref="AF167:AG178" si="143">+X167+P167+H167</f>
        <v>630049</v>
      </c>
      <c r="AG167" s="40">
        <f t="shared" si="143"/>
        <v>838210</v>
      </c>
    </row>
    <row r="168" spans="1:33">
      <c r="A168" s="5" t="s">
        <v>24</v>
      </c>
      <c r="B168" s="6">
        <f t="shared" ref="B168:X168" si="144">+B8+B28</f>
        <v>280149.46999999997</v>
      </c>
      <c r="C168" s="7">
        <f t="shared" si="144"/>
        <v>243921</v>
      </c>
      <c r="D168" s="7">
        <f t="shared" si="144"/>
        <v>196303.33799999999</v>
      </c>
      <c r="E168" s="7">
        <f t="shared" si="144"/>
        <v>218418.24800000002</v>
      </c>
      <c r="F168" s="25">
        <f t="shared" si="144"/>
        <v>213249.59</v>
      </c>
      <c r="G168" s="63">
        <f t="shared" si="144"/>
        <v>167442.08499999999</v>
      </c>
      <c r="H168" s="40">
        <f t="shared" si="144"/>
        <v>148687</v>
      </c>
      <c r="I168" s="40">
        <f t="shared" ref="I168" si="145">+I8+I28</f>
        <v>170378</v>
      </c>
      <c r="J168" s="6">
        <f t="shared" si="144"/>
        <v>312405</v>
      </c>
      <c r="K168" s="7">
        <f t="shared" si="144"/>
        <v>305470.80699999997</v>
      </c>
      <c r="L168" s="7">
        <f t="shared" si="144"/>
        <v>388518.28100000002</v>
      </c>
      <c r="M168" s="7">
        <f t="shared" si="144"/>
        <v>593929.23</v>
      </c>
      <c r="N168" s="25">
        <f t="shared" si="144"/>
        <v>729131.022</v>
      </c>
      <c r="O168" s="63">
        <f t="shared" si="144"/>
        <v>586431.61800000013</v>
      </c>
      <c r="P168" s="40">
        <f t="shared" si="144"/>
        <v>574928</v>
      </c>
      <c r="Q168" s="40">
        <f t="shared" ref="Q168" si="146">+Q8+Q28</f>
        <v>747575</v>
      </c>
      <c r="R168" s="6">
        <f t="shared" si="144"/>
        <v>0</v>
      </c>
      <c r="S168" s="7">
        <f t="shared" si="144"/>
        <v>0</v>
      </c>
      <c r="T168" s="7">
        <f t="shared" si="144"/>
        <v>0</v>
      </c>
      <c r="U168" s="7">
        <f t="shared" si="144"/>
        <v>0</v>
      </c>
      <c r="V168" s="25">
        <f t="shared" si="144"/>
        <v>0</v>
      </c>
      <c r="W168" s="63">
        <f t="shared" si="144"/>
        <v>0</v>
      </c>
      <c r="X168" s="40">
        <f t="shared" si="144"/>
        <v>0</v>
      </c>
      <c r="Y168" s="40">
        <f t="shared" ref="Y168" si="147">+Y8+Y28</f>
        <v>0</v>
      </c>
      <c r="Z168" s="6">
        <f t="shared" si="137"/>
        <v>592554.47</v>
      </c>
      <c r="AA168" s="7">
        <f t="shared" si="138"/>
        <v>549391.80700000003</v>
      </c>
      <c r="AB168" s="7">
        <f t="shared" si="139"/>
        <v>584821.61899999995</v>
      </c>
      <c r="AC168" s="7">
        <f t="shared" si="140"/>
        <v>812347.478</v>
      </c>
      <c r="AD168" s="25">
        <f t="shared" si="141"/>
        <v>942380.61199999996</v>
      </c>
      <c r="AE168" s="63">
        <f t="shared" si="142"/>
        <v>753873.7030000001</v>
      </c>
      <c r="AF168" s="40">
        <f t="shared" si="143"/>
        <v>723615</v>
      </c>
      <c r="AG168" s="40">
        <f t="shared" si="143"/>
        <v>917953</v>
      </c>
    </row>
    <row r="169" spans="1:33">
      <c r="A169" s="5" t="s">
        <v>7</v>
      </c>
      <c r="B169" s="6">
        <f t="shared" ref="B169:X169" si="148">+B9+B29</f>
        <v>390659.57</v>
      </c>
      <c r="C169" s="7">
        <f t="shared" si="148"/>
        <v>352924</v>
      </c>
      <c r="D169" s="7">
        <f t="shared" si="148"/>
        <v>343178.13199999998</v>
      </c>
      <c r="E169" s="7">
        <f t="shared" si="148"/>
        <v>292710.64199999999</v>
      </c>
      <c r="F169" s="25">
        <f t="shared" si="148"/>
        <v>207027.86</v>
      </c>
      <c r="G169" s="63">
        <f t="shared" si="148"/>
        <v>198603.65400000001</v>
      </c>
      <c r="H169" s="40">
        <f t="shared" si="148"/>
        <v>176487</v>
      </c>
      <c r="I169" s="40">
        <f t="shared" ref="I169" si="149">+I9+I29</f>
        <v>203938</v>
      </c>
      <c r="J169" s="6">
        <f t="shared" si="148"/>
        <v>368909.43</v>
      </c>
      <c r="K169" s="7">
        <f t="shared" si="148"/>
        <v>371019.86800000002</v>
      </c>
      <c r="L169" s="7">
        <f t="shared" si="148"/>
        <v>485302.72600000008</v>
      </c>
      <c r="M169" s="7">
        <f t="shared" si="148"/>
        <v>724014.2</v>
      </c>
      <c r="N169" s="25">
        <f t="shared" si="148"/>
        <v>954842.05900000012</v>
      </c>
      <c r="O169" s="63">
        <f t="shared" si="148"/>
        <v>706016.86200000008</v>
      </c>
      <c r="P169" s="40">
        <f t="shared" si="148"/>
        <v>804748</v>
      </c>
      <c r="Q169" s="40">
        <f t="shared" ref="Q169" si="150">+Q9+Q29</f>
        <v>887884</v>
      </c>
      <c r="R169" s="6">
        <f t="shared" si="148"/>
        <v>0</v>
      </c>
      <c r="S169" s="7">
        <f t="shared" si="148"/>
        <v>0</v>
      </c>
      <c r="T169" s="7">
        <f t="shared" si="148"/>
        <v>0</v>
      </c>
      <c r="U169" s="7">
        <f t="shared" si="148"/>
        <v>0</v>
      </c>
      <c r="V169" s="25">
        <f t="shared" si="148"/>
        <v>0</v>
      </c>
      <c r="W169" s="63">
        <f t="shared" si="148"/>
        <v>0</v>
      </c>
      <c r="X169" s="40">
        <f t="shared" si="148"/>
        <v>0</v>
      </c>
      <c r="Y169" s="40">
        <f t="shared" ref="Y169" si="151">+Y9+Y29</f>
        <v>0</v>
      </c>
      <c r="Z169" s="6">
        <f t="shared" si="137"/>
        <v>759569</v>
      </c>
      <c r="AA169" s="7">
        <f t="shared" si="138"/>
        <v>723943.86800000002</v>
      </c>
      <c r="AB169" s="7">
        <f t="shared" si="139"/>
        <v>828480.85800000001</v>
      </c>
      <c r="AC169" s="7">
        <f t="shared" si="140"/>
        <v>1016724.8419999999</v>
      </c>
      <c r="AD169" s="25">
        <f t="shared" si="141"/>
        <v>1161869.9190000002</v>
      </c>
      <c r="AE169" s="63">
        <f t="shared" si="142"/>
        <v>904620.51600000006</v>
      </c>
      <c r="AF169" s="40">
        <f t="shared" si="143"/>
        <v>981235</v>
      </c>
      <c r="AG169" s="40">
        <f t="shared" si="143"/>
        <v>1091822</v>
      </c>
    </row>
    <row r="170" spans="1:33">
      <c r="A170" s="5" t="s">
        <v>8</v>
      </c>
      <c r="B170" s="6">
        <f t="shared" ref="B170:X170" si="152">+B10+B30</f>
        <v>254470.59</v>
      </c>
      <c r="C170" s="7">
        <f t="shared" si="152"/>
        <v>284887</v>
      </c>
      <c r="D170" s="7">
        <f t="shared" si="152"/>
        <v>240692.38600000003</v>
      </c>
      <c r="E170" s="7">
        <f t="shared" si="152"/>
        <v>138914.606</v>
      </c>
      <c r="F170" s="25">
        <f t="shared" si="152"/>
        <v>239026.94799999997</v>
      </c>
      <c r="G170" s="63">
        <f t="shared" si="152"/>
        <v>100333.60399999999</v>
      </c>
      <c r="H170" s="40">
        <f t="shared" si="152"/>
        <v>129798</v>
      </c>
      <c r="I170" s="40">
        <f t="shared" ref="I170" si="153">+I10+I30</f>
        <v>118918</v>
      </c>
      <c r="J170" s="6">
        <f t="shared" si="152"/>
        <v>366557.45</v>
      </c>
      <c r="K170" s="7">
        <f t="shared" si="152"/>
        <v>331190.85799999995</v>
      </c>
      <c r="L170" s="7">
        <f t="shared" si="152"/>
        <v>491618.72400000005</v>
      </c>
      <c r="M170" s="7">
        <f t="shared" si="152"/>
        <v>686068.11499999987</v>
      </c>
      <c r="N170" s="25">
        <f t="shared" si="152"/>
        <v>873067.27800000005</v>
      </c>
      <c r="O170" s="63">
        <f t="shared" si="152"/>
        <v>605000.17099999997</v>
      </c>
      <c r="P170" s="40">
        <f t="shared" si="152"/>
        <v>825082</v>
      </c>
      <c r="Q170" s="40">
        <f t="shared" ref="Q170" si="154">+Q10+Q30</f>
        <v>885714</v>
      </c>
      <c r="R170" s="6">
        <f t="shared" si="152"/>
        <v>0</v>
      </c>
      <c r="S170" s="7">
        <f t="shared" si="152"/>
        <v>0</v>
      </c>
      <c r="T170" s="7">
        <f t="shared" si="152"/>
        <v>0</v>
      </c>
      <c r="U170" s="7">
        <f t="shared" si="152"/>
        <v>0</v>
      </c>
      <c r="V170" s="25">
        <f t="shared" si="152"/>
        <v>0</v>
      </c>
      <c r="W170" s="63">
        <f t="shared" si="152"/>
        <v>0</v>
      </c>
      <c r="X170" s="40">
        <f t="shared" si="152"/>
        <v>0</v>
      </c>
      <c r="Y170" s="40">
        <f t="shared" ref="Y170" si="155">+Y10+Y30</f>
        <v>0</v>
      </c>
      <c r="Z170" s="6">
        <f t="shared" si="137"/>
        <v>621028.04</v>
      </c>
      <c r="AA170" s="7">
        <f t="shared" si="138"/>
        <v>616077.85800000001</v>
      </c>
      <c r="AB170" s="7">
        <f t="shared" si="139"/>
        <v>732311.1100000001</v>
      </c>
      <c r="AC170" s="7">
        <f t="shared" si="140"/>
        <v>824982.7209999999</v>
      </c>
      <c r="AD170" s="25">
        <f t="shared" si="141"/>
        <v>1112094.226</v>
      </c>
      <c r="AE170" s="63">
        <f t="shared" si="142"/>
        <v>705333.77499999991</v>
      </c>
      <c r="AF170" s="40">
        <f t="shared" si="143"/>
        <v>954880</v>
      </c>
      <c r="AG170" s="40">
        <f t="shared" si="143"/>
        <v>1004632</v>
      </c>
    </row>
    <row r="171" spans="1:33">
      <c r="A171" s="5" t="s">
        <v>9</v>
      </c>
      <c r="B171" s="6">
        <f t="shared" ref="B171:X171" si="156">+B11+B31</f>
        <v>202607.23</v>
      </c>
      <c r="C171" s="7">
        <f t="shared" si="156"/>
        <v>130086</v>
      </c>
      <c r="D171" s="7">
        <f t="shared" si="156"/>
        <v>127407.033</v>
      </c>
      <c r="E171" s="7">
        <f t="shared" si="156"/>
        <v>69702.251000000004</v>
      </c>
      <c r="F171" s="25">
        <f t="shared" si="156"/>
        <v>91468.464000000007</v>
      </c>
      <c r="G171" s="63">
        <f t="shared" si="156"/>
        <v>52177</v>
      </c>
      <c r="H171" s="40">
        <f t="shared" si="156"/>
        <v>87184</v>
      </c>
      <c r="I171" s="40">
        <f t="shared" ref="I171" si="157">+I11+I31</f>
        <v>84562</v>
      </c>
      <c r="J171" s="6">
        <f t="shared" si="156"/>
        <v>362566.91</v>
      </c>
      <c r="K171" s="7">
        <f t="shared" si="156"/>
        <v>308580.06200000003</v>
      </c>
      <c r="L171" s="7">
        <f t="shared" si="156"/>
        <v>525604.42700000014</v>
      </c>
      <c r="M171" s="7">
        <f t="shared" si="156"/>
        <v>715346.54</v>
      </c>
      <c r="N171" s="25">
        <f t="shared" si="156"/>
        <v>787787.04599999997</v>
      </c>
      <c r="O171" s="63">
        <f t="shared" si="156"/>
        <v>587758</v>
      </c>
      <c r="P171" s="40">
        <f t="shared" si="156"/>
        <v>811649</v>
      </c>
      <c r="Q171" s="40">
        <f t="shared" ref="Q171" si="158">+Q11+Q31</f>
        <v>916014</v>
      </c>
      <c r="R171" s="6">
        <f t="shared" si="156"/>
        <v>0</v>
      </c>
      <c r="S171" s="7">
        <f t="shared" si="156"/>
        <v>0</v>
      </c>
      <c r="T171" s="7">
        <f t="shared" si="156"/>
        <v>0</v>
      </c>
      <c r="U171" s="7">
        <f t="shared" si="156"/>
        <v>0</v>
      </c>
      <c r="V171" s="25">
        <f t="shared" si="156"/>
        <v>0</v>
      </c>
      <c r="W171" s="63">
        <f t="shared" si="156"/>
        <v>0</v>
      </c>
      <c r="X171" s="40">
        <f t="shared" si="156"/>
        <v>0</v>
      </c>
      <c r="Y171" s="40">
        <f t="shared" ref="Y171" si="159">+Y11+Y31</f>
        <v>0</v>
      </c>
      <c r="Z171" s="6">
        <f t="shared" si="137"/>
        <v>565174.14</v>
      </c>
      <c r="AA171" s="7">
        <f t="shared" si="138"/>
        <v>438666.06200000003</v>
      </c>
      <c r="AB171" s="7">
        <f t="shared" si="139"/>
        <v>653011.4600000002</v>
      </c>
      <c r="AC171" s="7">
        <f t="shared" si="140"/>
        <v>785048.79100000008</v>
      </c>
      <c r="AD171" s="25">
        <f t="shared" si="141"/>
        <v>879255.51</v>
      </c>
      <c r="AE171" s="63">
        <f t="shared" si="142"/>
        <v>639935</v>
      </c>
      <c r="AF171" s="40">
        <f t="shared" si="143"/>
        <v>898833</v>
      </c>
      <c r="AG171" s="40">
        <f t="shared" si="143"/>
        <v>1000576</v>
      </c>
    </row>
    <row r="172" spans="1:33">
      <c r="A172" s="5" t="s">
        <v>10</v>
      </c>
      <c r="B172" s="6">
        <f t="shared" ref="B172:X172" si="160">+B12+B32</f>
        <v>87683.46</v>
      </c>
      <c r="C172" s="7">
        <f t="shared" si="160"/>
        <v>92569</v>
      </c>
      <c r="D172" s="7">
        <f t="shared" si="160"/>
        <v>114745.254</v>
      </c>
      <c r="E172" s="7">
        <f t="shared" si="160"/>
        <v>98857</v>
      </c>
      <c r="F172" s="25">
        <f t="shared" si="160"/>
        <v>46826.998999999996</v>
      </c>
      <c r="G172" s="63">
        <f t="shared" si="160"/>
        <v>31470</v>
      </c>
      <c r="H172" s="40">
        <f t="shared" si="160"/>
        <v>106106</v>
      </c>
      <c r="I172" s="40">
        <f t="shared" ref="I172" si="161">+I12+I32</f>
        <v>55831</v>
      </c>
      <c r="J172" s="6">
        <f t="shared" si="160"/>
        <v>291511.75</v>
      </c>
      <c r="K172" s="7">
        <f t="shared" si="160"/>
        <v>276857.984</v>
      </c>
      <c r="L172" s="7">
        <f t="shared" si="160"/>
        <v>467217.88300000009</v>
      </c>
      <c r="M172" s="7">
        <f t="shared" si="160"/>
        <v>603695</v>
      </c>
      <c r="N172" s="25">
        <f t="shared" si="160"/>
        <v>820517.59500000009</v>
      </c>
      <c r="O172" s="63">
        <f t="shared" si="160"/>
        <v>540031</v>
      </c>
      <c r="P172" s="40">
        <f t="shared" si="160"/>
        <v>798672</v>
      </c>
      <c r="Q172" s="40">
        <f t="shared" ref="Q172" si="162">+Q12+Q32</f>
        <v>750194</v>
      </c>
      <c r="R172" s="6">
        <f t="shared" si="160"/>
        <v>0</v>
      </c>
      <c r="S172" s="7">
        <f t="shared" si="160"/>
        <v>0</v>
      </c>
      <c r="T172" s="7">
        <f t="shared" si="160"/>
        <v>0</v>
      </c>
      <c r="U172" s="7">
        <f t="shared" si="160"/>
        <v>0</v>
      </c>
      <c r="V172" s="25">
        <f t="shared" si="160"/>
        <v>0</v>
      </c>
      <c r="W172" s="63">
        <f t="shared" si="160"/>
        <v>0</v>
      </c>
      <c r="X172" s="40">
        <f t="shared" si="160"/>
        <v>0</v>
      </c>
      <c r="Y172" s="40">
        <f t="shared" ref="Y172" si="163">+Y12+Y32</f>
        <v>0</v>
      </c>
      <c r="Z172" s="6">
        <f t="shared" si="137"/>
        <v>379195.21</v>
      </c>
      <c r="AA172" s="7">
        <f t="shared" si="138"/>
        <v>369426.984</v>
      </c>
      <c r="AB172" s="7">
        <f t="shared" si="139"/>
        <v>581963.1370000001</v>
      </c>
      <c r="AC172" s="7">
        <f t="shared" si="140"/>
        <v>702552</v>
      </c>
      <c r="AD172" s="25">
        <f t="shared" si="141"/>
        <v>867344.59400000004</v>
      </c>
      <c r="AE172" s="63">
        <f t="shared" si="142"/>
        <v>571501</v>
      </c>
      <c r="AF172" s="40">
        <f t="shared" si="143"/>
        <v>904778</v>
      </c>
      <c r="AG172" s="40">
        <f t="shared" si="143"/>
        <v>806025</v>
      </c>
    </row>
    <row r="173" spans="1:33">
      <c r="A173" s="5" t="s">
        <v>11</v>
      </c>
      <c r="B173" s="6">
        <f t="shared" ref="B173:X173" si="164">+B13+B33</f>
        <v>84846.413</v>
      </c>
      <c r="C173" s="7">
        <f t="shared" si="164"/>
        <v>96808</v>
      </c>
      <c r="D173" s="7">
        <f t="shared" si="164"/>
        <v>61647.234000000004</v>
      </c>
      <c r="E173" s="7">
        <f t="shared" si="164"/>
        <v>50155.002999999997</v>
      </c>
      <c r="F173" s="25">
        <f t="shared" si="164"/>
        <v>72634.13</v>
      </c>
      <c r="G173" s="63">
        <f t="shared" si="164"/>
        <v>46567</v>
      </c>
      <c r="H173" s="40">
        <f t="shared" si="164"/>
        <v>145577</v>
      </c>
      <c r="I173" s="40">
        <f t="shared" ref="I173" si="165">+I13+I33</f>
        <v>87001</v>
      </c>
      <c r="J173" s="6">
        <f t="shared" si="164"/>
        <v>357511.02</v>
      </c>
      <c r="K173" s="7">
        <f t="shared" si="164"/>
        <v>300488.74599999993</v>
      </c>
      <c r="L173" s="7">
        <f t="shared" si="164"/>
        <v>459866.82</v>
      </c>
      <c r="M173" s="7">
        <f t="shared" si="164"/>
        <v>682356.52800000005</v>
      </c>
      <c r="N173" s="25">
        <f t="shared" si="164"/>
        <v>810332.49699999997</v>
      </c>
      <c r="O173" s="63">
        <f t="shared" si="164"/>
        <v>544528</v>
      </c>
      <c r="P173" s="40">
        <f t="shared" si="164"/>
        <v>723107</v>
      </c>
      <c r="Q173" s="40">
        <f t="shared" ref="Q173" si="166">+Q13+Q33</f>
        <v>793809</v>
      </c>
      <c r="R173" s="6">
        <f t="shared" si="164"/>
        <v>0</v>
      </c>
      <c r="S173" s="7">
        <f t="shared" si="164"/>
        <v>0</v>
      </c>
      <c r="T173" s="7">
        <f t="shared" si="164"/>
        <v>0</v>
      </c>
      <c r="U173" s="7">
        <f t="shared" si="164"/>
        <v>0</v>
      </c>
      <c r="V173" s="25">
        <f t="shared" si="164"/>
        <v>0</v>
      </c>
      <c r="W173" s="63">
        <f t="shared" si="164"/>
        <v>0</v>
      </c>
      <c r="X173" s="40">
        <f t="shared" si="164"/>
        <v>0</v>
      </c>
      <c r="Y173" s="40">
        <f t="shared" ref="Y173" si="167">+Y13+Y33</f>
        <v>0</v>
      </c>
      <c r="Z173" s="6">
        <f t="shared" si="137"/>
        <v>442357.43300000002</v>
      </c>
      <c r="AA173" s="7">
        <f t="shared" si="138"/>
        <v>397296.74599999993</v>
      </c>
      <c r="AB173" s="7">
        <f t="shared" si="139"/>
        <v>521514.054</v>
      </c>
      <c r="AC173" s="7">
        <f t="shared" si="140"/>
        <v>732511.53100000008</v>
      </c>
      <c r="AD173" s="25">
        <f t="shared" si="141"/>
        <v>882966.62699999998</v>
      </c>
      <c r="AE173" s="63">
        <f t="shared" si="142"/>
        <v>591095</v>
      </c>
      <c r="AF173" s="40">
        <f t="shared" si="143"/>
        <v>868684</v>
      </c>
      <c r="AG173" s="40">
        <f t="shared" si="143"/>
        <v>880810</v>
      </c>
    </row>
    <row r="174" spans="1:33">
      <c r="A174" s="5" t="s">
        <v>12</v>
      </c>
      <c r="B174" s="6">
        <f t="shared" ref="B174:X174" si="168">+B14+B34</f>
        <v>80383.334000000003</v>
      </c>
      <c r="C174" s="7">
        <f t="shared" si="168"/>
        <v>106529</v>
      </c>
      <c r="D174" s="7">
        <f t="shared" si="168"/>
        <v>96992.385999999999</v>
      </c>
      <c r="E174" s="7">
        <f t="shared" si="168"/>
        <v>34483.364000000001</v>
      </c>
      <c r="F174" s="25">
        <f t="shared" si="168"/>
        <v>49723.256000000001</v>
      </c>
      <c r="G174" s="63">
        <f t="shared" si="168"/>
        <v>64778</v>
      </c>
      <c r="H174" s="40">
        <f t="shared" si="168"/>
        <v>64735</v>
      </c>
      <c r="I174" s="40">
        <f t="shared" ref="I174" si="169">+I14+I34</f>
        <v>96464</v>
      </c>
      <c r="J174" s="6">
        <f t="shared" si="168"/>
        <v>334518.30900000001</v>
      </c>
      <c r="K174" s="7">
        <f t="shared" si="168"/>
        <v>325676.76900000009</v>
      </c>
      <c r="L174" s="7">
        <f t="shared" si="168"/>
        <v>552865.03700000013</v>
      </c>
      <c r="M174" s="7">
        <f t="shared" si="168"/>
        <v>680911.1370000001</v>
      </c>
      <c r="N174" s="25">
        <f t="shared" si="168"/>
        <v>759046.24900000007</v>
      </c>
      <c r="O174" s="63">
        <f t="shared" si="168"/>
        <v>520565</v>
      </c>
      <c r="P174" s="40">
        <f t="shared" si="168"/>
        <v>790753</v>
      </c>
      <c r="Q174" s="40">
        <f t="shared" ref="Q174" si="170">+Q14+Q34</f>
        <v>775338</v>
      </c>
      <c r="R174" s="6">
        <f t="shared" si="168"/>
        <v>0</v>
      </c>
      <c r="S174" s="7">
        <f t="shared" si="168"/>
        <v>0</v>
      </c>
      <c r="T174" s="7">
        <f t="shared" si="168"/>
        <v>0</v>
      </c>
      <c r="U174" s="7">
        <f t="shared" si="168"/>
        <v>0</v>
      </c>
      <c r="V174" s="25">
        <f t="shared" si="168"/>
        <v>0</v>
      </c>
      <c r="W174" s="63">
        <f t="shared" si="168"/>
        <v>0</v>
      </c>
      <c r="X174" s="40">
        <f t="shared" si="168"/>
        <v>0</v>
      </c>
      <c r="Y174" s="40">
        <f t="shared" ref="Y174" si="171">+Y14+Y34</f>
        <v>0</v>
      </c>
      <c r="Z174" s="6">
        <f t="shared" si="137"/>
        <v>414901.64300000004</v>
      </c>
      <c r="AA174" s="7">
        <f t="shared" si="138"/>
        <v>432205.76900000009</v>
      </c>
      <c r="AB174" s="7">
        <f t="shared" si="139"/>
        <v>649857.42300000018</v>
      </c>
      <c r="AC174" s="7">
        <f t="shared" si="140"/>
        <v>715394.50100000016</v>
      </c>
      <c r="AD174" s="25">
        <f t="shared" si="141"/>
        <v>808769.50500000012</v>
      </c>
      <c r="AE174" s="63">
        <f t="shared" si="142"/>
        <v>585343</v>
      </c>
      <c r="AF174" s="40">
        <f t="shared" si="143"/>
        <v>855488</v>
      </c>
      <c r="AG174" s="40">
        <f t="shared" si="143"/>
        <v>871802</v>
      </c>
    </row>
    <row r="175" spans="1:33">
      <c r="A175" s="5" t="s">
        <v>13</v>
      </c>
      <c r="B175" s="6">
        <f t="shared" ref="B175:X175" si="172">+B15+B35</f>
        <v>143765.37599999999</v>
      </c>
      <c r="C175" s="7">
        <f t="shared" si="172"/>
        <v>93840</v>
      </c>
      <c r="D175" s="7">
        <f t="shared" si="172"/>
        <v>71836.180999999997</v>
      </c>
      <c r="E175" s="7">
        <f t="shared" si="172"/>
        <v>49530.396000000001</v>
      </c>
      <c r="F175" s="25">
        <f t="shared" si="172"/>
        <v>62025.51</v>
      </c>
      <c r="G175" s="63">
        <f t="shared" si="172"/>
        <v>38270</v>
      </c>
      <c r="H175" s="40">
        <f t="shared" si="172"/>
        <v>56408</v>
      </c>
      <c r="I175" s="40">
        <f t="shared" ref="I175" si="173">+I15+I35</f>
        <v>41970</v>
      </c>
      <c r="J175" s="6">
        <f t="shared" si="172"/>
        <v>289199.85399999999</v>
      </c>
      <c r="K175" s="7">
        <f t="shared" si="172"/>
        <v>280035.93200000003</v>
      </c>
      <c r="L175" s="7">
        <f t="shared" si="172"/>
        <v>546158.53300000005</v>
      </c>
      <c r="M175" s="7">
        <f t="shared" si="172"/>
        <v>647881.49</v>
      </c>
      <c r="N175" s="25">
        <f t="shared" si="172"/>
        <v>730146.34700000007</v>
      </c>
      <c r="O175" s="63">
        <f t="shared" si="172"/>
        <v>527783</v>
      </c>
      <c r="P175" s="40">
        <f t="shared" si="172"/>
        <v>651219</v>
      </c>
      <c r="Q175" s="40">
        <f t="shared" ref="Q175" si="174">+Q15+Q35</f>
        <v>679331</v>
      </c>
      <c r="R175" s="6">
        <f t="shared" si="172"/>
        <v>0</v>
      </c>
      <c r="S175" s="7">
        <f t="shared" si="172"/>
        <v>0</v>
      </c>
      <c r="T175" s="7">
        <f t="shared" si="172"/>
        <v>0</v>
      </c>
      <c r="U175" s="7">
        <f t="shared" si="172"/>
        <v>0</v>
      </c>
      <c r="V175" s="25">
        <f t="shared" si="172"/>
        <v>0</v>
      </c>
      <c r="W175" s="63">
        <f t="shared" si="172"/>
        <v>0</v>
      </c>
      <c r="X175" s="40">
        <f t="shared" si="172"/>
        <v>0</v>
      </c>
      <c r="Y175" s="40">
        <f t="shared" ref="Y175" si="175">+Y15+Y35</f>
        <v>0</v>
      </c>
      <c r="Z175" s="6">
        <f t="shared" si="137"/>
        <v>432965.23</v>
      </c>
      <c r="AA175" s="7">
        <f t="shared" si="138"/>
        <v>373875.93200000003</v>
      </c>
      <c r="AB175" s="7">
        <f t="shared" si="139"/>
        <v>617994.71400000004</v>
      </c>
      <c r="AC175" s="7">
        <f t="shared" si="140"/>
        <v>697411.88599999994</v>
      </c>
      <c r="AD175" s="25">
        <f t="shared" si="141"/>
        <v>792171.85700000008</v>
      </c>
      <c r="AE175" s="63">
        <f t="shared" si="142"/>
        <v>566053</v>
      </c>
      <c r="AF175" s="40">
        <f t="shared" si="143"/>
        <v>707627</v>
      </c>
      <c r="AG175" s="40">
        <f t="shared" si="143"/>
        <v>721301</v>
      </c>
    </row>
    <row r="176" spans="1:33">
      <c r="A176" s="5" t="s">
        <v>14</v>
      </c>
      <c r="B176" s="6">
        <f t="shared" ref="B176:X176" si="176">+B16+B36</f>
        <v>88867.5</v>
      </c>
      <c r="C176" s="7">
        <f t="shared" si="176"/>
        <v>102330</v>
      </c>
      <c r="D176" s="7">
        <f t="shared" si="176"/>
        <v>103328.618</v>
      </c>
      <c r="E176" s="7">
        <f t="shared" si="176"/>
        <v>52065.353000000003</v>
      </c>
      <c r="F176" s="25">
        <f t="shared" si="176"/>
        <v>83587.210999999996</v>
      </c>
      <c r="G176" s="63">
        <f t="shared" si="176"/>
        <v>59456</v>
      </c>
      <c r="H176" s="40">
        <f t="shared" si="176"/>
        <v>51363</v>
      </c>
      <c r="I176" s="40">
        <f t="shared" ref="I176" si="177">+I16+I36</f>
        <v>66444</v>
      </c>
      <c r="J176" s="6">
        <f t="shared" si="176"/>
        <v>318208.40000000002</v>
      </c>
      <c r="K176" s="7">
        <f t="shared" si="176"/>
        <v>310245.90999999997</v>
      </c>
      <c r="L176" s="7">
        <f t="shared" si="176"/>
        <v>589358.64300000004</v>
      </c>
      <c r="M176" s="7">
        <f t="shared" si="176"/>
        <v>621050.67000000004</v>
      </c>
      <c r="N176" s="25">
        <f t="shared" si="176"/>
        <v>678543.79400000011</v>
      </c>
      <c r="O176" s="63">
        <f t="shared" si="176"/>
        <v>570503</v>
      </c>
      <c r="P176" s="40">
        <f t="shared" si="176"/>
        <v>697011</v>
      </c>
      <c r="Q176" s="40">
        <f t="shared" ref="Q176" si="178">+Q16+Q36</f>
        <v>707599</v>
      </c>
      <c r="R176" s="6">
        <f t="shared" si="176"/>
        <v>0</v>
      </c>
      <c r="S176" s="7">
        <f t="shared" si="176"/>
        <v>0</v>
      </c>
      <c r="T176" s="7">
        <f t="shared" si="176"/>
        <v>0</v>
      </c>
      <c r="U176" s="7">
        <f t="shared" si="176"/>
        <v>0</v>
      </c>
      <c r="V176" s="25">
        <f t="shared" si="176"/>
        <v>0</v>
      </c>
      <c r="W176" s="63">
        <f t="shared" si="176"/>
        <v>0</v>
      </c>
      <c r="X176" s="40">
        <f t="shared" si="176"/>
        <v>0</v>
      </c>
      <c r="Y176" s="40">
        <f t="shared" ref="Y176" si="179">+Y16+Y36</f>
        <v>0</v>
      </c>
      <c r="Z176" s="6">
        <f t="shared" si="137"/>
        <v>407075.9</v>
      </c>
      <c r="AA176" s="7">
        <f t="shared" si="138"/>
        <v>412575.91</v>
      </c>
      <c r="AB176" s="7">
        <f t="shared" si="139"/>
        <v>692687.26100000006</v>
      </c>
      <c r="AC176" s="7">
        <f t="shared" si="140"/>
        <v>673116.02300000004</v>
      </c>
      <c r="AD176" s="25">
        <f t="shared" si="141"/>
        <v>762131.00500000012</v>
      </c>
      <c r="AE176" s="63">
        <f t="shared" si="142"/>
        <v>629959</v>
      </c>
      <c r="AF176" s="40">
        <f t="shared" si="143"/>
        <v>748374</v>
      </c>
      <c r="AG176" s="40">
        <f t="shared" si="143"/>
        <v>774043</v>
      </c>
    </row>
    <row r="177" spans="1:33">
      <c r="A177" s="5" t="s">
        <v>15</v>
      </c>
      <c r="B177" s="6">
        <f t="shared" ref="B177:X177" si="180">+B17+B37</f>
        <v>96098.2</v>
      </c>
      <c r="C177" s="7">
        <f t="shared" si="180"/>
        <v>97718</v>
      </c>
      <c r="D177" s="7">
        <f t="shared" si="180"/>
        <v>86348.456000000006</v>
      </c>
      <c r="E177" s="7">
        <f t="shared" si="180"/>
        <v>28440.995999999999</v>
      </c>
      <c r="F177" s="25">
        <f t="shared" si="180"/>
        <v>63673.156999999999</v>
      </c>
      <c r="G177" s="63">
        <f t="shared" si="180"/>
        <v>34255</v>
      </c>
      <c r="H177" s="40">
        <f t="shared" si="180"/>
        <v>30157</v>
      </c>
      <c r="I177" s="40">
        <f t="shared" ref="I177" si="181">+I17+I37</f>
        <v>65738</v>
      </c>
      <c r="J177" s="6">
        <f t="shared" si="180"/>
        <v>261957.01899999997</v>
      </c>
      <c r="K177" s="7">
        <f t="shared" si="180"/>
        <v>287428.72900000005</v>
      </c>
      <c r="L177" s="7">
        <f t="shared" si="180"/>
        <v>533669.647</v>
      </c>
      <c r="M177" s="7">
        <f t="shared" si="180"/>
        <v>660536.1</v>
      </c>
      <c r="N177" s="25">
        <f t="shared" si="180"/>
        <v>543153.5839999998</v>
      </c>
      <c r="O177" s="63">
        <f t="shared" si="180"/>
        <v>536899</v>
      </c>
      <c r="P177" s="40">
        <f t="shared" si="180"/>
        <v>630180</v>
      </c>
      <c r="Q177" s="40">
        <f t="shared" ref="Q177" si="182">+Q17+Q37</f>
        <v>592678</v>
      </c>
      <c r="R177" s="6">
        <f t="shared" si="180"/>
        <v>0</v>
      </c>
      <c r="S177" s="7">
        <f t="shared" si="180"/>
        <v>0</v>
      </c>
      <c r="T177" s="7">
        <f t="shared" si="180"/>
        <v>0</v>
      </c>
      <c r="U177" s="7">
        <f t="shared" si="180"/>
        <v>0</v>
      </c>
      <c r="V177" s="25">
        <f t="shared" si="180"/>
        <v>0</v>
      </c>
      <c r="W177" s="63">
        <f t="shared" si="180"/>
        <v>0</v>
      </c>
      <c r="X177" s="40">
        <f t="shared" si="180"/>
        <v>0</v>
      </c>
      <c r="Y177" s="40">
        <f t="shared" ref="Y177" si="183">+Y17+Y37</f>
        <v>0</v>
      </c>
      <c r="Z177" s="6">
        <f t="shared" si="137"/>
        <v>358055.21899999998</v>
      </c>
      <c r="AA177" s="7">
        <f t="shared" si="138"/>
        <v>385146.72900000005</v>
      </c>
      <c r="AB177" s="7">
        <f t="shared" si="139"/>
        <v>620018.103</v>
      </c>
      <c r="AC177" s="7">
        <f t="shared" si="140"/>
        <v>688977.09600000002</v>
      </c>
      <c r="AD177" s="25">
        <f t="shared" si="141"/>
        <v>606826.74099999981</v>
      </c>
      <c r="AE177" s="63">
        <f t="shared" si="142"/>
        <v>571154</v>
      </c>
      <c r="AF177" s="40">
        <f t="shared" si="143"/>
        <v>660337</v>
      </c>
      <c r="AG177" s="40">
        <f t="shared" si="143"/>
        <v>658416</v>
      </c>
    </row>
    <row r="178" spans="1:33">
      <c r="A178" s="5" t="s">
        <v>16</v>
      </c>
      <c r="B178" s="6">
        <f t="shared" ref="B178:X178" si="184">+B18+B38</f>
        <v>159405</v>
      </c>
      <c r="C178" s="7">
        <f t="shared" si="184"/>
        <v>86988</v>
      </c>
      <c r="D178" s="7">
        <f t="shared" si="184"/>
        <v>133111.413</v>
      </c>
      <c r="E178" s="7">
        <f t="shared" si="184"/>
        <v>71164.191999999995</v>
      </c>
      <c r="F178" s="25">
        <f t="shared" si="184"/>
        <v>85282.214000000007</v>
      </c>
      <c r="G178" s="63">
        <f t="shared" si="184"/>
        <v>59174</v>
      </c>
      <c r="H178" s="40">
        <f t="shared" si="184"/>
        <v>95378</v>
      </c>
      <c r="I178" s="40">
        <f t="shared" ref="I178" si="185">+I18+I38</f>
        <v>76453</v>
      </c>
      <c r="J178" s="6">
        <f t="shared" si="184"/>
        <v>286397</v>
      </c>
      <c r="K178" s="7">
        <f t="shared" si="184"/>
        <v>281582.04399999999</v>
      </c>
      <c r="L178" s="7">
        <f t="shared" si="184"/>
        <v>519776.22400000016</v>
      </c>
      <c r="M178" s="7">
        <f t="shared" si="184"/>
        <v>765597.924</v>
      </c>
      <c r="N178" s="25">
        <f t="shared" si="184"/>
        <v>658898.84499999997</v>
      </c>
      <c r="O178" s="63">
        <f t="shared" si="184"/>
        <v>627974</v>
      </c>
      <c r="P178" s="40">
        <f t="shared" si="184"/>
        <v>747083</v>
      </c>
      <c r="Q178" s="40">
        <f t="shared" ref="Q178" si="186">+Q18+Q38</f>
        <v>665139</v>
      </c>
      <c r="R178" s="6">
        <f t="shared" si="184"/>
        <v>0</v>
      </c>
      <c r="S178" s="7">
        <f t="shared" si="184"/>
        <v>0</v>
      </c>
      <c r="T178" s="7">
        <f t="shared" si="184"/>
        <v>0</v>
      </c>
      <c r="U178" s="7">
        <f t="shared" si="184"/>
        <v>0</v>
      </c>
      <c r="V178" s="25">
        <f t="shared" si="184"/>
        <v>0</v>
      </c>
      <c r="W178" s="63">
        <f t="shared" si="184"/>
        <v>0</v>
      </c>
      <c r="X178" s="40">
        <f t="shared" si="184"/>
        <v>0</v>
      </c>
      <c r="Y178" s="40">
        <f t="shared" ref="Y178" si="187">+Y18+Y38</f>
        <v>0</v>
      </c>
      <c r="Z178" s="6">
        <f t="shared" si="137"/>
        <v>445802</v>
      </c>
      <c r="AA178" s="7">
        <f t="shared" si="138"/>
        <v>368570.04399999999</v>
      </c>
      <c r="AB178" s="7">
        <f t="shared" si="139"/>
        <v>652887.6370000001</v>
      </c>
      <c r="AC178" s="7">
        <f t="shared" si="140"/>
        <v>836762.11600000004</v>
      </c>
      <c r="AD178" s="25">
        <f t="shared" si="141"/>
        <v>744181.05900000001</v>
      </c>
      <c r="AE178" s="63">
        <f t="shared" si="142"/>
        <v>687148</v>
      </c>
      <c r="AF178" s="40">
        <f t="shared" si="143"/>
        <v>842461</v>
      </c>
      <c r="AG178" s="40">
        <f t="shared" si="143"/>
        <v>741592</v>
      </c>
    </row>
    <row r="179" spans="1:33" ht="13.5" thickBot="1">
      <c r="A179" s="8" t="s">
        <v>17</v>
      </c>
      <c r="B179" s="9">
        <f t="shared" ref="B179:AF179" si="188">SUM(B167:B178)</f>
        <v>2027780.4729999998</v>
      </c>
      <c r="C179" s="10">
        <f t="shared" si="188"/>
        <v>1844137</v>
      </c>
      <c r="D179" s="10">
        <f t="shared" si="188"/>
        <v>1723851.2789999999</v>
      </c>
      <c r="E179" s="10">
        <f t="shared" si="188"/>
        <v>1239975.5300000003</v>
      </c>
      <c r="F179" s="49">
        <f t="shared" si="188"/>
        <v>1317515.6289999997</v>
      </c>
      <c r="G179" s="68">
        <f t="shared" si="188"/>
        <v>949089.00099999993</v>
      </c>
      <c r="H179" s="52">
        <f t="shared" si="188"/>
        <v>1182831</v>
      </c>
      <c r="I179" s="52">
        <f t="shared" ref="I179" si="189">SUM(I167:I178)</f>
        <v>1185004</v>
      </c>
      <c r="J179" s="9">
        <f t="shared" si="188"/>
        <v>3838367.6419999991</v>
      </c>
      <c r="K179" s="10">
        <f t="shared" si="188"/>
        <v>3681924.074</v>
      </c>
      <c r="L179" s="10">
        <f t="shared" si="188"/>
        <v>5900256.8200000003</v>
      </c>
      <c r="M179" s="10">
        <f t="shared" si="188"/>
        <v>8016142.3949999996</v>
      </c>
      <c r="N179" s="49">
        <f t="shared" si="188"/>
        <v>9097040.0179999992</v>
      </c>
      <c r="O179" s="68">
        <f t="shared" si="188"/>
        <v>6896631.3730000006</v>
      </c>
      <c r="P179" s="52">
        <f t="shared" si="188"/>
        <v>8593530</v>
      </c>
      <c r="Q179" s="52">
        <f t="shared" ref="Q179" si="190">SUM(Q167:Q178)</f>
        <v>9122178</v>
      </c>
      <c r="R179" s="9">
        <f t="shared" si="188"/>
        <v>0</v>
      </c>
      <c r="S179" s="10">
        <f t="shared" si="188"/>
        <v>0</v>
      </c>
      <c r="T179" s="10">
        <f t="shared" si="188"/>
        <v>0</v>
      </c>
      <c r="U179" s="10">
        <f t="shared" si="188"/>
        <v>0</v>
      </c>
      <c r="V179" s="49">
        <f t="shared" si="188"/>
        <v>0</v>
      </c>
      <c r="W179" s="68">
        <f t="shared" si="188"/>
        <v>0</v>
      </c>
      <c r="X179" s="52">
        <f t="shared" si="188"/>
        <v>0</v>
      </c>
      <c r="Y179" s="52">
        <f t="shared" ref="Y179" si="191">SUM(Y167:Y178)</f>
        <v>0</v>
      </c>
      <c r="Z179" s="9">
        <f t="shared" si="188"/>
        <v>5866148.1149999993</v>
      </c>
      <c r="AA179" s="10">
        <f t="shared" si="188"/>
        <v>5526061.074</v>
      </c>
      <c r="AB179" s="10">
        <f t="shared" si="188"/>
        <v>7624108.0990000013</v>
      </c>
      <c r="AC179" s="10">
        <f t="shared" si="188"/>
        <v>9256117.9250000007</v>
      </c>
      <c r="AD179" s="49">
        <f t="shared" si="188"/>
        <v>10414555.647000002</v>
      </c>
      <c r="AE179" s="68">
        <f t="shared" si="188"/>
        <v>7845720.3739999998</v>
      </c>
      <c r="AF179" s="52">
        <f t="shared" si="188"/>
        <v>9776361</v>
      </c>
      <c r="AG179" s="52">
        <f t="shared" ref="AG179" si="192">SUM(AG167:AG178)</f>
        <v>10307182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2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9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14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42">
        <v>2010</v>
      </c>
      <c r="Y186" s="42">
        <v>2011</v>
      </c>
    </row>
    <row r="187" spans="1:33">
      <c r="A187" s="11" t="s">
        <v>6</v>
      </c>
      <c r="B187" s="6">
        <f t="shared" ref="B187:X187" si="193">+B47+B67</f>
        <v>2042</v>
      </c>
      <c r="C187" s="7">
        <f t="shared" si="193"/>
        <v>2429</v>
      </c>
      <c r="D187" s="7">
        <f t="shared" si="193"/>
        <v>2064.3166000000001</v>
      </c>
      <c r="E187" s="7">
        <f t="shared" si="193"/>
        <v>2392.2669677734375</v>
      </c>
      <c r="F187" s="25">
        <f t="shared" si="193"/>
        <v>2208.3665771484375</v>
      </c>
      <c r="G187" s="67">
        <f t="shared" si="193"/>
        <v>1923.7000732421875</v>
      </c>
      <c r="H187" s="51">
        <f t="shared" si="193"/>
        <v>1797</v>
      </c>
      <c r="I187" s="51">
        <f t="shared" ref="I187" si="194">+I47+I67</f>
        <v>2618</v>
      </c>
      <c r="J187" s="6">
        <f t="shared" si="193"/>
        <v>136</v>
      </c>
      <c r="K187" s="7">
        <f t="shared" si="193"/>
        <v>109</v>
      </c>
      <c r="L187" s="7">
        <f t="shared" si="193"/>
        <v>97</v>
      </c>
      <c r="M187" s="7">
        <f t="shared" si="193"/>
        <v>123</v>
      </c>
      <c r="N187" s="25">
        <f t="shared" si="193"/>
        <v>108</v>
      </c>
      <c r="O187" s="7">
        <f t="shared" si="193"/>
        <v>118</v>
      </c>
      <c r="P187" s="69">
        <f t="shared" si="193"/>
        <v>87</v>
      </c>
      <c r="Q187" s="69">
        <f t="shared" ref="Q187" si="195">+Q47+Q67</f>
        <v>101</v>
      </c>
      <c r="R187" s="6">
        <f t="shared" si="193"/>
        <v>72.77000000000001</v>
      </c>
      <c r="S187" s="7">
        <f t="shared" si="193"/>
        <v>79</v>
      </c>
      <c r="T187" s="7">
        <f t="shared" si="193"/>
        <v>69.430000000000007</v>
      </c>
      <c r="U187" s="7">
        <f t="shared" si="193"/>
        <v>114.29</v>
      </c>
      <c r="V187" s="25">
        <f t="shared" si="193"/>
        <v>282.93</v>
      </c>
      <c r="W187" s="7">
        <f t="shared" si="193"/>
        <v>205.73</v>
      </c>
      <c r="X187" s="69">
        <f t="shared" si="193"/>
        <v>62</v>
      </c>
      <c r="Y187" s="69">
        <f t="shared" ref="Y187" si="196">+Y47+Y67</f>
        <v>130</v>
      </c>
    </row>
    <row r="188" spans="1:33">
      <c r="A188" s="5" t="s">
        <v>24</v>
      </c>
      <c r="B188" s="6">
        <f t="shared" ref="B188:X188" si="197">+B48+B68</f>
        <v>3168</v>
      </c>
      <c r="C188" s="7">
        <f t="shared" si="197"/>
        <v>3009</v>
      </c>
      <c r="D188" s="7">
        <f t="shared" si="197"/>
        <v>2763</v>
      </c>
      <c r="E188" s="7">
        <f t="shared" si="197"/>
        <v>3051.199951171875</v>
      </c>
      <c r="F188" s="25">
        <f t="shared" si="197"/>
        <v>3110.733154296875</v>
      </c>
      <c r="G188" s="63">
        <f t="shared" si="197"/>
        <v>2479.2001953125</v>
      </c>
      <c r="H188" s="40">
        <f t="shared" si="197"/>
        <v>2503</v>
      </c>
      <c r="I188" s="40">
        <f t="shared" ref="I188" si="198">+I48+I68</f>
        <v>2935</v>
      </c>
      <c r="J188" s="6">
        <f t="shared" si="197"/>
        <v>158</v>
      </c>
      <c r="K188" s="7">
        <f t="shared" si="197"/>
        <v>106</v>
      </c>
      <c r="L188" s="7">
        <f t="shared" si="197"/>
        <v>109</v>
      </c>
      <c r="M188" s="7">
        <f t="shared" si="197"/>
        <v>115</v>
      </c>
      <c r="N188" s="25">
        <f t="shared" si="197"/>
        <v>131</v>
      </c>
      <c r="O188" s="7">
        <f t="shared" si="197"/>
        <v>129</v>
      </c>
      <c r="P188" s="29">
        <f t="shared" si="197"/>
        <v>113</v>
      </c>
      <c r="Q188" s="29">
        <f t="shared" ref="Q188" si="199">+Q48+Q68</f>
        <v>97</v>
      </c>
      <c r="R188" s="6">
        <f t="shared" si="197"/>
        <v>75.3</v>
      </c>
      <c r="S188" s="7">
        <f t="shared" si="197"/>
        <v>61</v>
      </c>
      <c r="T188" s="7">
        <f t="shared" si="197"/>
        <v>129.12</v>
      </c>
      <c r="U188" s="7">
        <f t="shared" si="197"/>
        <v>321.17</v>
      </c>
      <c r="V188" s="25">
        <f t="shared" si="197"/>
        <v>651.37</v>
      </c>
      <c r="W188" s="7">
        <f t="shared" si="197"/>
        <v>231.62</v>
      </c>
      <c r="X188" s="29">
        <f t="shared" si="197"/>
        <v>89</v>
      </c>
      <c r="Y188" s="29">
        <f t="shared" ref="Y188" si="200">+Y48+Y68</f>
        <v>333</v>
      </c>
    </row>
    <row r="189" spans="1:33">
      <c r="A189" s="11" t="s">
        <v>7</v>
      </c>
      <c r="B189" s="6">
        <f t="shared" ref="B189:X189" si="201">+B49+B69</f>
        <v>4133</v>
      </c>
      <c r="C189" s="7">
        <f t="shared" si="201"/>
        <v>3793</v>
      </c>
      <c r="D189" s="7">
        <f t="shared" si="201"/>
        <v>4141.5666666684556</v>
      </c>
      <c r="E189" s="7">
        <f t="shared" si="201"/>
        <v>4190.466064453125</v>
      </c>
      <c r="F189" s="25">
        <f t="shared" si="201"/>
        <v>3950.082763671875</v>
      </c>
      <c r="G189" s="63">
        <f t="shared" si="201"/>
        <v>2959.3834228515625</v>
      </c>
      <c r="H189" s="40">
        <f t="shared" si="201"/>
        <v>2741</v>
      </c>
      <c r="I189" s="40">
        <f t="shared" ref="I189" si="202">+I49+I69</f>
        <v>3397</v>
      </c>
      <c r="J189" s="6">
        <f t="shared" si="201"/>
        <v>172</v>
      </c>
      <c r="K189" s="7">
        <f t="shared" si="201"/>
        <v>125</v>
      </c>
      <c r="L189" s="7">
        <f t="shared" si="201"/>
        <v>140</v>
      </c>
      <c r="M189" s="7">
        <f t="shared" si="201"/>
        <v>142</v>
      </c>
      <c r="N189" s="25">
        <f t="shared" si="201"/>
        <v>135</v>
      </c>
      <c r="O189" s="7">
        <f t="shared" si="201"/>
        <v>134</v>
      </c>
      <c r="P189" s="29">
        <f t="shared" si="201"/>
        <v>102</v>
      </c>
      <c r="Q189" s="29">
        <f t="shared" ref="Q189" si="203">+Q49+Q69</f>
        <v>114</v>
      </c>
      <c r="R189" s="6">
        <f t="shared" si="201"/>
        <v>122.25</v>
      </c>
      <c r="S189" s="7">
        <f t="shared" si="201"/>
        <v>137</v>
      </c>
      <c r="T189" s="7">
        <f t="shared" si="201"/>
        <v>182.92</v>
      </c>
      <c r="U189" s="7">
        <f t="shared" si="201"/>
        <v>681.07</v>
      </c>
      <c r="V189" s="25">
        <f t="shared" si="201"/>
        <v>1422.27</v>
      </c>
      <c r="W189" s="7">
        <f t="shared" si="201"/>
        <v>380.63</v>
      </c>
      <c r="X189" s="29">
        <f t="shared" si="201"/>
        <v>1548</v>
      </c>
      <c r="Y189" s="29">
        <f t="shared" ref="Y189" si="204">+Y49+Y69</f>
        <v>463</v>
      </c>
    </row>
    <row r="190" spans="1:33">
      <c r="A190" s="11" t="s">
        <v>8</v>
      </c>
      <c r="B190" s="6">
        <f t="shared" ref="B190:X190" si="205">+B50+B70</f>
        <v>3360</v>
      </c>
      <c r="C190" s="7">
        <f t="shared" si="205"/>
        <v>2913</v>
      </c>
      <c r="D190" s="7">
        <f t="shared" si="205"/>
        <v>3066</v>
      </c>
      <c r="E190" s="7">
        <f t="shared" si="205"/>
        <v>2543.0167236328125</v>
      </c>
      <c r="F190" s="25">
        <f t="shared" si="205"/>
        <v>3377.316650390625</v>
      </c>
      <c r="G190" s="63">
        <f t="shared" si="205"/>
        <v>1736.916748046875</v>
      </c>
      <c r="H190" s="40">
        <f t="shared" si="205"/>
        <v>1923</v>
      </c>
      <c r="I190" s="40">
        <f t="shared" ref="I190" si="206">+I50+I70</f>
        <v>2351</v>
      </c>
      <c r="J190" s="6">
        <f t="shared" si="205"/>
        <v>135</v>
      </c>
      <c r="K190" s="7">
        <f t="shared" si="205"/>
        <v>96</v>
      </c>
      <c r="L190" s="7">
        <f t="shared" si="205"/>
        <v>98</v>
      </c>
      <c r="M190" s="7">
        <f t="shared" si="205"/>
        <v>122</v>
      </c>
      <c r="N190" s="25">
        <f t="shared" si="205"/>
        <v>113</v>
      </c>
      <c r="O190" s="7">
        <f t="shared" si="205"/>
        <v>86</v>
      </c>
      <c r="P190" s="29">
        <f t="shared" si="205"/>
        <v>82</v>
      </c>
      <c r="Q190" s="29">
        <f t="shared" ref="Q190" si="207">+Q50+Q70</f>
        <v>84</v>
      </c>
      <c r="R190" s="6">
        <f t="shared" si="205"/>
        <v>66.78</v>
      </c>
      <c r="S190" s="7">
        <f t="shared" si="205"/>
        <v>129</v>
      </c>
      <c r="T190" s="7">
        <f t="shared" si="205"/>
        <v>122.1</v>
      </c>
      <c r="U190" s="7">
        <f t="shared" si="205"/>
        <v>139.6</v>
      </c>
      <c r="V190" s="25">
        <f t="shared" si="205"/>
        <v>392.01</v>
      </c>
      <c r="W190" s="7">
        <f t="shared" si="205"/>
        <v>175.88</v>
      </c>
      <c r="X190" s="29">
        <f t="shared" si="205"/>
        <v>294</v>
      </c>
      <c r="Y190" s="29">
        <f t="shared" ref="Y190" si="208">+Y50+Y70</f>
        <v>294</v>
      </c>
    </row>
    <row r="191" spans="1:33">
      <c r="A191" s="11" t="s">
        <v>9</v>
      </c>
      <c r="B191" s="6">
        <f t="shared" ref="B191:X191" si="209">+B51+B71</f>
        <v>2611</v>
      </c>
      <c r="C191" s="7">
        <f t="shared" si="209"/>
        <v>2081</v>
      </c>
      <c r="D191" s="7">
        <f t="shared" si="209"/>
        <v>2270.75</v>
      </c>
      <c r="E191" s="7">
        <f t="shared" si="209"/>
        <v>1588.5001220703125</v>
      </c>
      <c r="F191" s="25">
        <f t="shared" si="209"/>
        <v>2080.8831787109375</v>
      </c>
      <c r="G191" s="63">
        <f t="shared" si="209"/>
        <v>1083</v>
      </c>
      <c r="H191" s="40">
        <f t="shared" si="209"/>
        <v>1846</v>
      </c>
      <c r="I191" s="40">
        <f t="shared" ref="I191" si="210">+I51+I71</f>
        <v>1750</v>
      </c>
      <c r="J191" s="6">
        <f t="shared" si="209"/>
        <v>101</v>
      </c>
      <c r="K191" s="7">
        <f t="shared" si="209"/>
        <v>80</v>
      </c>
      <c r="L191" s="7">
        <f t="shared" si="209"/>
        <v>83</v>
      </c>
      <c r="M191" s="7">
        <f t="shared" si="209"/>
        <v>81</v>
      </c>
      <c r="N191" s="25">
        <f t="shared" si="209"/>
        <v>82</v>
      </c>
      <c r="O191" s="7">
        <f t="shared" si="209"/>
        <v>67</v>
      </c>
      <c r="P191" s="29">
        <f t="shared" si="209"/>
        <v>65</v>
      </c>
      <c r="Q191" s="29">
        <f t="shared" ref="Q191" si="211">+Q51+Q71</f>
        <v>64</v>
      </c>
      <c r="R191" s="6">
        <f t="shared" si="209"/>
        <v>73.14</v>
      </c>
      <c r="S191" s="7">
        <f t="shared" si="209"/>
        <v>73</v>
      </c>
      <c r="T191" s="7">
        <f t="shared" si="209"/>
        <v>60.57</v>
      </c>
      <c r="U191" s="7">
        <f t="shared" si="209"/>
        <v>175.36</v>
      </c>
      <c r="V191" s="25">
        <f t="shared" si="209"/>
        <v>339.55</v>
      </c>
      <c r="W191" s="7">
        <f t="shared" si="209"/>
        <v>90</v>
      </c>
      <c r="X191" s="29">
        <f t="shared" si="209"/>
        <v>172</v>
      </c>
      <c r="Y191" s="29">
        <f t="shared" ref="Y191" si="212">+Y51+Y71</f>
        <v>176.6</v>
      </c>
    </row>
    <row r="192" spans="1:33">
      <c r="A192" s="11" t="s">
        <v>10</v>
      </c>
      <c r="B192" s="6">
        <f t="shared" ref="B192:X192" si="213">+B52+B72</f>
        <v>1424</v>
      </c>
      <c r="C192" s="7">
        <f t="shared" si="213"/>
        <v>1090</v>
      </c>
      <c r="D192" s="7">
        <f t="shared" si="213"/>
        <v>2273.5830000000001</v>
      </c>
      <c r="E192" s="7">
        <f t="shared" si="213"/>
        <v>1366</v>
      </c>
      <c r="F192" s="25">
        <f t="shared" si="213"/>
        <v>1652.5831298828125</v>
      </c>
      <c r="G192" s="63">
        <f t="shared" si="213"/>
        <v>858</v>
      </c>
      <c r="H192" s="40">
        <f t="shared" si="213"/>
        <v>1492</v>
      </c>
      <c r="I192" s="40">
        <f t="shared" ref="I192" si="214">+I52+I72</f>
        <v>2054</v>
      </c>
      <c r="J192" s="6">
        <f t="shared" si="213"/>
        <v>77</v>
      </c>
      <c r="K192" s="7">
        <f t="shared" si="213"/>
        <v>52</v>
      </c>
      <c r="L192" s="7">
        <f t="shared" si="213"/>
        <v>75</v>
      </c>
      <c r="M192" s="7">
        <f t="shared" si="213"/>
        <v>67</v>
      </c>
      <c r="N192" s="25">
        <f t="shared" si="213"/>
        <v>79</v>
      </c>
      <c r="O192" s="7">
        <f t="shared" si="213"/>
        <v>67</v>
      </c>
      <c r="P192" s="29">
        <f t="shared" si="213"/>
        <v>59</v>
      </c>
      <c r="Q192" s="29">
        <f t="shared" ref="Q192" si="215">+Q52+Q72</f>
        <v>57</v>
      </c>
      <c r="R192" s="6">
        <f t="shared" si="213"/>
        <v>36.6</v>
      </c>
      <c r="S192" s="7">
        <f t="shared" si="213"/>
        <v>39</v>
      </c>
      <c r="T192" s="7">
        <f t="shared" si="213"/>
        <v>55.69</v>
      </c>
      <c r="U192" s="7">
        <f t="shared" si="213"/>
        <v>119</v>
      </c>
      <c r="V192" s="25">
        <f t="shared" si="213"/>
        <v>429.92</v>
      </c>
      <c r="W192" s="7">
        <f t="shared" si="213"/>
        <v>68</v>
      </c>
      <c r="X192" s="29">
        <f t="shared" si="213"/>
        <v>209</v>
      </c>
      <c r="Y192" s="29">
        <f t="shared" ref="Y192" si="216">+Y52+Y72</f>
        <v>412</v>
      </c>
    </row>
    <row r="193" spans="1:33">
      <c r="A193" s="11" t="s">
        <v>11</v>
      </c>
      <c r="B193" s="6">
        <f t="shared" ref="B193:X193" si="217">+B53+B73</f>
        <v>1292</v>
      </c>
      <c r="C193" s="7">
        <f t="shared" si="217"/>
        <v>1175</v>
      </c>
      <c r="D193" s="7">
        <f t="shared" si="217"/>
        <v>1465.55</v>
      </c>
      <c r="E193" s="7">
        <f t="shared" si="217"/>
        <v>1100.1834716796875</v>
      </c>
      <c r="F193" s="25">
        <f t="shared" si="217"/>
        <v>1632.5164794921875</v>
      </c>
      <c r="G193" s="63">
        <f t="shared" si="217"/>
        <v>917</v>
      </c>
      <c r="H193" s="40">
        <f t="shared" si="217"/>
        <v>1392</v>
      </c>
      <c r="I193" s="40">
        <f t="shared" ref="I193" si="218">+I53+I73</f>
        <v>1697</v>
      </c>
      <c r="J193" s="6">
        <f t="shared" si="217"/>
        <v>79</v>
      </c>
      <c r="K193" s="7">
        <f t="shared" si="217"/>
        <v>60</v>
      </c>
      <c r="L193" s="7">
        <f t="shared" si="217"/>
        <v>75</v>
      </c>
      <c r="M193" s="7">
        <f t="shared" si="217"/>
        <v>68</v>
      </c>
      <c r="N193" s="25">
        <f t="shared" si="217"/>
        <v>80</v>
      </c>
      <c r="O193" s="7">
        <f t="shared" si="217"/>
        <v>61</v>
      </c>
      <c r="P193" s="29">
        <f t="shared" si="217"/>
        <v>62</v>
      </c>
      <c r="Q193" s="29">
        <f t="shared" ref="Q193" si="219">+Q53+Q73</f>
        <v>67</v>
      </c>
      <c r="R193" s="6">
        <f t="shared" si="217"/>
        <v>38.67</v>
      </c>
      <c r="S193" s="7">
        <f t="shared" si="217"/>
        <v>32</v>
      </c>
      <c r="T193" s="7">
        <f t="shared" si="217"/>
        <v>59.5</v>
      </c>
      <c r="U193" s="7">
        <f t="shared" si="217"/>
        <v>96.34</v>
      </c>
      <c r="V193" s="25">
        <f t="shared" si="217"/>
        <v>355.95</v>
      </c>
      <c r="W193" s="7">
        <f t="shared" si="217"/>
        <v>70</v>
      </c>
      <c r="X193" s="29">
        <f t="shared" si="217"/>
        <v>136</v>
      </c>
      <c r="Y193" s="29">
        <f t="shared" ref="Y193" si="220">+Y53+Y73</f>
        <v>321</v>
      </c>
    </row>
    <row r="194" spans="1:33">
      <c r="A194" s="11" t="s">
        <v>12</v>
      </c>
      <c r="B194" s="6">
        <f t="shared" ref="B194:X194" si="221">+B54+B74</f>
        <v>1341</v>
      </c>
      <c r="C194" s="7">
        <f t="shared" si="221"/>
        <v>1460.43</v>
      </c>
      <c r="D194" s="7">
        <f t="shared" si="221"/>
        <v>1311.0333333330927</v>
      </c>
      <c r="E194" s="7">
        <f t="shared" si="221"/>
        <v>1116.3667602539062</v>
      </c>
      <c r="F194" s="25">
        <f t="shared" si="221"/>
        <v>1395.7664794921875</v>
      </c>
      <c r="G194" s="63">
        <f t="shared" si="221"/>
        <v>899</v>
      </c>
      <c r="H194" s="40">
        <f t="shared" si="221"/>
        <v>1359</v>
      </c>
      <c r="I194" s="40">
        <f t="shared" ref="I194" si="222">+I54+I74</f>
        <v>1815</v>
      </c>
      <c r="J194" s="6">
        <f t="shared" si="221"/>
        <v>70</v>
      </c>
      <c r="K194" s="7">
        <f t="shared" si="221"/>
        <v>68</v>
      </c>
      <c r="L194" s="7">
        <f t="shared" si="221"/>
        <v>75</v>
      </c>
      <c r="M194" s="7">
        <f t="shared" si="221"/>
        <v>68</v>
      </c>
      <c r="N194" s="25">
        <f t="shared" si="221"/>
        <v>73</v>
      </c>
      <c r="O194" s="7">
        <f t="shared" si="221"/>
        <v>57</v>
      </c>
      <c r="P194" s="29">
        <f t="shared" si="221"/>
        <v>60</v>
      </c>
      <c r="Q194" s="29">
        <f t="shared" ref="Q194" si="223">+Q54+Q74</f>
        <v>70</v>
      </c>
      <c r="R194" s="6">
        <f t="shared" si="221"/>
        <v>32.08</v>
      </c>
      <c r="S194" s="7">
        <f t="shared" si="221"/>
        <v>64</v>
      </c>
      <c r="T194" s="7">
        <f t="shared" si="221"/>
        <v>80.69</v>
      </c>
      <c r="U194" s="7">
        <f t="shared" si="221"/>
        <v>76.03</v>
      </c>
      <c r="V194" s="25">
        <f t="shared" si="221"/>
        <v>227.42</v>
      </c>
      <c r="W194" s="7">
        <f t="shared" si="221"/>
        <v>153</v>
      </c>
      <c r="X194" s="29">
        <f t="shared" si="221"/>
        <v>169</v>
      </c>
      <c r="Y194" s="29">
        <f t="shared" ref="Y194" si="224">+Y54+Y74</f>
        <v>204</v>
      </c>
    </row>
    <row r="195" spans="1:33">
      <c r="A195" s="11" t="s">
        <v>13</v>
      </c>
      <c r="B195" s="6">
        <f t="shared" ref="B195:X195" si="225">+B55+B75</f>
        <v>1305</v>
      </c>
      <c r="C195" s="7">
        <f t="shared" si="225"/>
        <v>1125.9000000000001</v>
      </c>
      <c r="D195" s="7">
        <f t="shared" si="225"/>
        <v>1238.71</v>
      </c>
      <c r="E195" s="7">
        <f t="shared" si="225"/>
        <v>1176.8499755859375</v>
      </c>
      <c r="F195" s="25">
        <f t="shared" si="225"/>
        <v>1327.116943359375</v>
      </c>
      <c r="G195" s="63">
        <f t="shared" si="225"/>
        <v>916.42</v>
      </c>
      <c r="H195" s="40">
        <f t="shared" si="225"/>
        <v>1334</v>
      </c>
      <c r="I195" s="40">
        <f t="shared" ref="I195" si="226">+I55+I75</f>
        <v>1339</v>
      </c>
      <c r="J195" s="6">
        <f t="shared" si="225"/>
        <v>61</v>
      </c>
      <c r="K195" s="7">
        <f t="shared" si="225"/>
        <v>54</v>
      </c>
      <c r="L195" s="7">
        <f t="shared" si="225"/>
        <v>69</v>
      </c>
      <c r="M195" s="7">
        <f t="shared" si="225"/>
        <v>68</v>
      </c>
      <c r="N195" s="25">
        <f t="shared" si="225"/>
        <v>71</v>
      </c>
      <c r="O195" s="7">
        <f t="shared" si="225"/>
        <v>60</v>
      </c>
      <c r="P195" s="29">
        <f t="shared" si="225"/>
        <v>57</v>
      </c>
      <c r="Q195" s="29">
        <f t="shared" ref="Q195" si="227">+Q55+Q75</f>
        <v>59</v>
      </c>
      <c r="R195" s="6">
        <f t="shared" si="225"/>
        <v>32.61</v>
      </c>
      <c r="S195" s="7">
        <f t="shared" si="225"/>
        <v>41</v>
      </c>
      <c r="T195" s="7">
        <f t="shared" si="225"/>
        <v>42.52</v>
      </c>
      <c r="U195" s="7">
        <f t="shared" si="225"/>
        <v>81.17</v>
      </c>
      <c r="V195" s="25">
        <f t="shared" si="225"/>
        <v>149.28</v>
      </c>
      <c r="W195" s="7">
        <f t="shared" si="225"/>
        <v>52</v>
      </c>
      <c r="X195" s="29">
        <f t="shared" si="225"/>
        <v>255</v>
      </c>
      <c r="Y195" s="29">
        <f t="shared" ref="Y195" si="228">+Y55+Y75</f>
        <v>72</v>
      </c>
    </row>
    <row r="196" spans="1:33">
      <c r="A196" s="11" t="s">
        <v>14</v>
      </c>
      <c r="B196" s="6">
        <f t="shared" ref="B196:X196" si="229">+B56+B76</f>
        <v>1238</v>
      </c>
      <c r="C196" s="7">
        <f t="shared" si="229"/>
        <v>1186.3</v>
      </c>
      <c r="D196" s="7">
        <f t="shared" si="229"/>
        <v>1390.13330078125</v>
      </c>
      <c r="E196" s="7">
        <f t="shared" si="229"/>
        <v>1071.033203125</v>
      </c>
      <c r="F196" s="25">
        <f t="shared" si="229"/>
        <v>1324.1166381835937</v>
      </c>
      <c r="G196" s="63">
        <f t="shared" si="229"/>
        <v>895</v>
      </c>
      <c r="H196" s="40">
        <f t="shared" si="229"/>
        <v>1276</v>
      </c>
      <c r="I196" s="40">
        <f t="shared" ref="I196" si="230">+I56+I76</f>
        <v>1465</v>
      </c>
      <c r="J196" s="6">
        <f t="shared" si="229"/>
        <v>63</v>
      </c>
      <c r="K196" s="7">
        <f t="shared" si="229"/>
        <v>52</v>
      </c>
      <c r="L196" s="7">
        <f t="shared" si="229"/>
        <v>76</v>
      </c>
      <c r="M196" s="7">
        <f t="shared" si="229"/>
        <v>65</v>
      </c>
      <c r="N196" s="25">
        <f t="shared" si="229"/>
        <v>65</v>
      </c>
      <c r="O196" s="7">
        <f t="shared" si="229"/>
        <v>51</v>
      </c>
      <c r="P196" s="29">
        <f t="shared" si="229"/>
        <v>55</v>
      </c>
      <c r="Q196" s="29">
        <f t="shared" ref="Q196" si="231">+Q56+Q76</f>
        <v>56</v>
      </c>
      <c r="R196" s="6">
        <f t="shared" si="229"/>
        <v>41.92</v>
      </c>
      <c r="S196" s="7">
        <f t="shared" si="229"/>
        <v>30</v>
      </c>
      <c r="T196" s="7">
        <f t="shared" si="229"/>
        <v>64.19</v>
      </c>
      <c r="U196" s="7">
        <f t="shared" si="229"/>
        <v>93.41</v>
      </c>
      <c r="V196" s="25">
        <f t="shared" si="229"/>
        <v>125.45</v>
      </c>
      <c r="W196" s="7">
        <f t="shared" si="229"/>
        <v>35</v>
      </c>
      <c r="X196" s="29">
        <f t="shared" si="229"/>
        <v>73</v>
      </c>
      <c r="Y196" s="29">
        <f t="shared" ref="Y196" si="232">+Y56+Y76</f>
        <v>44</v>
      </c>
    </row>
    <row r="197" spans="1:33">
      <c r="A197" s="11" t="s">
        <v>15</v>
      </c>
      <c r="B197" s="6">
        <f t="shared" ref="B197:X197" si="233">+B57+B77</f>
        <v>1165</v>
      </c>
      <c r="C197" s="7">
        <f t="shared" si="233"/>
        <v>1123.27</v>
      </c>
      <c r="D197" s="7">
        <f t="shared" si="233"/>
        <v>1357.3666381835937</v>
      </c>
      <c r="E197" s="7">
        <f t="shared" si="233"/>
        <v>952.699951171875</v>
      </c>
      <c r="F197" s="25">
        <f t="shared" si="233"/>
        <v>1043.8333129882812</v>
      </c>
      <c r="G197" s="63">
        <f t="shared" si="233"/>
        <v>1017</v>
      </c>
      <c r="H197" s="40">
        <f t="shared" si="233"/>
        <v>1055</v>
      </c>
      <c r="I197" s="40">
        <f t="shared" ref="I197" si="234">+I57+I77</f>
        <v>1516</v>
      </c>
      <c r="J197" s="6">
        <f t="shared" si="233"/>
        <v>79</v>
      </c>
      <c r="K197" s="7">
        <f t="shared" si="233"/>
        <v>51</v>
      </c>
      <c r="L197" s="7">
        <f t="shared" si="233"/>
        <v>81</v>
      </c>
      <c r="M197" s="7">
        <f t="shared" si="233"/>
        <v>71</v>
      </c>
      <c r="N197" s="25">
        <f t="shared" si="233"/>
        <v>72</v>
      </c>
      <c r="O197" s="7">
        <f t="shared" si="233"/>
        <v>53</v>
      </c>
      <c r="P197" s="29">
        <f t="shared" si="233"/>
        <v>52</v>
      </c>
      <c r="Q197" s="29">
        <f t="shared" ref="Q197" si="235">+Q57+Q77</f>
        <v>62</v>
      </c>
      <c r="R197" s="6">
        <f t="shared" si="233"/>
        <v>53.65</v>
      </c>
      <c r="S197" s="7">
        <f t="shared" si="233"/>
        <v>28</v>
      </c>
      <c r="T197" s="7">
        <f t="shared" si="233"/>
        <v>51.7</v>
      </c>
      <c r="U197" s="7">
        <f t="shared" si="233"/>
        <v>200.77</v>
      </c>
      <c r="V197" s="25">
        <f t="shared" si="233"/>
        <v>217.6</v>
      </c>
      <c r="W197" s="7">
        <f t="shared" si="233"/>
        <v>69</v>
      </c>
      <c r="X197" s="29">
        <f t="shared" si="233"/>
        <v>57</v>
      </c>
      <c r="Y197" s="29">
        <f t="shared" ref="Y197" si="236">+Y57+Y77</f>
        <v>167</v>
      </c>
    </row>
    <row r="198" spans="1:33">
      <c r="A198" s="11" t="s">
        <v>16</v>
      </c>
      <c r="B198" s="6">
        <f t="shared" ref="B198:X198" si="237">+B58+B78</f>
        <v>2056</v>
      </c>
      <c r="C198" s="7">
        <f t="shared" si="237"/>
        <v>1458.27</v>
      </c>
      <c r="D198" s="7">
        <f t="shared" si="237"/>
        <v>2016.18359375</v>
      </c>
      <c r="E198" s="7">
        <f t="shared" si="237"/>
        <v>1890.2999267578125</v>
      </c>
      <c r="F198" s="25">
        <f t="shared" si="237"/>
        <v>1639.133544921875</v>
      </c>
      <c r="G198" s="63">
        <f t="shared" si="237"/>
        <v>1614</v>
      </c>
      <c r="H198" s="40">
        <f t="shared" si="237"/>
        <v>2279</v>
      </c>
      <c r="I198" s="40">
        <f t="shared" ref="I198" si="238">+I58+I78</f>
        <v>595</v>
      </c>
      <c r="J198" s="6">
        <f t="shared" si="237"/>
        <v>122</v>
      </c>
      <c r="K198" s="7">
        <f t="shared" si="237"/>
        <v>82</v>
      </c>
      <c r="L198" s="7">
        <f t="shared" si="237"/>
        <v>102</v>
      </c>
      <c r="M198" s="7">
        <f t="shared" si="237"/>
        <v>77</v>
      </c>
      <c r="N198" s="25">
        <f t="shared" si="237"/>
        <v>95</v>
      </c>
      <c r="O198" s="7">
        <f t="shared" si="237"/>
        <v>82</v>
      </c>
      <c r="P198" s="29">
        <f t="shared" si="237"/>
        <v>93</v>
      </c>
      <c r="Q198" s="29">
        <f t="shared" ref="Q198" si="239">+Q58+Q78</f>
        <v>27</v>
      </c>
      <c r="R198" s="6">
        <f t="shared" si="237"/>
        <v>57</v>
      </c>
      <c r="S198" s="7">
        <f t="shared" si="237"/>
        <v>42</v>
      </c>
      <c r="T198" s="7">
        <f t="shared" si="237"/>
        <v>97.38</v>
      </c>
      <c r="U198" s="7">
        <f t="shared" si="237"/>
        <v>83</v>
      </c>
      <c r="V198" s="25">
        <f t="shared" si="237"/>
        <v>232.91</v>
      </c>
      <c r="W198" s="7">
        <f t="shared" si="237"/>
        <v>400</v>
      </c>
      <c r="X198" s="29">
        <f t="shared" si="237"/>
        <v>570</v>
      </c>
      <c r="Y198" s="29">
        <f t="shared" ref="Y198" si="240">+Y58+Y78</f>
        <v>0</v>
      </c>
    </row>
    <row r="199" spans="1:33" ht="13.5" thickBot="1">
      <c r="A199" s="12" t="s">
        <v>17</v>
      </c>
      <c r="B199" s="9">
        <f t="shared" ref="B199:X199" si="241">SUM(B187:B198)</f>
        <v>25135</v>
      </c>
      <c r="C199" s="10">
        <f t="shared" si="241"/>
        <v>22844.170000000002</v>
      </c>
      <c r="D199" s="10">
        <f t="shared" si="241"/>
        <v>25358.193132716391</v>
      </c>
      <c r="E199" s="10">
        <f t="shared" si="241"/>
        <v>22438.883117675781</v>
      </c>
      <c r="F199" s="49">
        <f t="shared" si="241"/>
        <v>24742.448852539063</v>
      </c>
      <c r="G199" s="68">
        <f t="shared" si="241"/>
        <v>17298.620439453123</v>
      </c>
      <c r="H199" s="52">
        <f t="shared" si="241"/>
        <v>20997</v>
      </c>
      <c r="I199" s="52">
        <f t="shared" ref="I199" si="242">SUM(I187:I198)</f>
        <v>23532</v>
      </c>
      <c r="J199" s="9">
        <f t="shared" si="241"/>
        <v>1253</v>
      </c>
      <c r="K199" s="10">
        <f t="shared" si="241"/>
        <v>935</v>
      </c>
      <c r="L199" s="10">
        <f t="shared" si="241"/>
        <v>1080</v>
      </c>
      <c r="M199" s="10">
        <f t="shared" si="241"/>
        <v>1067</v>
      </c>
      <c r="N199" s="49">
        <f t="shared" si="241"/>
        <v>1104</v>
      </c>
      <c r="O199" s="10">
        <f t="shared" si="241"/>
        <v>965</v>
      </c>
      <c r="P199" s="70">
        <f t="shared" si="241"/>
        <v>887</v>
      </c>
      <c r="Q199" s="70">
        <f t="shared" ref="Q199" si="243">SUM(Q187:Q198)</f>
        <v>858</v>
      </c>
      <c r="R199" s="9">
        <f t="shared" si="241"/>
        <v>702.77</v>
      </c>
      <c r="S199" s="10">
        <f t="shared" si="241"/>
        <v>755</v>
      </c>
      <c r="T199" s="10">
        <f t="shared" si="241"/>
        <v>1015.8100000000003</v>
      </c>
      <c r="U199" s="10">
        <f t="shared" si="241"/>
        <v>2181.2100000000005</v>
      </c>
      <c r="V199" s="49">
        <f t="shared" si="241"/>
        <v>4826.66</v>
      </c>
      <c r="W199" s="10">
        <f t="shared" si="241"/>
        <v>1930.8600000000001</v>
      </c>
      <c r="X199" s="70">
        <f t="shared" si="241"/>
        <v>3634</v>
      </c>
      <c r="Y199" s="70">
        <f t="shared" ref="Y199" si="244">SUM(Y187:Y198)</f>
        <v>2616.6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42">
        <v>2010</v>
      </c>
      <c r="AG205" s="42">
        <v>2011</v>
      </c>
    </row>
    <row r="206" spans="1:33">
      <c r="A206" s="5" t="s">
        <v>6</v>
      </c>
      <c r="B206" s="6">
        <f t="shared" ref="B206:X206" si="245">+B167</f>
        <v>158844.32999999999</v>
      </c>
      <c r="C206" s="7">
        <f t="shared" si="245"/>
        <v>155537</v>
      </c>
      <c r="D206" s="7">
        <f t="shared" si="245"/>
        <v>148260.848</v>
      </c>
      <c r="E206" s="7">
        <f t="shared" si="245"/>
        <v>135533.47899999999</v>
      </c>
      <c r="F206" s="25">
        <f t="shared" si="245"/>
        <v>102990.29</v>
      </c>
      <c r="G206" s="63">
        <f t="shared" si="245"/>
        <v>96562.657999999996</v>
      </c>
      <c r="H206" s="40">
        <f t="shared" si="245"/>
        <v>90951</v>
      </c>
      <c r="I206" s="40">
        <f t="shared" ref="I206" si="246">+I167</f>
        <v>117307</v>
      </c>
      <c r="J206" s="6">
        <f t="shared" si="245"/>
        <v>288625.5</v>
      </c>
      <c r="K206" s="7">
        <f t="shared" si="245"/>
        <v>303346.36500000005</v>
      </c>
      <c r="L206" s="7">
        <f t="shared" si="245"/>
        <v>340299.875</v>
      </c>
      <c r="M206" s="7">
        <f t="shared" si="245"/>
        <v>634755.46099999989</v>
      </c>
      <c r="N206" s="7">
        <f t="shared" si="245"/>
        <v>751573.70200000005</v>
      </c>
      <c r="O206" s="7">
        <f t="shared" si="245"/>
        <v>543141.72200000007</v>
      </c>
      <c r="P206" s="63">
        <f t="shared" si="245"/>
        <v>539098</v>
      </c>
      <c r="Q206" s="63">
        <f t="shared" ref="Q206" si="247">+Q167</f>
        <v>720903</v>
      </c>
      <c r="R206" s="6">
        <f t="shared" si="245"/>
        <v>0</v>
      </c>
      <c r="S206" s="7">
        <f t="shared" si="245"/>
        <v>0</v>
      </c>
      <c r="T206" s="7">
        <f t="shared" si="245"/>
        <v>0</v>
      </c>
      <c r="U206" s="7">
        <f t="shared" si="245"/>
        <v>0</v>
      </c>
      <c r="V206" s="7">
        <f t="shared" si="245"/>
        <v>0</v>
      </c>
      <c r="W206" s="7">
        <f t="shared" si="245"/>
        <v>0</v>
      </c>
      <c r="X206" s="40">
        <f t="shared" si="245"/>
        <v>0</v>
      </c>
      <c r="Y206" s="40">
        <f t="shared" ref="Y206" si="248">+Y167</f>
        <v>0</v>
      </c>
      <c r="Z206" s="6">
        <f t="shared" ref="Z206:Z217" si="249">+R206+J206+B206</f>
        <v>447469.82999999996</v>
      </c>
      <c r="AA206" s="7">
        <f t="shared" ref="AA206:AA217" si="250">+S206+K206+C206</f>
        <v>458883.36500000005</v>
      </c>
      <c r="AB206" s="7">
        <f t="shared" ref="AB206:AB217" si="251">+T206+L206+D206</f>
        <v>488560.723</v>
      </c>
      <c r="AC206" s="7">
        <f t="shared" ref="AC206:AC217" si="252">+U206+M206+E206</f>
        <v>770288.94</v>
      </c>
      <c r="AD206" s="7">
        <f t="shared" ref="AD206:AD217" si="253">+V206+N206+F206</f>
        <v>854563.99200000009</v>
      </c>
      <c r="AE206" s="63">
        <f t="shared" ref="AE206:AE217" si="254">+W206+O206+G206</f>
        <v>639704.38000000012</v>
      </c>
      <c r="AF206" s="40">
        <f t="shared" ref="AF206:AG217" si="255">+X206+P206+H206</f>
        <v>630049</v>
      </c>
      <c r="AG206" s="40">
        <f t="shared" si="255"/>
        <v>838210</v>
      </c>
    </row>
    <row r="207" spans="1:33">
      <c r="A207" s="5" t="s">
        <v>24</v>
      </c>
      <c r="B207" s="6">
        <f t="shared" ref="B207:B217" si="256">+B206+B168</f>
        <v>438993.79999999993</v>
      </c>
      <c r="C207" s="7">
        <f t="shared" ref="C207:C217" si="257">+C206+C168</f>
        <v>399458</v>
      </c>
      <c r="D207" s="7">
        <f t="shared" ref="D207:D217" si="258">+D206+D168</f>
        <v>344564.18599999999</v>
      </c>
      <c r="E207" s="7">
        <f t="shared" ref="E207:E217" si="259">+E206+E168</f>
        <v>353951.72700000001</v>
      </c>
      <c r="F207" s="25">
        <f t="shared" ref="F207:F217" si="260">+F206+F168</f>
        <v>316239.88</v>
      </c>
      <c r="G207" s="63">
        <f t="shared" ref="G207:G217" si="261">+G206+G168</f>
        <v>264004.74300000002</v>
      </c>
      <c r="H207" s="40">
        <f t="shared" ref="H207:I217" si="262">+H206+H168</f>
        <v>239638</v>
      </c>
      <c r="I207" s="40">
        <f t="shared" si="262"/>
        <v>287685</v>
      </c>
      <c r="J207" s="6">
        <f t="shared" ref="J207:J217" si="263">+J206+J168</f>
        <v>601030.5</v>
      </c>
      <c r="K207" s="7">
        <f t="shared" ref="K207:K217" si="264">+K206+K168</f>
        <v>608817.17200000002</v>
      </c>
      <c r="L207" s="7">
        <f t="shared" ref="L207:L217" si="265">+L206+L168</f>
        <v>728818.15599999996</v>
      </c>
      <c r="M207" s="7">
        <f t="shared" ref="M207:M217" si="266">+M206+M168</f>
        <v>1228684.6909999999</v>
      </c>
      <c r="N207" s="7">
        <f t="shared" ref="N207:N217" si="267">+N206+N168</f>
        <v>1480704.7239999999</v>
      </c>
      <c r="O207" s="7">
        <f t="shared" ref="O207:O217" si="268">+O206+O168</f>
        <v>1129573.3400000003</v>
      </c>
      <c r="P207" s="63">
        <f t="shared" ref="P207:Q217" si="269">+P206+P168</f>
        <v>1114026</v>
      </c>
      <c r="Q207" s="63">
        <f t="shared" si="269"/>
        <v>1468478</v>
      </c>
      <c r="R207" s="6">
        <f t="shared" ref="R207:R217" si="270">+R206+R168</f>
        <v>0</v>
      </c>
      <c r="S207" s="7">
        <f t="shared" ref="S207:S217" si="271">+S206+S168</f>
        <v>0</v>
      </c>
      <c r="T207" s="7">
        <f t="shared" ref="T207:T217" si="272">+T206+T168</f>
        <v>0</v>
      </c>
      <c r="U207" s="7">
        <f t="shared" ref="U207:U217" si="273">+U206+U168</f>
        <v>0</v>
      </c>
      <c r="V207" s="7">
        <f t="shared" ref="V207:V217" si="274">+V206+V168</f>
        <v>0</v>
      </c>
      <c r="W207" s="7">
        <f t="shared" ref="W207:W217" si="275">+W206+W168</f>
        <v>0</v>
      </c>
      <c r="X207" s="40">
        <f t="shared" ref="X207:Y217" si="276">+X206+X168</f>
        <v>0</v>
      </c>
      <c r="Y207" s="40">
        <f t="shared" si="276"/>
        <v>0</v>
      </c>
      <c r="Z207" s="6">
        <f t="shared" si="249"/>
        <v>1040024.2999999999</v>
      </c>
      <c r="AA207" s="7">
        <f t="shared" si="250"/>
        <v>1008275.172</v>
      </c>
      <c r="AB207" s="7">
        <f t="shared" si="251"/>
        <v>1073382.3419999999</v>
      </c>
      <c r="AC207" s="7">
        <f t="shared" si="252"/>
        <v>1582636.4179999998</v>
      </c>
      <c r="AD207" s="7">
        <f t="shared" si="253"/>
        <v>1796944.6039999998</v>
      </c>
      <c r="AE207" s="63">
        <f t="shared" si="254"/>
        <v>1393578.0830000003</v>
      </c>
      <c r="AF207" s="40">
        <f t="shared" si="255"/>
        <v>1353664</v>
      </c>
      <c r="AG207" s="40">
        <f t="shared" si="255"/>
        <v>1756163</v>
      </c>
    </row>
    <row r="208" spans="1:33">
      <c r="A208" s="5" t="s">
        <v>7</v>
      </c>
      <c r="B208" s="6">
        <f t="shared" si="256"/>
        <v>829653.36999999988</v>
      </c>
      <c r="C208" s="7">
        <f t="shared" si="257"/>
        <v>752382</v>
      </c>
      <c r="D208" s="7">
        <f t="shared" si="258"/>
        <v>687742.31799999997</v>
      </c>
      <c r="E208" s="7">
        <f t="shared" si="259"/>
        <v>646662.36899999995</v>
      </c>
      <c r="F208" s="25">
        <f t="shared" si="260"/>
        <v>523267.74</v>
      </c>
      <c r="G208" s="63">
        <f t="shared" si="261"/>
        <v>462608.397</v>
      </c>
      <c r="H208" s="40">
        <f t="shared" si="262"/>
        <v>416125</v>
      </c>
      <c r="I208" s="40">
        <f t="shared" si="262"/>
        <v>491623</v>
      </c>
      <c r="J208" s="6">
        <f t="shared" si="263"/>
        <v>969939.92999999993</v>
      </c>
      <c r="K208" s="7">
        <f t="shared" si="264"/>
        <v>979837.04</v>
      </c>
      <c r="L208" s="7">
        <f t="shared" si="265"/>
        <v>1214120.882</v>
      </c>
      <c r="M208" s="7">
        <f t="shared" si="266"/>
        <v>1952698.8909999998</v>
      </c>
      <c r="N208" s="7">
        <f t="shared" si="267"/>
        <v>2435546.7829999998</v>
      </c>
      <c r="O208" s="7">
        <f t="shared" si="268"/>
        <v>1835590.2020000005</v>
      </c>
      <c r="P208" s="63">
        <f t="shared" si="269"/>
        <v>1918774</v>
      </c>
      <c r="Q208" s="63">
        <f t="shared" si="269"/>
        <v>2356362</v>
      </c>
      <c r="R208" s="6">
        <f t="shared" si="270"/>
        <v>0</v>
      </c>
      <c r="S208" s="7">
        <f t="shared" si="271"/>
        <v>0</v>
      </c>
      <c r="T208" s="7">
        <f t="shared" si="272"/>
        <v>0</v>
      </c>
      <c r="U208" s="7">
        <f t="shared" si="273"/>
        <v>0</v>
      </c>
      <c r="V208" s="7">
        <f t="shared" si="274"/>
        <v>0</v>
      </c>
      <c r="W208" s="7">
        <f t="shared" si="275"/>
        <v>0</v>
      </c>
      <c r="X208" s="40">
        <f t="shared" si="276"/>
        <v>0</v>
      </c>
      <c r="Y208" s="40">
        <f t="shared" si="276"/>
        <v>0</v>
      </c>
      <c r="Z208" s="6">
        <f t="shared" si="249"/>
        <v>1799593.2999999998</v>
      </c>
      <c r="AA208" s="7">
        <f t="shared" si="250"/>
        <v>1732219.04</v>
      </c>
      <c r="AB208" s="7">
        <f t="shared" si="251"/>
        <v>1901863.2</v>
      </c>
      <c r="AC208" s="7">
        <f t="shared" si="252"/>
        <v>2599361.2599999998</v>
      </c>
      <c r="AD208" s="7">
        <f t="shared" si="253"/>
        <v>2958814.523</v>
      </c>
      <c r="AE208" s="63">
        <f t="shared" si="254"/>
        <v>2298198.5990000004</v>
      </c>
      <c r="AF208" s="40">
        <f t="shared" si="255"/>
        <v>2334899</v>
      </c>
      <c r="AG208" s="40">
        <f t="shared" si="255"/>
        <v>2847985</v>
      </c>
    </row>
    <row r="209" spans="1:33">
      <c r="A209" s="5" t="s">
        <v>8</v>
      </c>
      <c r="B209" s="6">
        <f t="shared" si="256"/>
        <v>1084123.96</v>
      </c>
      <c r="C209" s="7">
        <f t="shared" si="257"/>
        <v>1037269</v>
      </c>
      <c r="D209" s="7">
        <f t="shared" si="258"/>
        <v>928434.70400000003</v>
      </c>
      <c r="E209" s="7">
        <f t="shared" si="259"/>
        <v>785576.97499999998</v>
      </c>
      <c r="F209" s="25">
        <f t="shared" si="260"/>
        <v>762294.68799999997</v>
      </c>
      <c r="G209" s="63">
        <f t="shared" si="261"/>
        <v>562942.00099999993</v>
      </c>
      <c r="H209" s="40">
        <f t="shared" si="262"/>
        <v>545923</v>
      </c>
      <c r="I209" s="40">
        <f t="shared" si="262"/>
        <v>610541</v>
      </c>
      <c r="J209" s="6">
        <f t="shared" si="263"/>
        <v>1336497.3799999999</v>
      </c>
      <c r="K209" s="7">
        <f t="shared" si="264"/>
        <v>1311027.898</v>
      </c>
      <c r="L209" s="7">
        <f t="shared" si="265"/>
        <v>1705739.6060000001</v>
      </c>
      <c r="M209" s="7">
        <f t="shared" si="266"/>
        <v>2638767.0059999996</v>
      </c>
      <c r="N209" s="7">
        <f t="shared" si="267"/>
        <v>3308614.0609999998</v>
      </c>
      <c r="O209" s="7">
        <f t="shared" si="268"/>
        <v>2440590.3730000006</v>
      </c>
      <c r="P209" s="63">
        <f t="shared" si="269"/>
        <v>2743856</v>
      </c>
      <c r="Q209" s="63">
        <f t="shared" si="269"/>
        <v>3242076</v>
      </c>
      <c r="R209" s="6">
        <f t="shared" si="270"/>
        <v>0</v>
      </c>
      <c r="S209" s="7">
        <f t="shared" si="271"/>
        <v>0</v>
      </c>
      <c r="T209" s="7">
        <f t="shared" si="272"/>
        <v>0</v>
      </c>
      <c r="U209" s="7">
        <f t="shared" si="273"/>
        <v>0</v>
      </c>
      <c r="V209" s="7">
        <f t="shared" si="274"/>
        <v>0</v>
      </c>
      <c r="W209" s="7">
        <f t="shared" si="275"/>
        <v>0</v>
      </c>
      <c r="X209" s="40">
        <f t="shared" si="276"/>
        <v>0</v>
      </c>
      <c r="Y209" s="40">
        <f t="shared" si="276"/>
        <v>0</v>
      </c>
      <c r="Z209" s="6">
        <f t="shared" si="249"/>
        <v>2420621.34</v>
      </c>
      <c r="AA209" s="7">
        <f t="shared" si="250"/>
        <v>2348296.898</v>
      </c>
      <c r="AB209" s="7">
        <f t="shared" si="251"/>
        <v>2634174.31</v>
      </c>
      <c r="AC209" s="7">
        <f t="shared" si="252"/>
        <v>3424343.9809999997</v>
      </c>
      <c r="AD209" s="7">
        <f t="shared" si="253"/>
        <v>4070908.7489999998</v>
      </c>
      <c r="AE209" s="63">
        <f t="shared" si="254"/>
        <v>3003532.3740000008</v>
      </c>
      <c r="AF209" s="40">
        <f t="shared" si="255"/>
        <v>3289779</v>
      </c>
      <c r="AG209" s="40">
        <f t="shared" si="255"/>
        <v>3852617</v>
      </c>
    </row>
    <row r="210" spans="1:33">
      <c r="A210" s="5" t="s">
        <v>9</v>
      </c>
      <c r="B210" s="6">
        <f t="shared" si="256"/>
        <v>1286731.19</v>
      </c>
      <c r="C210" s="7">
        <f t="shared" si="257"/>
        <v>1167355</v>
      </c>
      <c r="D210" s="7">
        <f t="shared" si="258"/>
        <v>1055841.737</v>
      </c>
      <c r="E210" s="7">
        <f t="shared" si="259"/>
        <v>855279.22600000002</v>
      </c>
      <c r="F210" s="25">
        <f t="shared" si="260"/>
        <v>853763.152</v>
      </c>
      <c r="G210" s="63">
        <f t="shared" si="261"/>
        <v>615119.00099999993</v>
      </c>
      <c r="H210" s="40">
        <f t="shared" si="262"/>
        <v>633107</v>
      </c>
      <c r="I210" s="40">
        <f t="shared" si="262"/>
        <v>695103</v>
      </c>
      <c r="J210" s="6">
        <f t="shared" si="263"/>
        <v>1699064.2899999998</v>
      </c>
      <c r="K210" s="7">
        <f t="shared" si="264"/>
        <v>1619607.96</v>
      </c>
      <c r="L210" s="7">
        <f t="shared" si="265"/>
        <v>2231344.0330000003</v>
      </c>
      <c r="M210" s="7">
        <f t="shared" si="266"/>
        <v>3354113.5459999996</v>
      </c>
      <c r="N210" s="7">
        <f t="shared" si="267"/>
        <v>4096401.1069999998</v>
      </c>
      <c r="O210" s="7">
        <f t="shared" si="268"/>
        <v>3028348.3730000006</v>
      </c>
      <c r="P210" s="63">
        <f t="shared" si="269"/>
        <v>3555505</v>
      </c>
      <c r="Q210" s="63">
        <f t="shared" si="269"/>
        <v>4158090</v>
      </c>
      <c r="R210" s="6">
        <f t="shared" si="270"/>
        <v>0</v>
      </c>
      <c r="S210" s="7">
        <f t="shared" si="271"/>
        <v>0</v>
      </c>
      <c r="T210" s="7">
        <f t="shared" si="272"/>
        <v>0</v>
      </c>
      <c r="U210" s="7">
        <f t="shared" si="273"/>
        <v>0</v>
      </c>
      <c r="V210" s="7">
        <f t="shared" si="274"/>
        <v>0</v>
      </c>
      <c r="W210" s="7">
        <f t="shared" si="275"/>
        <v>0</v>
      </c>
      <c r="X210" s="40">
        <f t="shared" si="276"/>
        <v>0</v>
      </c>
      <c r="Y210" s="40">
        <f t="shared" si="276"/>
        <v>0</v>
      </c>
      <c r="Z210" s="6">
        <f t="shared" si="249"/>
        <v>2985795.4799999995</v>
      </c>
      <c r="AA210" s="7">
        <f t="shared" si="250"/>
        <v>2786962.96</v>
      </c>
      <c r="AB210" s="7">
        <f t="shared" si="251"/>
        <v>3287185.7700000005</v>
      </c>
      <c r="AC210" s="7">
        <f t="shared" si="252"/>
        <v>4209392.7719999999</v>
      </c>
      <c r="AD210" s="7">
        <f t="shared" si="253"/>
        <v>4950164.2589999996</v>
      </c>
      <c r="AE210" s="63">
        <f t="shared" si="254"/>
        <v>3643467.3740000008</v>
      </c>
      <c r="AF210" s="40">
        <f t="shared" si="255"/>
        <v>4188612</v>
      </c>
      <c r="AG210" s="40">
        <f t="shared" si="255"/>
        <v>4853193</v>
      </c>
    </row>
    <row r="211" spans="1:33">
      <c r="A211" s="5" t="s">
        <v>10</v>
      </c>
      <c r="B211" s="6">
        <f t="shared" si="256"/>
        <v>1374414.65</v>
      </c>
      <c r="C211" s="7">
        <f t="shared" si="257"/>
        <v>1259924</v>
      </c>
      <c r="D211" s="7">
        <f t="shared" si="258"/>
        <v>1170586.9909999999</v>
      </c>
      <c r="E211" s="7">
        <f t="shared" si="259"/>
        <v>954136.22600000002</v>
      </c>
      <c r="F211" s="25">
        <f t="shared" si="260"/>
        <v>900590.15099999995</v>
      </c>
      <c r="G211" s="63">
        <f t="shared" si="261"/>
        <v>646589.00099999993</v>
      </c>
      <c r="H211" s="40">
        <f t="shared" si="262"/>
        <v>739213</v>
      </c>
      <c r="I211" s="40">
        <f t="shared" si="262"/>
        <v>750934</v>
      </c>
      <c r="J211" s="6">
        <f t="shared" si="263"/>
        <v>1990576.0399999998</v>
      </c>
      <c r="K211" s="7">
        <f t="shared" si="264"/>
        <v>1896465.9439999999</v>
      </c>
      <c r="L211" s="7">
        <f t="shared" si="265"/>
        <v>2698561.9160000002</v>
      </c>
      <c r="M211" s="7">
        <f t="shared" si="266"/>
        <v>3957808.5459999996</v>
      </c>
      <c r="N211" s="7">
        <f t="shared" si="267"/>
        <v>4916918.7019999996</v>
      </c>
      <c r="O211" s="7">
        <f t="shared" si="268"/>
        <v>3568379.3730000006</v>
      </c>
      <c r="P211" s="63">
        <f t="shared" si="269"/>
        <v>4354177</v>
      </c>
      <c r="Q211" s="63">
        <f t="shared" si="269"/>
        <v>4908284</v>
      </c>
      <c r="R211" s="6">
        <f t="shared" si="270"/>
        <v>0</v>
      </c>
      <c r="S211" s="7">
        <f t="shared" si="271"/>
        <v>0</v>
      </c>
      <c r="T211" s="7">
        <f t="shared" si="272"/>
        <v>0</v>
      </c>
      <c r="U211" s="7">
        <f t="shared" si="273"/>
        <v>0</v>
      </c>
      <c r="V211" s="7">
        <f t="shared" si="274"/>
        <v>0</v>
      </c>
      <c r="W211" s="7">
        <f t="shared" si="275"/>
        <v>0</v>
      </c>
      <c r="X211" s="40">
        <f t="shared" si="276"/>
        <v>0</v>
      </c>
      <c r="Y211" s="40">
        <f t="shared" si="276"/>
        <v>0</v>
      </c>
      <c r="Z211" s="6">
        <f t="shared" si="249"/>
        <v>3364990.6899999995</v>
      </c>
      <c r="AA211" s="7">
        <f t="shared" si="250"/>
        <v>3156389.9440000001</v>
      </c>
      <c r="AB211" s="7">
        <f t="shared" si="251"/>
        <v>3869148.9070000001</v>
      </c>
      <c r="AC211" s="7">
        <f t="shared" si="252"/>
        <v>4911944.7719999999</v>
      </c>
      <c r="AD211" s="7">
        <f t="shared" si="253"/>
        <v>5817508.8529999992</v>
      </c>
      <c r="AE211" s="63">
        <f t="shared" si="254"/>
        <v>4214968.3740000008</v>
      </c>
      <c r="AF211" s="40">
        <f t="shared" si="255"/>
        <v>5093390</v>
      </c>
      <c r="AG211" s="40">
        <f t="shared" si="255"/>
        <v>5659218</v>
      </c>
    </row>
    <row r="212" spans="1:33">
      <c r="A212" s="5" t="s">
        <v>11</v>
      </c>
      <c r="B212" s="6">
        <f t="shared" si="256"/>
        <v>1459261.0629999998</v>
      </c>
      <c r="C212" s="7">
        <f t="shared" si="257"/>
        <v>1356732</v>
      </c>
      <c r="D212" s="7">
        <f t="shared" si="258"/>
        <v>1232234.2249999999</v>
      </c>
      <c r="E212" s="7">
        <f t="shared" si="259"/>
        <v>1004291.2290000001</v>
      </c>
      <c r="F212" s="25">
        <f t="shared" si="260"/>
        <v>973224.28099999996</v>
      </c>
      <c r="G212" s="63">
        <f t="shared" si="261"/>
        <v>693156.00099999993</v>
      </c>
      <c r="H212" s="40">
        <f t="shared" si="262"/>
        <v>884790</v>
      </c>
      <c r="I212" s="40">
        <f t="shared" si="262"/>
        <v>837935</v>
      </c>
      <c r="J212" s="6">
        <f t="shared" si="263"/>
        <v>2348087.0599999996</v>
      </c>
      <c r="K212" s="7">
        <f t="shared" si="264"/>
        <v>2196954.69</v>
      </c>
      <c r="L212" s="7">
        <f t="shared" si="265"/>
        <v>3158428.736</v>
      </c>
      <c r="M212" s="7">
        <f t="shared" si="266"/>
        <v>4640165.074</v>
      </c>
      <c r="N212" s="7">
        <f t="shared" si="267"/>
        <v>5727251.1989999991</v>
      </c>
      <c r="O212" s="7">
        <f t="shared" si="268"/>
        <v>4112907.3730000006</v>
      </c>
      <c r="P212" s="63">
        <f t="shared" si="269"/>
        <v>5077284</v>
      </c>
      <c r="Q212" s="63">
        <f t="shared" si="269"/>
        <v>5702093</v>
      </c>
      <c r="R212" s="6">
        <f t="shared" si="270"/>
        <v>0</v>
      </c>
      <c r="S212" s="7">
        <f t="shared" si="271"/>
        <v>0</v>
      </c>
      <c r="T212" s="7">
        <f t="shared" si="272"/>
        <v>0</v>
      </c>
      <c r="U212" s="7">
        <f t="shared" si="273"/>
        <v>0</v>
      </c>
      <c r="V212" s="7">
        <f t="shared" si="274"/>
        <v>0</v>
      </c>
      <c r="W212" s="7">
        <f t="shared" si="275"/>
        <v>0</v>
      </c>
      <c r="X212" s="40">
        <f t="shared" si="276"/>
        <v>0</v>
      </c>
      <c r="Y212" s="40">
        <f t="shared" si="276"/>
        <v>0</v>
      </c>
      <c r="Z212" s="6">
        <f t="shared" si="249"/>
        <v>3807348.1229999997</v>
      </c>
      <c r="AA212" s="7">
        <f t="shared" si="250"/>
        <v>3553686.69</v>
      </c>
      <c r="AB212" s="7">
        <f t="shared" si="251"/>
        <v>4390662.9610000001</v>
      </c>
      <c r="AC212" s="7">
        <f t="shared" si="252"/>
        <v>5644456.3030000003</v>
      </c>
      <c r="AD212" s="7">
        <f t="shared" si="253"/>
        <v>6700475.4799999986</v>
      </c>
      <c r="AE212" s="63">
        <f t="shared" si="254"/>
        <v>4806063.3740000008</v>
      </c>
      <c r="AF212" s="40">
        <f t="shared" si="255"/>
        <v>5962074</v>
      </c>
      <c r="AG212" s="40">
        <f t="shared" si="255"/>
        <v>6540028</v>
      </c>
    </row>
    <row r="213" spans="1:33">
      <c r="A213" s="5" t="s">
        <v>12</v>
      </c>
      <c r="B213" s="6">
        <f t="shared" si="256"/>
        <v>1539644.3969999999</v>
      </c>
      <c r="C213" s="7">
        <f t="shared" si="257"/>
        <v>1463261</v>
      </c>
      <c r="D213" s="7">
        <f t="shared" si="258"/>
        <v>1329226.6109999998</v>
      </c>
      <c r="E213" s="7">
        <f t="shared" si="259"/>
        <v>1038774.5930000001</v>
      </c>
      <c r="F213" s="25">
        <f t="shared" si="260"/>
        <v>1022947.537</v>
      </c>
      <c r="G213" s="63">
        <f t="shared" si="261"/>
        <v>757934.00099999993</v>
      </c>
      <c r="H213" s="40">
        <f t="shared" si="262"/>
        <v>949525</v>
      </c>
      <c r="I213" s="40">
        <f t="shared" si="262"/>
        <v>934399</v>
      </c>
      <c r="J213" s="6">
        <f t="shared" si="263"/>
        <v>2682605.3689999995</v>
      </c>
      <c r="K213" s="7">
        <f t="shared" si="264"/>
        <v>2522631.4589999998</v>
      </c>
      <c r="L213" s="7">
        <f t="shared" si="265"/>
        <v>3711293.773</v>
      </c>
      <c r="M213" s="7">
        <f t="shared" si="266"/>
        <v>5321076.2110000001</v>
      </c>
      <c r="N213" s="7">
        <f t="shared" si="267"/>
        <v>6486297.4479999989</v>
      </c>
      <c r="O213" s="7">
        <f t="shared" si="268"/>
        <v>4633472.3730000006</v>
      </c>
      <c r="P213" s="63">
        <f t="shared" si="269"/>
        <v>5868037</v>
      </c>
      <c r="Q213" s="63">
        <f t="shared" si="269"/>
        <v>6477431</v>
      </c>
      <c r="R213" s="6">
        <f t="shared" si="270"/>
        <v>0</v>
      </c>
      <c r="S213" s="7">
        <f t="shared" si="271"/>
        <v>0</v>
      </c>
      <c r="T213" s="7">
        <f t="shared" si="272"/>
        <v>0</v>
      </c>
      <c r="U213" s="7">
        <f t="shared" si="273"/>
        <v>0</v>
      </c>
      <c r="V213" s="7">
        <f t="shared" si="274"/>
        <v>0</v>
      </c>
      <c r="W213" s="7">
        <f t="shared" si="275"/>
        <v>0</v>
      </c>
      <c r="X213" s="40">
        <f t="shared" si="276"/>
        <v>0</v>
      </c>
      <c r="Y213" s="40">
        <f t="shared" si="276"/>
        <v>0</v>
      </c>
      <c r="Z213" s="6">
        <f t="shared" si="249"/>
        <v>4222249.7659999989</v>
      </c>
      <c r="AA213" s="7">
        <f t="shared" si="250"/>
        <v>3985892.4589999998</v>
      </c>
      <c r="AB213" s="7">
        <f t="shared" si="251"/>
        <v>5040520.3839999996</v>
      </c>
      <c r="AC213" s="7">
        <f t="shared" si="252"/>
        <v>6359850.8040000005</v>
      </c>
      <c r="AD213" s="7">
        <f t="shared" si="253"/>
        <v>7509244.9849999994</v>
      </c>
      <c r="AE213" s="63">
        <f t="shared" si="254"/>
        <v>5391406.3740000008</v>
      </c>
      <c r="AF213" s="40">
        <f t="shared" si="255"/>
        <v>6817562</v>
      </c>
      <c r="AG213" s="40">
        <f t="shared" si="255"/>
        <v>7411830</v>
      </c>
    </row>
    <row r="214" spans="1:33">
      <c r="A214" s="5" t="s">
        <v>13</v>
      </c>
      <c r="B214" s="6">
        <f t="shared" si="256"/>
        <v>1683409.7729999998</v>
      </c>
      <c r="C214" s="7">
        <f t="shared" si="257"/>
        <v>1557101</v>
      </c>
      <c r="D214" s="7">
        <f t="shared" si="258"/>
        <v>1401062.7919999999</v>
      </c>
      <c r="E214" s="7">
        <f t="shared" si="259"/>
        <v>1088304.9890000001</v>
      </c>
      <c r="F214" s="25">
        <f t="shared" si="260"/>
        <v>1084973.047</v>
      </c>
      <c r="G214" s="63">
        <f t="shared" si="261"/>
        <v>796204.00099999993</v>
      </c>
      <c r="H214" s="40">
        <f t="shared" si="262"/>
        <v>1005933</v>
      </c>
      <c r="I214" s="40">
        <f t="shared" si="262"/>
        <v>976369</v>
      </c>
      <c r="J214" s="6">
        <f t="shared" si="263"/>
        <v>2971805.2229999993</v>
      </c>
      <c r="K214" s="7">
        <f t="shared" si="264"/>
        <v>2802667.3909999998</v>
      </c>
      <c r="L214" s="7">
        <f t="shared" si="265"/>
        <v>4257452.3059999999</v>
      </c>
      <c r="M214" s="7">
        <f t="shared" si="266"/>
        <v>5968957.7010000004</v>
      </c>
      <c r="N214" s="7">
        <f t="shared" si="267"/>
        <v>7216443.794999999</v>
      </c>
      <c r="O214" s="7">
        <f t="shared" si="268"/>
        <v>5161255.3730000006</v>
      </c>
      <c r="P214" s="63">
        <f t="shared" si="269"/>
        <v>6519256</v>
      </c>
      <c r="Q214" s="63">
        <f t="shared" si="269"/>
        <v>7156762</v>
      </c>
      <c r="R214" s="6">
        <f t="shared" si="270"/>
        <v>0</v>
      </c>
      <c r="S214" s="7">
        <f t="shared" si="271"/>
        <v>0</v>
      </c>
      <c r="T214" s="7">
        <f t="shared" si="272"/>
        <v>0</v>
      </c>
      <c r="U214" s="7">
        <f t="shared" si="273"/>
        <v>0</v>
      </c>
      <c r="V214" s="7">
        <f t="shared" si="274"/>
        <v>0</v>
      </c>
      <c r="W214" s="7">
        <f t="shared" si="275"/>
        <v>0</v>
      </c>
      <c r="X214" s="40">
        <f t="shared" si="276"/>
        <v>0</v>
      </c>
      <c r="Y214" s="40">
        <f t="shared" si="276"/>
        <v>0</v>
      </c>
      <c r="Z214" s="6">
        <f t="shared" si="249"/>
        <v>4655214.9959999993</v>
      </c>
      <c r="AA214" s="7">
        <f t="shared" si="250"/>
        <v>4359768.3909999998</v>
      </c>
      <c r="AB214" s="7">
        <f t="shared" si="251"/>
        <v>5658515.0979999993</v>
      </c>
      <c r="AC214" s="7">
        <f t="shared" si="252"/>
        <v>7057262.6900000004</v>
      </c>
      <c r="AD214" s="7">
        <f t="shared" si="253"/>
        <v>8301416.8419999992</v>
      </c>
      <c r="AE214" s="63">
        <f t="shared" si="254"/>
        <v>5957459.3740000008</v>
      </c>
      <c r="AF214" s="40">
        <f t="shared" si="255"/>
        <v>7525189</v>
      </c>
      <c r="AG214" s="40">
        <f t="shared" si="255"/>
        <v>8133131</v>
      </c>
    </row>
    <row r="215" spans="1:33">
      <c r="A215" s="5" t="s">
        <v>14</v>
      </c>
      <c r="B215" s="6">
        <f t="shared" si="256"/>
        <v>1772277.2729999998</v>
      </c>
      <c r="C215" s="7">
        <f t="shared" si="257"/>
        <v>1659431</v>
      </c>
      <c r="D215" s="7">
        <f t="shared" si="258"/>
        <v>1504391.41</v>
      </c>
      <c r="E215" s="7">
        <f t="shared" si="259"/>
        <v>1140370.3420000002</v>
      </c>
      <c r="F215" s="25">
        <f t="shared" si="260"/>
        <v>1168560.2579999999</v>
      </c>
      <c r="G215" s="63">
        <f t="shared" si="261"/>
        <v>855660.00099999993</v>
      </c>
      <c r="H215" s="40">
        <f t="shared" si="262"/>
        <v>1057296</v>
      </c>
      <c r="I215" s="40">
        <f t="shared" si="262"/>
        <v>1042813</v>
      </c>
      <c r="J215" s="6">
        <f t="shared" si="263"/>
        <v>3290013.6229999992</v>
      </c>
      <c r="K215" s="7">
        <f t="shared" si="264"/>
        <v>3112913.301</v>
      </c>
      <c r="L215" s="7">
        <f t="shared" si="265"/>
        <v>4846810.949</v>
      </c>
      <c r="M215" s="7">
        <f t="shared" si="266"/>
        <v>6590008.3710000003</v>
      </c>
      <c r="N215" s="7">
        <f t="shared" si="267"/>
        <v>7894987.5889999988</v>
      </c>
      <c r="O215" s="7">
        <f t="shared" si="268"/>
        <v>5731758.3730000006</v>
      </c>
      <c r="P215" s="63">
        <f t="shared" si="269"/>
        <v>7216267</v>
      </c>
      <c r="Q215" s="63">
        <f t="shared" si="269"/>
        <v>7864361</v>
      </c>
      <c r="R215" s="6">
        <f t="shared" si="270"/>
        <v>0</v>
      </c>
      <c r="S215" s="7">
        <f t="shared" si="271"/>
        <v>0</v>
      </c>
      <c r="T215" s="7">
        <f t="shared" si="272"/>
        <v>0</v>
      </c>
      <c r="U215" s="7">
        <f t="shared" si="273"/>
        <v>0</v>
      </c>
      <c r="V215" s="7">
        <f t="shared" si="274"/>
        <v>0</v>
      </c>
      <c r="W215" s="7">
        <f t="shared" si="275"/>
        <v>0</v>
      </c>
      <c r="X215" s="40">
        <f t="shared" si="276"/>
        <v>0</v>
      </c>
      <c r="Y215" s="40">
        <f t="shared" si="276"/>
        <v>0</v>
      </c>
      <c r="Z215" s="6">
        <f t="shared" si="249"/>
        <v>5062290.8959999988</v>
      </c>
      <c r="AA215" s="7">
        <f t="shared" si="250"/>
        <v>4772344.301</v>
      </c>
      <c r="AB215" s="7">
        <f t="shared" si="251"/>
        <v>6351202.3590000002</v>
      </c>
      <c r="AC215" s="7">
        <f t="shared" si="252"/>
        <v>7730378.7130000005</v>
      </c>
      <c r="AD215" s="7">
        <f t="shared" si="253"/>
        <v>9063547.8469999991</v>
      </c>
      <c r="AE215" s="63">
        <f t="shared" si="254"/>
        <v>6587418.3740000008</v>
      </c>
      <c r="AF215" s="40">
        <f t="shared" si="255"/>
        <v>8273563</v>
      </c>
      <c r="AG215" s="40">
        <f t="shared" si="255"/>
        <v>8907174</v>
      </c>
    </row>
    <row r="216" spans="1:33">
      <c r="A216" s="5" t="s">
        <v>15</v>
      </c>
      <c r="B216" s="6">
        <f t="shared" si="256"/>
        <v>1868375.4729999998</v>
      </c>
      <c r="C216" s="7">
        <f t="shared" si="257"/>
        <v>1757149</v>
      </c>
      <c r="D216" s="7">
        <f t="shared" si="258"/>
        <v>1590739.8659999999</v>
      </c>
      <c r="E216" s="7">
        <f t="shared" si="259"/>
        <v>1168811.3380000002</v>
      </c>
      <c r="F216" s="25">
        <f t="shared" si="260"/>
        <v>1232233.4149999998</v>
      </c>
      <c r="G216" s="63">
        <f t="shared" si="261"/>
        <v>889915.00099999993</v>
      </c>
      <c r="H216" s="40">
        <f t="shared" si="262"/>
        <v>1087453</v>
      </c>
      <c r="I216" s="40">
        <f t="shared" si="262"/>
        <v>1108551</v>
      </c>
      <c r="J216" s="6">
        <f t="shared" si="263"/>
        <v>3551970.6419999991</v>
      </c>
      <c r="K216" s="7">
        <f t="shared" si="264"/>
        <v>3400342.0300000003</v>
      </c>
      <c r="L216" s="7">
        <f t="shared" si="265"/>
        <v>5380480.5959999999</v>
      </c>
      <c r="M216" s="7">
        <f t="shared" si="266"/>
        <v>7250544.4709999999</v>
      </c>
      <c r="N216" s="7">
        <f t="shared" si="267"/>
        <v>8438141.1729999986</v>
      </c>
      <c r="O216" s="7">
        <f t="shared" si="268"/>
        <v>6268657.3730000006</v>
      </c>
      <c r="P216" s="63">
        <f t="shared" si="269"/>
        <v>7846447</v>
      </c>
      <c r="Q216" s="63">
        <f t="shared" si="269"/>
        <v>8457039</v>
      </c>
      <c r="R216" s="6">
        <f t="shared" si="270"/>
        <v>0</v>
      </c>
      <c r="S216" s="7">
        <f t="shared" si="271"/>
        <v>0</v>
      </c>
      <c r="T216" s="7">
        <f t="shared" si="272"/>
        <v>0</v>
      </c>
      <c r="U216" s="7">
        <f t="shared" si="273"/>
        <v>0</v>
      </c>
      <c r="V216" s="7">
        <f t="shared" si="274"/>
        <v>0</v>
      </c>
      <c r="W216" s="7">
        <f t="shared" si="275"/>
        <v>0</v>
      </c>
      <c r="X216" s="40">
        <f t="shared" si="276"/>
        <v>0</v>
      </c>
      <c r="Y216" s="40">
        <f t="shared" si="276"/>
        <v>0</v>
      </c>
      <c r="Z216" s="6">
        <f t="shared" si="249"/>
        <v>5420346.1149999984</v>
      </c>
      <c r="AA216" s="7">
        <f t="shared" si="250"/>
        <v>5157491.03</v>
      </c>
      <c r="AB216" s="7">
        <f t="shared" si="251"/>
        <v>6971220.4619999994</v>
      </c>
      <c r="AC216" s="7">
        <f t="shared" si="252"/>
        <v>8419355.8090000004</v>
      </c>
      <c r="AD216" s="7">
        <f t="shared" si="253"/>
        <v>9670374.5879999977</v>
      </c>
      <c r="AE216" s="63">
        <f t="shared" si="254"/>
        <v>7158572.3740000008</v>
      </c>
      <c r="AF216" s="40">
        <f t="shared" si="255"/>
        <v>8933900</v>
      </c>
      <c r="AG216" s="40">
        <f t="shared" si="255"/>
        <v>9565590</v>
      </c>
    </row>
    <row r="217" spans="1:33" ht="13.5" thickBot="1">
      <c r="A217" s="20" t="s">
        <v>16</v>
      </c>
      <c r="B217" s="21">
        <f t="shared" si="256"/>
        <v>2027780.4729999998</v>
      </c>
      <c r="C217" s="22">
        <f t="shared" si="257"/>
        <v>1844137</v>
      </c>
      <c r="D217" s="22">
        <f t="shared" si="258"/>
        <v>1723851.2789999999</v>
      </c>
      <c r="E217" s="22">
        <f t="shared" si="259"/>
        <v>1239975.5300000003</v>
      </c>
      <c r="F217" s="50">
        <f t="shared" si="260"/>
        <v>1317515.6289999997</v>
      </c>
      <c r="G217" s="64">
        <f t="shared" si="261"/>
        <v>949089.00099999993</v>
      </c>
      <c r="H217" s="47">
        <f t="shared" si="262"/>
        <v>1182831</v>
      </c>
      <c r="I217" s="47">
        <f t="shared" si="262"/>
        <v>1185004</v>
      </c>
      <c r="J217" s="21">
        <f t="shared" si="263"/>
        <v>3838367.6419999991</v>
      </c>
      <c r="K217" s="22">
        <f t="shared" si="264"/>
        <v>3681924.074</v>
      </c>
      <c r="L217" s="22">
        <f t="shared" si="265"/>
        <v>5900256.8200000003</v>
      </c>
      <c r="M217" s="22">
        <f t="shared" si="266"/>
        <v>8016142.3949999996</v>
      </c>
      <c r="N217" s="22">
        <f t="shared" si="267"/>
        <v>9097040.0179999992</v>
      </c>
      <c r="O217" s="22">
        <f t="shared" si="268"/>
        <v>6896631.3730000006</v>
      </c>
      <c r="P217" s="64">
        <f t="shared" si="269"/>
        <v>8593530</v>
      </c>
      <c r="Q217" s="64">
        <f t="shared" si="269"/>
        <v>9122178</v>
      </c>
      <c r="R217" s="21">
        <f t="shared" si="270"/>
        <v>0</v>
      </c>
      <c r="S217" s="22">
        <f t="shared" si="271"/>
        <v>0</v>
      </c>
      <c r="T217" s="22">
        <f t="shared" si="272"/>
        <v>0</v>
      </c>
      <c r="U217" s="22">
        <f t="shared" si="273"/>
        <v>0</v>
      </c>
      <c r="V217" s="22">
        <f t="shared" si="274"/>
        <v>0</v>
      </c>
      <c r="W217" s="22">
        <f t="shared" si="275"/>
        <v>0</v>
      </c>
      <c r="X217" s="47">
        <f t="shared" si="276"/>
        <v>0</v>
      </c>
      <c r="Y217" s="47">
        <f t="shared" si="276"/>
        <v>0</v>
      </c>
      <c r="Z217" s="21">
        <f t="shared" si="249"/>
        <v>5866148.1149999984</v>
      </c>
      <c r="AA217" s="22">
        <f t="shared" si="250"/>
        <v>5526061.074</v>
      </c>
      <c r="AB217" s="22">
        <f t="shared" si="251"/>
        <v>7624108.0990000004</v>
      </c>
      <c r="AC217" s="22">
        <f t="shared" si="252"/>
        <v>9256117.9250000007</v>
      </c>
      <c r="AD217" s="22">
        <f t="shared" si="253"/>
        <v>10414555.647</v>
      </c>
      <c r="AE217" s="64">
        <f t="shared" si="254"/>
        <v>7845720.3740000008</v>
      </c>
      <c r="AF217" s="47">
        <f t="shared" si="255"/>
        <v>9776361</v>
      </c>
      <c r="AG217" s="47">
        <f t="shared" si="255"/>
        <v>10307182</v>
      </c>
    </row>
    <row r="219" spans="1:33">
      <c r="P219" s="87">
        <f>+(P208-O208)/ABS(O208)</f>
        <v>4.5317194387595378E-2</v>
      </c>
      <c r="Q219" s="87"/>
      <c r="AF219" s="87"/>
    </row>
    <row r="220" spans="1:33" ht="13.5" thickBot="1">
      <c r="AE220">
        <f>+(((AD217/AD215)+(AE217/AE215))/2)*AF215</f>
        <v>9680380.7931613196</v>
      </c>
    </row>
    <row r="221" spans="1:33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2"/>
      <c r="AB221" s="73"/>
      <c r="AC221" s="73"/>
      <c r="AD221" s="84"/>
    </row>
    <row r="222" spans="1:33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9"/>
    </row>
    <row r="223" spans="1:33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14"/>
    </row>
    <row r="224" spans="1:33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42">
        <v>2010</v>
      </c>
      <c r="Y224" s="42">
        <v>2011</v>
      </c>
    </row>
    <row r="225" spans="1:25">
      <c r="A225" s="11" t="s">
        <v>6</v>
      </c>
      <c r="B225" s="6">
        <f t="shared" ref="B225:X225" si="277">+B187</f>
        <v>2042</v>
      </c>
      <c r="C225" s="7">
        <f t="shared" si="277"/>
        <v>2429</v>
      </c>
      <c r="D225" s="7">
        <f t="shared" si="277"/>
        <v>2064.3166000000001</v>
      </c>
      <c r="E225" s="7">
        <f t="shared" si="277"/>
        <v>2392.2669677734375</v>
      </c>
      <c r="F225" s="25">
        <f t="shared" si="277"/>
        <v>2208.3665771484375</v>
      </c>
      <c r="G225" s="67">
        <f t="shared" si="277"/>
        <v>1923.7000732421875</v>
      </c>
      <c r="H225" s="51">
        <f t="shared" si="277"/>
        <v>1797</v>
      </c>
      <c r="I225" s="51">
        <f t="shared" ref="I225" si="278">+I187</f>
        <v>2618</v>
      </c>
      <c r="J225" s="6">
        <f t="shared" si="277"/>
        <v>136</v>
      </c>
      <c r="K225" s="7">
        <f t="shared" si="277"/>
        <v>109</v>
      </c>
      <c r="L225" s="7">
        <f t="shared" si="277"/>
        <v>97</v>
      </c>
      <c r="M225" s="7">
        <f t="shared" si="277"/>
        <v>123</v>
      </c>
      <c r="N225" s="25">
        <f t="shared" si="277"/>
        <v>108</v>
      </c>
      <c r="O225" s="7">
        <f t="shared" si="277"/>
        <v>118</v>
      </c>
      <c r="P225" s="69">
        <f t="shared" si="277"/>
        <v>87</v>
      </c>
      <c r="Q225" s="69">
        <f t="shared" ref="Q225" si="279">+Q187</f>
        <v>101</v>
      </c>
      <c r="R225" s="6">
        <f t="shared" si="277"/>
        <v>72.77000000000001</v>
      </c>
      <c r="S225" s="7">
        <f t="shared" si="277"/>
        <v>79</v>
      </c>
      <c r="T225" s="7">
        <f t="shared" si="277"/>
        <v>69.430000000000007</v>
      </c>
      <c r="U225" s="7">
        <f t="shared" si="277"/>
        <v>114.29</v>
      </c>
      <c r="V225" s="25">
        <f t="shared" si="277"/>
        <v>282.93</v>
      </c>
      <c r="W225" s="7">
        <f t="shared" si="277"/>
        <v>205.73</v>
      </c>
      <c r="X225" s="69">
        <f t="shared" si="277"/>
        <v>62</v>
      </c>
      <c r="Y225" s="69">
        <f t="shared" ref="Y225" si="280">+Y187</f>
        <v>130</v>
      </c>
    </row>
    <row r="226" spans="1:25">
      <c r="A226" s="5" t="s">
        <v>24</v>
      </c>
      <c r="B226" s="6">
        <f t="shared" ref="B226:B236" si="281">+B225+B188</f>
        <v>5210</v>
      </c>
      <c r="C226" s="7">
        <f t="shared" ref="C226:C236" si="282">+C225+C188</f>
        <v>5438</v>
      </c>
      <c r="D226" s="7">
        <f t="shared" ref="D226:D236" si="283">+D225+D188</f>
        <v>4827.3166000000001</v>
      </c>
      <c r="E226" s="7">
        <f t="shared" ref="E226:E236" si="284">+E225+E188</f>
        <v>5443.4669189453125</v>
      </c>
      <c r="F226" s="25">
        <f t="shared" ref="F226:F236" si="285">+F225+F188</f>
        <v>5319.0997314453125</v>
      </c>
      <c r="G226" s="63">
        <f t="shared" ref="G226:G236" si="286">+G225+G188</f>
        <v>4402.9002685546875</v>
      </c>
      <c r="H226" s="40">
        <f t="shared" ref="H226:I236" si="287">+H225+H188</f>
        <v>4300</v>
      </c>
      <c r="I226" s="40">
        <f t="shared" si="287"/>
        <v>5553</v>
      </c>
      <c r="J226" s="6">
        <f t="shared" ref="J226:J236" si="288">+J225+J188</f>
        <v>294</v>
      </c>
      <c r="K226" s="7">
        <f t="shared" ref="K226:K236" si="289">+K225+K188</f>
        <v>215</v>
      </c>
      <c r="L226" s="7">
        <f t="shared" ref="L226:L236" si="290">+L225+L188</f>
        <v>206</v>
      </c>
      <c r="M226" s="7">
        <f t="shared" ref="M226:M236" si="291">+M225+M188</f>
        <v>238</v>
      </c>
      <c r="N226" s="25">
        <f t="shared" ref="N226:N236" si="292">+N225+N188</f>
        <v>239</v>
      </c>
      <c r="O226" s="7">
        <f t="shared" ref="O226:O236" si="293">+O225+O188</f>
        <v>247</v>
      </c>
      <c r="P226" s="29">
        <f t="shared" ref="P226:Q236" si="294">+P225+P188</f>
        <v>200</v>
      </c>
      <c r="Q226" s="29">
        <f t="shared" si="294"/>
        <v>198</v>
      </c>
      <c r="R226" s="6">
        <f t="shared" ref="R226:R236" si="295">+R225+R188</f>
        <v>148.07</v>
      </c>
      <c r="S226" s="7">
        <f t="shared" ref="S226:S236" si="296">+S225+S188</f>
        <v>140</v>
      </c>
      <c r="T226" s="7">
        <f t="shared" ref="T226:T236" si="297">+T225+T188</f>
        <v>198.55</v>
      </c>
      <c r="U226" s="7">
        <f t="shared" ref="U226:U236" si="298">+U225+U188</f>
        <v>435.46000000000004</v>
      </c>
      <c r="V226" s="25">
        <f t="shared" ref="V226:V236" si="299">+V225+V188</f>
        <v>934.3</v>
      </c>
      <c r="W226" s="7">
        <f t="shared" ref="W226:W236" si="300">+W225+W188</f>
        <v>437.35</v>
      </c>
      <c r="X226" s="29">
        <f t="shared" ref="X226:Y236" si="301">+X225+X188</f>
        <v>151</v>
      </c>
      <c r="Y226" s="29">
        <f t="shared" si="301"/>
        <v>463</v>
      </c>
    </row>
    <row r="227" spans="1:25">
      <c r="A227" s="11" t="s">
        <v>7</v>
      </c>
      <c r="B227" s="6">
        <f t="shared" si="281"/>
        <v>9343</v>
      </c>
      <c r="C227" s="7">
        <f t="shared" si="282"/>
        <v>9231</v>
      </c>
      <c r="D227" s="7">
        <f t="shared" si="283"/>
        <v>8968.8832666684557</v>
      </c>
      <c r="E227" s="7">
        <f t="shared" si="284"/>
        <v>9633.9329833984375</v>
      </c>
      <c r="F227" s="25">
        <f t="shared" si="285"/>
        <v>9269.1824951171875</v>
      </c>
      <c r="G227" s="63">
        <f t="shared" si="286"/>
        <v>7362.28369140625</v>
      </c>
      <c r="H227" s="40">
        <f t="shared" si="287"/>
        <v>7041</v>
      </c>
      <c r="I227" s="40">
        <f t="shared" si="287"/>
        <v>8950</v>
      </c>
      <c r="J227" s="6">
        <f t="shared" si="288"/>
        <v>466</v>
      </c>
      <c r="K227" s="7">
        <f t="shared" si="289"/>
        <v>340</v>
      </c>
      <c r="L227" s="7">
        <f t="shared" si="290"/>
        <v>346</v>
      </c>
      <c r="M227" s="7">
        <f t="shared" si="291"/>
        <v>380</v>
      </c>
      <c r="N227" s="25">
        <f t="shared" si="292"/>
        <v>374</v>
      </c>
      <c r="O227" s="7">
        <f t="shared" si="293"/>
        <v>381</v>
      </c>
      <c r="P227" s="29">
        <f t="shared" si="294"/>
        <v>302</v>
      </c>
      <c r="Q227" s="29">
        <f t="shared" si="294"/>
        <v>312</v>
      </c>
      <c r="R227" s="6">
        <f t="shared" si="295"/>
        <v>270.32</v>
      </c>
      <c r="S227" s="7">
        <f t="shared" si="296"/>
        <v>277</v>
      </c>
      <c r="T227" s="7">
        <f t="shared" si="297"/>
        <v>381.47</v>
      </c>
      <c r="U227" s="7">
        <f t="shared" si="298"/>
        <v>1116.5300000000002</v>
      </c>
      <c r="V227" s="25">
        <f t="shared" si="299"/>
        <v>2356.5699999999997</v>
      </c>
      <c r="W227" s="7">
        <f t="shared" si="300"/>
        <v>817.98</v>
      </c>
      <c r="X227" s="29">
        <f t="shared" si="301"/>
        <v>1699</v>
      </c>
      <c r="Y227" s="29">
        <f t="shared" si="301"/>
        <v>926</v>
      </c>
    </row>
    <row r="228" spans="1:25">
      <c r="A228" s="11" t="s">
        <v>8</v>
      </c>
      <c r="B228" s="6">
        <f t="shared" si="281"/>
        <v>12703</v>
      </c>
      <c r="C228" s="7">
        <f t="shared" si="282"/>
        <v>12144</v>
      </c>
      <c r="D228" s="7">
        <f t="shared" si="283"/>
        <v>12034.883266668456</v>
      </c>
      <c r="E228" s="7">
        <f t="shared" si="284"/>
        <v>12176.94970703125</v>
      </c>
      <c r="F228" s="25">
        <f t="shared" si="285"/>
        <v>12646.499145507813</v>
      </c>
      <c r="G228" s="63">
        <f t="shared" si="286"/>
        <v>9099.200439453125</v>
      </c>
      <c r="H228" s="40">
        <f t="shared" si="287"/>
        <v>8964</v>
      </c>
      <c r="I228" s="40">
        <f t="shared" si="287"/>
        <v>11301</v>
      </c>
      <c r="J228" s="6">
        <f t="shared" si="288"/>
        <v>601</v>
      </c>
      <c r="K228" s="7">
        <f t="shared" si="289"/>
        <v>436</v>
      </c>
      <c r="L228" s="7">
        <f t="shared" si="290"/>
        <v>444</v>
      </c>
      <c r="M228" s="7">
        <f t="shared" si="291"/>
        <v>502</v>
      </c>
      <c r="N228" s="25">
        <f t="shared" si="292"/>
        <v>487</v>
      </c>
      <c r="O228" s="7">
        <f t="shared" si="293"/>
        <v>467</v>
      </c>
      <c r="P228" s="29">
        <f t="shared" si="294"/>
        <v>384</v>
      </c>
      <c r="Q228" s="29">
        <f t="shared" si="294"/>
        <v>396</v>
      </c>
      <c r="R228" s="6">
        <f t="shared" si="295"/>
        <v>337.1</v>
      </c>
      <c r="S228" s="7">
        <f t="shared" si="296"/>
        <v>406</v>
      </c>
      <c r="T228" s="7">
        <f t="shared" si="297"/>
        <v>503.57000000000005</v>
      </c>
      <c r="U228" s="7">
        <f t="shared" si="298"/>
        <v>1256.1300000000001</v>
      </c>
      <c r="V228" s="25">
        <f t="shared" si="299"/>
        <v>2748.58</v>
      </c>
      <c r="W228" s="7">
        <f t="shared" si="300"/>
        <v>993.86</v>
      </c>
      <c r="X228" s="29">
        <f t="shared" si="301"/>
        <v>1993</v>
      </c>
      <c r="Y228" s="29">
        <f t="shared" si="301"/>
        <v>1220</v>
      </c>
    </row>
    <row r="229" spans="1:25">
      <c r="A229" s="11" t="s">
        <v>9</v>
      </c>
      <c r="B229" s="6">
        <f t="shared" si="281"/>
        <v>15314</v>
      </c>
      <c r="C229" s="7">
        <f t="shared" si="282"/>
        <v>14225</v>
      </c>
      <c r="D229" s="7">
        <f t="shared" si="283"/>
        <v>14305.633266668456</v>
      </c>
      <c r="E229" s="7">
        <f t="shared" si="284"/>
        <v>13765.449829101562</v>
      </c>
      <c r="F229" s="25">
        <f t="shared" si="285"/>
        <v>14727.38232421875</v>
      </c>
      <c r="G229" s="63">
        <f t="shared" si="286"/>
        <v>10182.200439453125</v>
      </c>
      <c r="H229" s="40">
        <f t="shared" si="287"/>
        <v>10810</v>
      </c>
      <c r="I229" s="40">
        <f t="shared" si="287"/>
        <v>13051</v>
      </c>
      <c r="J229" s="6">
        <f t="shared" si="288"/>
        <v>702</v>
      </c>
      <c r="K229" s="7">
        <f t="shared" si="289"/>
        <v>516</v>
      </c>
      <c r="L229" s="7">
        <f t="shared" si="290"/>
        <v>527</v>
      </c>
      <c r="M229" s="7">
        <f t="shared" si="291"/>
        <v>583</v>
      </c>
      <c r="N229" s="25">
        <f t="shared" si="292"/>
        <v>569</v>
      </c>
      <c r="O229" s="7">
        <f t="shared" si="293"/>
        <v>534</v>
      </c>
      <c r="P229" s="29">
        <f t="shared" si="294"/>
        <v>449</v>
      </c>
      <c r="Q229" s="29">
        <f t="shared" si="294"/>
        <v>460</v>
      </c>
      <c r="R229" s="6">
        <f t="shared" si="295"/>
        <v>410.24</v>
      </c>
      <c r="S229" s="7">
        <f t="shared" si="296"/>
        <v>479</v>
      </c>
      <c r="T229" s="7">
        <f t="shared" si="297"/>
        <v>564.1400000000001</v>
      </c>
      <c r="U229" s="7">
        <f t="shared" si="298"/>
        <v>1431.4900000000002</v>
      </c>
      <c r="V229" s="25">
        <f t="shared" si="299"/>
        <v>3088.13</v>
      </c>
      <c r="W229" s="7">
        <f t="shared" si="300"/>
        <v>1083.8600000000001</v>
      </c>
      <c r="X229" s="29">
        <f t="shared" si="301"/>
        <v>2165</v>
      </c>
      <c r="Y229" s="29">
        <f t="shared" si="301"/>
        <v>1396.6</v>
      </c>
    </row>
    <row r="230" spans="1:25">
      <c r="A230" s="11" t="s">
        <v>10</v>
      </c>
      <c r="B230" s="6">
        <f t="shared" si="281"/>
        <v>16738</v>
      </c>
      <c r="C230" s="7">
        <f t="shared" si="282"/>
        <v>15315</v>
      </c>
      <c r="D230" s="7">
        <f t="shared" si="283"/>
        <v>16579.216266668456</v>
      </c>
      <c r="E230" s="7">
        <f t="shared" si="284"/>
        <v>15131.449829101563</v>
      </c>
      <c r="F230" s="25">
        <f t="shared" si="285"/>
        <v>16379.965454101563</v>
      </c>
      <c r="G230" s="63">
        <f t="shared" si="286"/>
        <v>11040.200439453125</v>
      </c>
      <c r="H230" s="40">
        <f t="shared" si="287"/>
        <v>12302</v>
      </c>
      <c r="I230" s="40">
        <f t="shared" si="287"/>
        <v>15105</v>
      </c>
      <c r="J230" s="6">
        <f t="shared" si="288"/>
        <v>779</v>
      </c>
      <c r="K230" s="7">
        <f t="shared" si="289"/>
        <v>568</v>
      </c>
      <c r="L230" s="7">
        <f t="shared" si="290"/>
        <v>602</v>
      </c>
      <c r="M230" s="7">
        <f t="shared" si="291"/>
        <v>650</v>
      </c>
      <c r="N230" s="25">
        <f t="shared" si="292"/>
        <v>648</v>
      </c>
      <c r="O230" s="7">
        <f t="shared" si="293"/>
        <v>601</v>
      </c>
      <c r="P230" s="29">
        <f t="shared" si="294"/>
        <v>508</v>
      </c>
      <c r="Q230" s="29">
        <f t="shared" si="294"/>
        <v>517</v>
      </c>
      <c r="R230" s="6">
        <f t="shared" si="295"/>
        <v>446.84000000000003</v>
      </c>
      <c r="S230" s="7">
        <f t="shared" si="296"/>
        <v>518</v>
      </c>
      <c r="T230" s="7">
        <f t="shared" si="297"/>
        <v>619.83000000000015</v>
      </c>
      <c r="U230" s="7">
        <f t="shared" si="298"/>
        <v>1550.4900000000002</v>
      </c>
      <c r="V230" s="25">
        <f t="shared" si="299"/>
        <v>3518.05</v>
      </c>
      <c r="W230" s="7">
        <f t="shared" si="300"/>
        <v>1151.8600000000001</v>
      </c>
      <c r="X230" s="29">
        <f t="shared" si="301"/>
        <v>2374</v>
      </c>
      <c r="Y230" s="29">
        <f t="shared" si="301"/>
        <v>1808.6</v>
      </c>
    </row>
    <row r="231" spans="1:25">
      <c r="A231" s="11" t="s">
        <v>11</v>
      </c>
      <c r="B231" s="6">
        <f t="shared" si="281"/>
        <v>18030</v>
      </c>
      <c r="C231" s="7">
        <f t="shared" si="282"/>
        <v>16490</v>
      </c>
      <c r="D231" s="7">
        <f t="shared" si="283"/>
        <v>18044.766266668456</v>
      </c>
      <c r="E231" s="7">
        <f t="shared" si="284"/>
        <v>16231.63330078125</v>
      </c>
      <c r="F231" s="25">
        <f t="shared" si="285"/>
        <v>18012.48193359375</v>
      </c>
      <c r="G231" s="63">
        <f t="shared" si="286"/>
        <v>11957.200439453125</v>
      </c>
      <c r="H231" s="40">
        <f t="shared" si="287"/>
        <v>13694</v>
      </c>
      <c r="I231" s="40">
        <f t="shared" si="287"/>
        <v>16802</v>
      </c>
      <c r="J231" s="6">
        <f t="shared" si="288"/>
        <v>858</v>
      </c>
      <c r="K231" s="7">
        <f t="shared" si="289"/>
        <v>628</v>
      </c>
      <c r="L231" s="7">
        <f t="shared" si="290"/>
        <v>677</v>
      </c>
      <c r="M231" s="7">
        <f t="shared" si="291"/>
        <v>718</v>
      </c>
      <c r="N231" s="25">
        <f t="shared" si="292"/>
        <v>728</v>
      </c>
      <c r="O231" s="7">
        <f t="shared" si="293"/>
        <v>662</v>
      </c>
      <c r="P231" s="29">
        <f t="shared" si="294"/>
        <v>570</v>
      </c>
      <c r="Q231" s="29">
        <f t="shared" si="294"/>
        <v>584</v>
      </c>
      <c r="R231" s="6">
        <f t="shared" si="295"/>
        <v>485.51000000000005</v>
      </c>
      <c r="S231" s="7">
        <f t="shared" si="296"/>
        <v>550</v>
      </c>
      <c r="T231" s="7">
        <f t="shared" si="297"/>
        <v>679.33000000000015</v>
      </c>
      <c r="U231" s="7">
        <f t="shared" si="298"/>
        <v>1646.8300000000002</v>
      </c>
      <c r="V231" s="25">
        <f t="shared" si="299"/>
        <v>3874</v>
      </c>
      <c r="W231" s="7">
        <f t="shared" si="300"/>
        <v>1221.8600000000001</v>
      </c>
      <c r="X231" s="29">
        <f t="shared" si="301"/>
        <v>2510</v>
      </c>
      <c r="Y231" s="29">
        <f t="shared" si="301"/>
        <v>2129.6</v>
      </c>
    </row>
    <row r="232" spans="1:25">
      <c r="A232" s="11" t="s">
        <v>12</v>
      </c>
      <c r="B232" s="6">
        <f t="shared" si="281"/>
        <v>19371</v>
      </c>
      <c r="C232" s="7">
        <f t="shared" si="282"/>
        <v>17950.43</v>
      </c>
      <c r="D232" s="7">
        <f t="shared" si="283"/>
        <v>19355.799600001548</v>
      </c>
      <c r="E232" s="7">
        <f t="shared" si="284"/>
        <v>17348.000061035156</v>
      </c>
      <c r="F232" s="25">
        <f t="shared" si="285"/>
        <v>19408.248413085938</v>
      </c>
      <c r="G232" s="63">
        <f t="shared" si="286"/>
        <v>12856.200439453125</v>
      </c>
      <c r="H232" s="40">
        <f t="shared" si="287"/>
        <v>15053</v>
      </c>
      <c r="I232" s="40">
        <f t="shared" si="287"/>
        <v>18617</v>
      </c>
      <c r="J232" s="6">
        <f t="shared" si="288"/>
        <v>928</v>
      </c>
      <c r="K232" s="7">
        <f t="shared" si="289"/>
        <v>696</v>
      </c>
      <c r="L232" s="7">
        <f t="shared" si="290"/>
        <v>752</v>
      </c>
      <c r="M232" s="7">
        <f t="shared" si="291"/>
        <v>786</v>
      </c>
      <c r="N232" s="25">
        <f t="shared" si="292"/>
        <v>801</v>
      </c>
      <c r="O232" s="7">
        <f t="shared" si="293"/>
        <v>719</v>
      </c>
      <c r="P232" s="29">
        <f t="shared" si="294"/>
        <v>630</v>
      </c>
      <c r="Q232" s="29">
        <f t="shared" si="294"/>
        <v>654</v>
      </c>
      <c r="R232" s="6">
        <f t="shared" si="295"/>
        <v>517.59</v>
      </c>
      <c r="S232" s="7">
        <f t="shared" si="296"/>
        <v>614</v>
      </c>
      <c r="T232" s="7">
        <f t="shared" si="297"/>
        <v>760.02000000000021</v>
      </c>
      <c r="U232" s="7">
        <f t="shared" si="298"/>
        <v>1722.8600000000001</v>
      </c>
      <c r="V232" s="25">
        <f t="shared" si="299"/>
        <v>4101.42</v>
      </c>
      <c r="W232" s="7">
        <f t="shared" si="300"/>
        <v>1374.8600000000001</v>
      </c>
      <c r="X232" s="29">
        <f t="shared" si="301"/>
        <v>2679</v>
      </c>
      <c r="Y232" s="29">
        <f t="shared" si="301"/>
        <v>2333.6</v>
      </c>
    </row>
    <row r="233" spans="1:25">
      <c r="A233" s="11" t="s">
        <v>13</v>
      </c>
      <c r="B233" s="6">
        <f t="shared" si="281"/>
        <v>20676</v>
      </c>
      <c r="C233" s="7">
        <f t="shared" si="282"/>
        <v>19076.330000000002</v>
      </c>
      <c r="D233" s="7">
        <f t="shared" si="283"/>
        <v>20594.509600001547</v>
      </c>
      <c r="E233" s="7">
        <f t="shared" si="284"/>
        <v>18524.850036621094</v>
      </c>
      <c r="F233" s="25">
        <f t="shared" si="285"/>
        <v>20735.365356445313</v>
      </c>
      <c r="G233" s="63">
        <f t="shared" si="286"/>
        <v>13772.620439453125</v>
      </c>
      <c r="H233" s="40">
        <f t="shared" si="287"/>
        <v>16387</v>
      </c>
      <c r="I233" s="40">
        <f t="shared" si="287"/>
        <v>19956</v>
      </c>
      <c r="J233" s="6">
        <f t="shared" si="288"/>
        <v>989</v>
      </c>
      <c r="K233" s="7">
        <f t="shared" si="289"/>
        <v>750</v>
      </c>
      <c r="L233" s="7">
        <f t="shared" si="290"/>
        <v>821</v>
      </c>
      <c r="M233" s="7">
        <f t="shared" si="291"/>
        <v>854</v>
      </c>
      <c r="N233" s="25">
        <f t="shared" si="292"/>
        <v>872</v>
      </c>
      <c r="O233" s="7">
        <f t="shared" si="293"/>
        <v>779</v>
      </c>
      <c r="P233" s="29">
        <f t="shared" si="294"/>
        <v>687</v>
      </c>
      <c r="Q233" s="29">
        <f t="shared" si="294"/>
        <v>713</v>
      </c>
      <c r="R233" s="6">
        <f t="shared" si="295"/>
        <v>550.20000000000005</v>
      </c>
      <c r="S233" s="7">
        <f t="shared" si="296"/>
        <v>655</v>
      </c>
      <c r="T233" s="7">
        <f t="shared" si="297"/>
        <v>802.54000000000019</v>
      </c>
      <c r="U233" s="7">
        <f t="shared" si="298"/>
        <v>1804.0300000000002</v>
      </c>
      <c r="V233" s="25">
        <f t="shared" si="299"/>
        <v>4250.7</v>
      </c>
      <c r="W233" s="7">
        <f t="shared" si="300"/>
        <v>1426.8600000000001</v>
      </c>
      <c r="X233" s="29">
        <f t="shared" si="301"/>
        <v>2934</v>
      </c>
      <c r="Y233" s="29">
        <f t="shared" si="301"/>
        <v>2405.6</v>
      </c>
    </row>
    <row r="234" spans="1:25">
      <c r="A234" s="11" t="s">
        <v>14</v>
      </c>
      <c r="B234" s="6">
        <f t="shared" si="281"/>
        <v>21914</v>
      </c>
      <c r="C234" s="7">
        <f t="shared" si="282"/>
        <v>20262.63</v>
      </c>
      <c r="D234" s="7">
        <f t="shared" si="283"/>
        <v>21984.642900782797</v>
      </c>
      <c r="E234" s="7">
        <f t="shared" si="284"/>
        <v>19595.883239746094</v>
      </c>
      <c r="F234" s="25">
        <f t="shared" si="285"/>
        <v>22059.481994628906</v>
      </c>
      <c r="G234" s="63">
        <f t="shared" si="286"/>
        <v>14667.620439453125</v>
      </c>
      <c r="H234" s="40">
        <f t="shared" si="287"/>
        <v>17663</v>
      </c>
      <c r="I234" s="40">
        <f t="shared" si="287"/>
        <v>21421</v>
      </c>
      <c r="J234" s="6">
        <f t="shared" si="288"/>
        <v>1052</v>
      </c>
      <c r="K234" s="7">
        <f t="shared" si="289"/>
        <v>802</v>
      </c>
      <c r="L234" s="7">
        <f t="shared" si="290"/>
        <v>897</v>
      </c>
      <c r="M234" s="7">
        <f t="shared" si="291"/>
        <v>919</v>
      </c>
      <c r="N234" s="25">
        <f t="shared" si="292"/>
        <v>937</v>
      </c>
      <c r="O234" s="7">
        <f t="shared" si="293"/>
        <v>830</v>
      </c>
      <c r="P234" s="29">
        <f t="shared" si="294"/>
        <v>742</v>
      </c>
      <c r="Q234" s="29">
        <f t="shared" si="294"/>
        <v>769</v>
      </c>
      <c r="R234" s="6">
        <f t="shared" si="295"/>
        <v>592.12</v>
      </c>
      <c r="S234" s="7">
        <f t="shared" si="296"/>
        <v>685</v>
      </c>
      <c r="T234" s="7">
        <f t="shared" si="297"/>
        <v>866.73000000000025</v>
      </c>
      <c r="U234" s="7">
        <f t="shared" si="298"/>
        <v>1897.4400000000003</v>
      </c>
      <c r="V234" s="25">
        <f t="shared" si="299"/>
        <v>4376.1499999999996</v>
      </c>
      <c r="W234" s="7">
        <f t="shared" si="300"/>
        <v>1461.8600000000001</v>
      </c>
      <c r="X234" s="29">
        <f t="shared" si="301"/>
        <v>3007</v>
      </c>
      <c r="Y234" s="29">
        <f t="shared" si="301"/>
        <v>2449.6</v>
      </c>
    </row>
    <row r="235" spans="1:25">
      <c r="A235" s="11" t="s">
        <v>15</v>
      </c>
      <c r="B235" s="6">
        <f t="shared" si="281"/>
        <v>23079</v>
      </c>
      <c r="C235" s="7">
        <f t="shared" si="282"/>
        <v>21385.9</v>
      </c>
      <c r="D235" s="7">
        <f t="shared" si="283"/>
        <v>23342.009538966391</v>
      </c>
      <c r="E235" s="7">
        <f t="shared" si="284"/>
        <v>20548.583190917969</v>
      </c>
      <c r="F235" s="25">
        <f t="shared" si="285"/>
        <v>23103.315307617188</v>
      </c>
      <c r="G235" s="63">
        <f t="shared" si="286"/>
        <v>15684.620439453125</v>
      </c>
      <c r="H235" s="40">
        <f t="shared" si="287"/>
        <v>18718</v>
      </c>
      <c r="I235" s="40">
        <f t="shared" si="287"/>
        <v>22937</v>
      </c>
      <c r="J235" s="6">
        <f t="shared" si="288"/>
        <v>1131</v>
      </c>
      <c r="K235" s="7">
        <f t="shared" si="289"/>
        <v>853</v>
      </c>
      <c r="L235" s="7">
        <f t="shared" si="290"/>
        <v>978</v>
      </c>
      <c r="M235" s="7">
        <f t="shared" si="291"/>
        <v>990</v>
      </c>
      <c r="N235" s="25">
        <f t="shared" si="292"/>
        <v>1009</v>
      </c>
      <c r="O235" s="7">
        <f t="shared" si="293"/>
        <v>883</v>
      </c>
      <c r="P235" s="29">
        <f t="shared" si="294"/>
        <v>794</v>
      </c>
      <c r="Q235" s="29">
        <f t="shared" si="294"/>
        <v>831</v>
      </c>
      <c r="R235" s="6">
        <f t="shared" si="295"/>
        <v>645.77</v>
      </c>
      <c r="S235" s="7">
        <f t="shared" si="296"/>
        <v>713</v>
      </c>
      <c r="T235" s="7">
        <f t="shared" si="297"/>
        <v>918.43000000000029</v>
      </c>
      <c r="U235" s="7">
        <f t="shared" si="298"/>
        <v>2098.2100000000005</v>
      </c>
      <c r="V235" s="25">
        <f t="shared" si="299"/>
        <v>4593.75</v>
      </c>
      <c r="W235" s="7">
        <f t="shared" si="300"/>
        <v>1530.8600000000001</v>
      </c>
      <c r="X235" s="29">
        <f t="shared" si="301"/>
        <v>3064</v>
      </c>
      <c r="Y235" s="29">
        <f t="shared" si="301"/>
        <v>2616.6</v>
      </c>
    </row>
    <row r="236" spans="1:25" ht="13.5" thickBot="1">
      <c r="A236" s="23" t="s">
        <v>16</v>
      </c>
      <c r="B236" s="21">
        <f t="shared" si="281"/>
        <v>25135</v>
      </c>
      <c r="C236" s="22">
        <f t="shared" si="282"/>
        <v>22844.170000000002</v>
      </c>
      <c r="D236" s="22">
        <f t="shared" si="283"/>
        <v>25358.193132716391</v>
      </c>
      <c r="E236" s="22">
        <f t="shared" si="284"/>
        <v>22438.883117675781</v>
      </c>
      <c r="F236" s="50">
        <f t="shared" si="285"/>
        <v>24742.448852539063</v>
      </c>
      <c r="G236" s="64">
        <f t="shared" si="286"/>
        <v>17298.620439453123</v>
      </c>
      <c r="H236" s="47">
        <f t="shared" si="287"/>
        <v>20997</v>
      </c>
      <c r="I236" s="47">
        <f t="shared" si="287"/>
        <v>23532</v>
      </c>
      <c r="J236" s="21">
        <f t="shared" si="288"/>
        <v>1253</v>
      </c>
      <c r="K236" s="22">
        <f t="shared" si="289"/>
        <v>935</v>
      </c>
      <c r="L236" s="22">
        <f t="shared" si="290"/>
        <v>1080</v>
      </c>
      <c r="M236" s="22">
        <f t="shared" si="291"/>
        <v>1067</v>
      </c>
      <c r="N236" s="50">
        <f t="shared" si="292"/>
        <v>1104</v>
      </c>
      <c r="O236" s="22">
        <f t="shared" si="293"/>
        <v>965</v>
      </c>
      <c r="P236" s="30">
        <f t="shared" si="294"/>
        <v>887</v>
      </c>
      <c r="Q236" s="30">
        <f t="shared" si="294"/>
        <v>858</v>
      </c>
      <c r="R236" s="21">
        <f t="shared" si="295"/>
        <v>702.77</v>
      </c>
      <c r="S236" s="22">
        <f t="shared" si="296"/>
        <v>755</v>
      </c>
      <c r="T236" s="22">
        <f t="shared" si="297"/>
        <v>1015.8100000000003</v>
      </c>
      <c r="U236" s="22">
        <f t="shared" si="298"/>
        <v>2181.2100000000005</v>
      </c>
      <c r="V236" s="50">
        <f t="shared" si="299"/>
        <v>4826.66</v>
      </c>
      <c r="W236" s="22">
        <f t="shared" si="300"/>
        <v>1930.8600000000001</v>
      </c>
      <c r="X236" s="30">
        <f t="shared" si="301"/>
        <v>3634</v>
      </c>
      <c r="Y236" s="30">
        <f t="shared" si="301"/>
        <v>2616.6</v>
      </c>
    </row>
    <row r="249" spans="3:3">
      <c r="C249" s="58"/>
    </row>
    <row r="258" spans="1:3">
      <c r="A258" s="122"/>
      <c r="B258" s="123"/>
      <c r="C258" s="123"/>
    </row>
    <row r="259" spans="1:3">
      <c r="A259" s="122"/>
      <c r="B259" s="124"/>
      <c r="C259" s="124"/>
    </row>
    <row r="260" spans="1:3">
      <c r="A260" s="122"/>
      <c r="B260" s="124"/>
      <c r="C260" s="124"/>
    </row>
  </sheetData>
  <mergeCells count="66">
    <mergeCell ref="A44:X44"/>
    <mergeCell ref="A3:AF3"/>
    <mergeCell ref="A4:AF4"/>
    <mergeCell ref="A23:AF23"/>
    <mergeCell ref="A43:X43"/>
    <mergeCell ref="B25:H25"/>
    <mergeCell ref="J25:P25"/>
    <mergeCell ref="Z25:AF25"/>
    <mergeCell ref="B5:H5"/>
    <mergeCell ref="J5:P5"/>
    <mergeCell ref="R5:X5"/>
    <mergeCell ref="Z5:AF5"/>
    <mergeCell ref="R25:X25"/>
    <mergeCell ref="R223:X223"/>
    <mergeCell ref="J223:P223"/>
    <mergeCell ref="J204:P204"/>
    <mergeCell ref="B204:H204"/>
    <mergeCell ref="B223:H223"/>
    <mergeCell ref="A221:X221"/>
    <mergeCell ref="A222:X222"/>
    <mergeCell ref="R204:X204"/>
    <mergeCell ref="J185:P185"/>
    <mergeCell ref="A126:X126"/>
    <mergeCell ref="R45:X45"/>
    <mergeCell ref="R65:X65"/>
    <mergeCell ref="R89:X89"/>
    <mergeCell ref="B45:H45"/>
    <mergeCell ref="J45:P45"/>
    <mergeCell ref="A107:AF107"/>
    <mergeCell ref="R108:X108"/>
    <mergeCell ref="Z108:AF108"/>
    <mergeCell ref="A106:AF106"/>
    <mergeCell ref="A63:X63"/>
    <mergeCell ref="A64:X64"/>
    <mergeCell ref="A82:H82"/>
    <mergeCell ref="B65:H65"/>
    <mergeCell ref="J65:P65"/>
    <mergeCell ref="R185:X185"/>
    <mergeCell ref="B127:H127"/>
    <mergeCell ref="J127:P127"/>
    <mergeCell ref="A144:X144"/>
    <mergeCell ref="Z204:AF204"/>
    <mergeCell ref="A202:AF202"/>
    <mergeCell ref="A203:AF203"/>
    <mergeCell ref="A163:AF163"/>
    <mergeCell ref="J165:P165"/>
    <mergeCell ref="A183:X183"/>
    <mergeCell ref="A184:X184"/>
    <mergeCell ref="R165:X165"/>
    <mergeCell ref="A164:AF164"/>
    <mergeCell ref="Z165:AF165"/>
    <mergeCell ref="B165:H165"/>
    <mergeCell ref="B185:H185"/>
    <mergeCell ref="A87:AF87"/>
    <mergeCell ref="A145:X145"/>
    <mergeCell ref="R146:X146"/>
    <mergeCell ref="R127:X127"/>
    <mergeCell ref="J108:P108"/>
    <mergeCell ref="B108:H108"/>
    <mergeCell ref="A125:X125"/>
    <mergeCell ref="B146:H146"/>
    <mergeCell ref="J146:P146"/>
    <mergeCell ref="B89:H89"/>
    <mergeCell ref="J89:P89"/>
    <mergeCell ref="A88:AF88"/>
    <mergeCell ref="Z89:AF89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AA1" zoomScaleNormal="100" workbookViewId="0">
      <selection activeCell="AN20" sqref="AN20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0.7109375" customWidth="1"/>
    <col min="36" max="36" width="15.7109375" customWidth="1"/>
  </cols>
  <sheetData>
    <row r="1" spans="1:38">
      <c r="A1" s="1" t="s">
        <v>25</v>
      </c>
    </row>
    <row r="2" spans="1:38" ht="13.5" thickBot="1">
      <c r="AI2" s="141" t="s">
        <v>64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1514632.93</v>
      </c>
      <c r="AJ4" s="25">
        <f>+SUM(P167:P178)</f>
        <v>8527785.5999999996</v>
      </c>
      <c r="AK4" s="25">
        <f>+SUM(X167:X178)</f>
        <v>4393053.21</v>
      </c>
      <c r="AL4" s="73">
        <f>SUM(AI4:AK4)</f>
        <v>14435471.739999998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1732032.92</v>
      </c>
      <c r="AJ5" s="73">
        <f>+Q179</f>
        <v>9326330.4000000004</v>
      </c>
      <c r="AK5" s="73">
        <f>+Y179</f>
        <v>4679031.71</v>
      </c>
      <c r="AL5" s="73">
        <f>SUM(AI5:AK5)</f>
        <v>15737395.030000001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66">
        <v>2010</v>
      </c>
      <c r="AG6" s="42">
        <v>2011</v>
      </c>
    </row>
    <row r="7" spans="1:38">
      <c r="A7" s="5" t="s">
        <v>6</v>
      </c>
      <c r="B7" s="6">
        <v>48753</v>
      </c>
      <c r="C7" s="7">
        <v>23122</v>
      </c>
      <c r="D7" s="7">
        <v>25756</v>
      </c>
      <c r="E7" s="7">
        <v>49903</v>
      </c>
      <c r="F7" s="25">
        <v>34284</v>
      </c>
      <c r="G7" s="67">
        <v>38512</v>
      </c>
      <c r="H7" s="40">
        <v>63635</v>
      </c>
      <c r="I7" s="25">
        <v>97460</v>
      </c>
      <c r="J7" s="6">
        <v>117150</v>
      </c>
      <c r="K7" s="7">
        <v>97989</v>
      </c>
      <c r="L7" s="7">
        <v>119093</v>
      </c>
      <c r="M7" s="7">
        <v>101001</v>
      </c>
      <c r="N7" s="25">
        <v>168157</v>
      </c>
      <c r="O7" s="67">
        <v>65774</v>
      </c>
      <c r="P7" s="40">
        <v>48705</v>
      </c>
      <c r="Q7" s="25">
        <v>23637</v>
      </c>
      <c r="R7" s="6">
        <v>28652</v>
      </c>
      <c r="S7" s="7">
        <v>26999</v>
      </c>
      <c r="T7" s="7">
        <v>44283</v>
      </c>
      <c r="U7" s="7">
        <v>68031</v>
      </c>
      <c r="V7" s="25">
        <v>77716</v>
      </c>
      <c r="W7" s="67">
        <v>29258</v>
      </c>
      <c r="X7" s="40">
        <v>13186</v>
      </c>
      <c r="Y7" s="25">
        <v>52441</v>
      </c>
      <c r="Z7" s="6">
        <f t="shared" ref="Z7:Z18" si="0">+R7+J7+B7</f>
        <v>194555</v>
      </c>
      <c r="AA7" s="7">
        <f t="shared" ref="AA7:AA18" si="1">+S7+K7+C7</f>
        <v>148110</v>
      </c>
      <c r="AB7" s="7">
        <f t="shared" ref="AB7:AB18" si="2">+T7+L7+D7</f>
        <v>189132</v>
      </c>
      <c r="AC7" s="7">
        <f t="shared" ref="AC7:AC18" si="3">+U7+M7+E7</f>
        <v>218935</v>
      </c>
      <c r="AD7" s="25">
        <f>+F7+N7+V7</f>
        <v>280157</v>
      </c>
      <c r="AE7" s="67">
        <f>+G7+O7+W7</f>
        <v>133544</v>
      </c>
      <c r="AF7" s="40">
        <f>+H7+P7+X7</f>
        <v>125526</v>
      </c>
      <c r="AG7" s="40">
        <f>+I7+Q7+Y7</f>
        <v>173538</v>
      </c>
    </row>
    <row r="8" spans="1:38">
      <c r="A8" s="5" t="s">
        <v>24</v>
      </c>
      <c r="B8" s="6">
        <v>21053</v>
      </c>
      <c r="C8" s="7">
        <v>40198</v>
      </c>
      <c r="D8" s="7">
        <v>39741</v>
      </c>
      <c r="E8" s="7">
        <v>35699</v>
      </c>
      <c r="F8" s="25">
        <v>70437</v>
      </c>
      <c r="G8" s="63">
        <v>39504</v>
      </c>
      <c r="H8" s="40">
        <v>60398</v>
      </c>
      <c r="I8" s="25">
        <v>56516</v>
      </c>
      <c r="J8" s="6">
        <v>127843</v>
      </c>
      <c r="K8" s="7">
        <v>135108</v>
      </c>
      <c r="L8" s="7">
        <v>135813</v>
      </c>
      <c r="M8" s="7">
        <v>99996</v>
      </c>
      <c r="N8" s="25">
        <v>89975</v>
      </c>
      <c r="O8" s="63">
        <v>61528</v>
      </c>
      <c r="P8" s="40">
        <v>48324</v>
      </c>
      <c r="Q8" s="25">
        <v>47091</v>
      </c>
      <c r="R8" s="6">
        <v>14157</v>
      </c>
      <c r="S8" s="7">
        <v>10647</v>
      </c>
      <c r="T8" s="7">
        <v>70899</v>
      </c>
      <c r="U8" s="7">
        <v>80576</v>
      </c>
      <c r="V8" s="25">
        <v>43987</v>
      </c>
      <c r="W8" s="63">
        <v>36296</v>
      </c>
      <c r="X8" s="40">
        <v>64559</v>
      </c>
      <c r="Y8" s="25">
        <v>103816</v>
      </c>
      <c r="Z8" s="6">
        <f t="shared" si="0"/>
        <v>163053</v>
      </c>
      <c r="AA8" s="7">
        <f t="shared" si="1"/>
        <v>185953</v>
      </c>
      <c r="AB8" s="7">
        <f t="shared" si="2"/>
        <v>246453</v>
      </c>
      <c r="AC8" s="7">
        <f t="shared" si="3"/>
        <v>216271</v>
      </c>
      <c r="AD8" s="25">
        <f t="shared" ref="AD8:AD18" si="4">+V8+N8+F8</f>
        <v>204399</v>
      </c>
      <c r="AE8" s="63">
        <f t="shared" ref="AE8:AE18" si="5">+W8+O8+G8</f>
        <v>137328</v>
      </c>
      <c r="AF8" s="40">
        <f t="shared" ref="AF8:AG18" si="6">+X8+P8+H8</f>
        <v>173281</v>
      </c>
      <c r="AG8" s="40">
        <f t="shared" si="6"/>
        <v>207423</v>
      </c>
    </row>
    <row r="9" spans="1:38">
      <c r="A9" s="5" t="s">
        <v>7</v>
      </c>
      <c r="B9" s="6">
        <v>39668</v>
      </c>
      <c r="C9" s="7">
        <v>32485</v>
      </c>
      <c r="D9" s="7">
        <v>64106</v>
      </c>
      <c r="E9" s="7">
        <v>64208</v>
      </c>
      <c r="F9" s="25">
        <v>43473</v>
      </c>
      <c r="G9" s="63">
        <v>76032</v>
      </c>
      <c r="H9" s="40">
        <v>86097</v>
      </c>
      <c r="I9" s="91">
        <v>99274</v>
      </c>
      <c r="J9" s="6">
        <v>104515</v>
      </c>
      <c r="K9" s="7">
        <v>154735</v>
      </c>
      <c r="L9" s="7">
        <v>118461</v>
      </c>
      <c r="M9" s="7">
        <v>175914</v>
      </c>
      <c r="N9" s="25">
        <v>68611</v>
      </c>
      <c r="O9" s="63">
        <v>86873</v>
      </c>
      <c r="P9" s="40">
        <v>80458</v>
      </c>
      <c r="Q9" s="91">
        <v>61500</v>
      </c>
      <c r="R9" s="6">
        <v>53641</v>
      </c>
      <c r="S9" s="7">
        <v>20924</v>
      </c>
      <c r="T9" s="7">
        <v>100690</v>
      </c>
      <c r="U9" s="7">
        <v>94368</v>
      </c>
      <c r="V9" s="25">
        <v>77069</v>
      </c>
      <c r="W9" s="63">
        <v>38478</v>
      </c>
      <c r="X9" s="40">
        <v>45942</v>
      </c>
      <c r="Y9" s="91">
        <f>16596+83476</f>
        <v>100072</v>
      </c>
      <c r="Z9" s="6">
        <f t="shared" si="0"/>
        <v>197824</v>
      </c>
      <c r="AA9" s="7">
        <f t="shared" si="1"/>
        <v>208144</v>
      </c>
      <c r="AB9" s="7">
        <f t="shared" si="2"/>
        <v>283257</v>
      </c>
      <c r="AC9" s="7">
        <f t="shared" si="3"/>
        <v>334490</v>
      </c>
      <c r="AD9" s="25">
        <f t="shared" si="4"/>
        <v>189153</v>
      </c>
      <c r="AE9" s="63">
        <f t="shared" si="5"/>
        <v>201383</v>
      </c>
      <c r="AF9" s="40">
        <f t="shared" si="6"/>
        <v>212497</v>
      </c>
      <c r="AG9" s="40">
        <f t="shared" si="6"/>
        <v>260846</v>
      </c>
    </row>
    <row r="10" spans="1:38">
      <c r="A10" s="5" t="s">
        <v>8</v>
      </c>
      <c r="B10" s="6">
        <v>25509</v>
      </c>
      <c r="C10" s="7">
        <v>40282</v>
      </c>
      <c r="D10" s="7">
        <v>42110</v>
      </c>
      <c r="E10" s="7">
        <v>48507</v>
      </c>
      <c r="F10" s="25">
        <v>51380</v>
      </c>
      <c r="G10" s="63">
        <v>28201</v>
      </c>
      <c r="H10" s="40">
        <v>73605</v>
      </c>
      <c r="I10" s="91">
        <v>120840</v>
      </c>
      <c r="J10" s="6">
        <v>96521</v>
      </c>
      <c r="K10" s="7">
        <v>125276</v>
      </c>
      <c r="L10" s="7">
        <v>97852</v>
      </c>
      <c r="M10" s="7">
        <v>110416</v>
      </c>
      <c r="N10" s="25">
        <v>92897</v>
      </c>
      <c r="O10" s="63">
        <v>78310</v>
      </c>
      <c r="P10" s="40">
        <v>80068</v>
      </c>
      <c r="Q10" s="91">
        <v>62670</v>
      </c>
      <c r="R10" s="6">
        <v>21631</v>
      </c>
      <c r="S10" s="7">
        <v>49232</v>
      </c>
      <c r="T10" s="7">
        <v>58113</v>
      </c>
      <c r="U10" s="7">
        <v>11050</v>
      </c>
      <c r="V10" s="25">
        <v>79154</v>
      </c>
      <c r="W10" s="63">
        <v>75536</v>
      </c>
      <c r="X10" s="40">
        <v>19390</v>
      </c>
      <c r="Y10" s="91">
        <v>55547</v>
      </c>
      <c r="Z10" s="6">
        <f t="shared" si="0"/>
        <v>143661</v>
      </c>
      <c r="AA10" s="7">
        <f t="shared" si="1"/>
        <v>214790</v>
      </c>
      <c r="AB10" s="7">
        <f t="shared" si="2"/>
        <v>198075</v>
      </c>
      <c r="AC10" s="7">
        <f t="shared" si="3"/>
        <v>169973</v>
      </c>
      <c r="AD10" s="25">
        <f t="shared" si="4"/>
        <v>223431</v>
      </c>
      <c r="AE10" s="63">
        <f t="shared" si="5"/>
        <v>182047</v>
      </c>
      <c r="AF10" s="40">
        <f t="shared" si="6"/>
        <v>173063</v>
      </c>
      <c r="AG10" s="40">
        <f t="shared" si="6"/>
        <v>239057</v>
      </c>
    </row>
    <row r="11" spans="1:38">
      <c r="A11" s="5" t="s">
        <v>9</v>
      </c>
      <c r="B11" s="6">
        <v>12571</v>
      </c>
      <c r="C11" s="7">
        <v>46771</v>
      </c>
      <c r="D11" s="7">
        <v>30883</v>
      </c>
      <c r="E11" s="7">
        <v>38846</v>
      </c>
      <c r="F11" s="25">
        <v>59260</v>
      </c>
      <c r="G11" s="63">
        <v>35252</v>
      </c>
      <c r="H11" s="40">
        <v>74555</v>
      </c>
      <c r="I11" s="25">
        <v>89083</v>
      </c>
      <c r="J11" s="6">
        <v>131224</v>
      </c>
      <c r="K11" s="7">
        <v>125568</v>
      </c>
      <c r="L11" s="7">
        <v>107240</v>
      </c>
      <c r="M11" s="7">
        <v>158995</v>
      </c>
      <c r="N11" s="25">
        <v>53097</v>
      </c>
      <c r="O11" s="63">
        <v>67096</v>
      </c>
      <c r="P11" s="40">
        <v>79385</v>
      </c>
      <c r="Q11" s="25">
        <v>63449</v>
      </c>
      <c r="R11" s="6">
        <v>35154</v>
      </c>
      <c r="S11" s="7">
        <v>13563</v>
      </c>
      <c r="T11" s="7">
        <v>72077</v>
      </c>
      <c r="U11" s="7">
        <v>66530</v>
      </c>
      <c r="V11" s="25">
        <v>52995</v>
      </c>
      <c r="W11" s="63">
        <v>50587</v>
      </c>
      <c r="X11" s="40">
        <v>53325</v>
      </c>
      <c r="Y11" s="25">
        <f>86090+8688</f>
        <v>94778</v>
      </c>
      <c r="Z11" s="6">
        <f t="shared" si="0"/>
        <v>178949</v>
      </c>
      <c r="AA11" s="7">
        <f t="shared" si="1"/>
        <v>185902</v>
      </c>
      <c r="AB11" s="7">
        <f t="shared" si="2"/>
        <v>210200</v>
      </c>
      <c r="AC11" s="7">
        <f t="shared" si="3"/>
        <v>264371</v>
      </c>
      <c r="AD11" s="25">
        <f t="shared" si="4"/>
        <v>165352</v>
      </c>
      <c r="AE11" s="63">
        <f t="shared" si="5"/>
        <v>152935</v>
      </c>
      <c r="AF11" s="40">
        <f t="shared" si="6"/>
        <v>207265</v>
      </c>
      <c r="AG11" s="40">
        <f t="shared" si="6"/>
        <v>247310</v>
      </c>
    </row>
    <row r="12" spans="1:38">
      <c r="A12" s="5" t="s">
        <v>10</v>
      </c>
      <c r="B12" s="6">
        <v>48654</v>
      </c>
      <c r="C12" s="7">
        <v>53900</v>
      </c>
      <c r="D12" s="7">
        <v>37137</v>
      </c>
      <c r="E12" s="7">
        <v>60318</v>
      </c>
      <c r="F12" s="25">
        <v>55041</v>
      </c>
      <c r="G12" s="63">
        <v>57863</v>
      </c>
      <c r="H12" s="40">
        <v>109083</v>
      </c>
      <c r="I12" s="91">
        <v>92172</v>
      </c>
      <c r="J12" s="6">
        <v>97398</v>
      </c>
      <c r="K12" s="7">
        <v>135641</v>
      </c>
      <c r="L12" s="7">
        <v>113975</v>
      </c>
      <c r="M12" s="7">
        <v>121911</v>
      </c>
      <c r="N12" s="25">
        <v>31245</v>
      </c>
      <c r="O12" s="63">
        <v>69444</v>
      </c>
      <c r="P12" s="40">
        <v>61087</v>
      </c>
      <c r="Q12" s="91">
        <v>53652</v>
      </c>
      <c r="R12" s="6">
        <v>58637</v>
      </c>
      <c r="S12" s="7">
        <v>40721</v>
      </c>
      <c r="T12" s="7">
        <v>70339</v>
      </c>
      <c r="U12" s="7">
        <v>72518</v>
      </c>
      <c r="V12" s="25">
        <v>44734</v>
      </c>
      <c r="W12" s="63">
        <v>45003</v>
      </c>
      <c r="X12" s="40">
        <v>44771</v>
      </c>
      <c r="Y12" s="91">
        <v>68454</v>
      </c>
      <c r="Z12" s="6">
        <f t="shared" si="0"/>
        <v>204689</v>
      </c>
      <c r="AA12" s="7">
        <f t="shared" si="1"/>
        <v>230262</v>
      </c>
      <c r="AB12" s="7">
        <f t="shared" si="2"/>
        <v>221451</v>
      </c>
      <c r="AC12" s="7">
        <f t="shared" si="3"/>
        <v>254747</v>
      </c>
      <c r="AD12" s="25">
        <f t="shared" si="4"/>
        <v>131020</v>
      </c>
      <c r="AE12" s="63">
        <f t="shared" si="5"/>
        <v>172310</v>
      </c>
      <c r="AF12" s="40">
        <f t="shared" si="6"/>
        <v>214941</v>
      </c>
      <c r="AG12" s="40">
        <f t="shared" si="6"/>
        <v>214278</v>
      </c>
    </row>
    <row r="13" spans="1:38">
      <c r="A13" s="5" t="s">
        <v>11</v>
      </c>
      <c r="B13" s="6">
        <v>36319</v>
      </c>
      <c r="C13" s="7">
        <v>59368</v>
      </c>
      <c r="D13" s="7">
        <v>43591</v>
      </c>
      <c r="E13" s="7">
        <v>45673</v>
      </c>
      <c r="F13" s="25">
        <v>79329</v>
      </c>
      <c r="G13" s="63">
        <v>54237</v>
      </c>
      <c r="H13" s="40">
        <v>78280</v>
      </c>
      <c r="I13" s="140">
        <v>98777</v>
      </c>
      <c r="J13" s="6">
        <v>106896</v>
      </c>
      <c r="K13" s="7">
        <v>126118</v>
      </c>
      <c r="L13" s="7">
        <v>99274</v>
      </c>
      <c r="M13" s="7">
        <v>133966</v>
      </c>
      <c r="N13" s="25">
        <v>68335</v>
      </c>
      <c r="O13" s="63">
        <v>67718</v>
      </c>
      <c r="P13" s="40">
        <v>71958</v>
      </c>
      <c r="Q13" s="91">
        <v>50962</v>
      </c>
      <c r="R13" s="6">
        <v>56585</v>
      </c>
      <c r="S13" s="7">
        <v>105026</v>
      </c>
      <c r="T13" s="7">
        <v>107689</v>
      </c>
      <c r="U13" s="7">
        <v>109954</v>
      </c>
      <c r="V13" s="25">
        <v>69343</v>
      </c>
      <c r="W13" s="63">
        <v>42348</v>
      </c>
      <c r="X13" s="40">
        <v>99510</v>
      </c>
      <c r="Y13" s="91">
        <f>5409+34641</f>
        <v>40050</v>
      </c>
      <c r="Z13" s="6">
        <f t="shared" si="0"/>
        <v>199800</v>
      </c>
      <c r="AA13" s="7">
        <f t="shared" si="1"/>
        <v>290512</v>
      </c>
      <c r="AB13" s="7">
        <f t="shared" si="2"/>
        <v>250554</v>
      </c>
      <c r="AC13" s="7">
        <f t="shared" si="3"/>
        <v>289593</v>
      </c>
      <c r="AD13" s="25">
        <f t="shared" si="4"/>
        <v>217007</v>
      </c>
      <c r="AE13" s="63">
        <f t="shared" si="5"/>
        <v>164303</v>
      </c>
      <c r="AF13" s="40">
        <f t="shared" si="6"/>
        <v>249748</v>
      </c>
      <c r="AG13" s="40">
        <f t="shared" si="6"/>
        <v>189789</v>
      </c>
    </row>
    <row r="14" spans="1:38">
      <c r="A14" s="5" t="s">
        <v>12</v>
      </c>
      <c r="B14" s="6">
        <v>40025</v>
      </c>
      <c r="C14" s="7">
        <v>66062</v>
      </c>
      <c r="D14" s="7">
        <v>35053</v>
      </c>
      <c r="E14" s="7">
        <v>36799</v>
      </c>
      <c r="F14" s="25">
        <v>82799</v>
      </c>
      <c r="G14" s="63">
        <v>41445</v>
      </c>
      <c r="H14" s="40">
        <v>103312</v>
      </c>
      <c r="I14" s="25">
        <v>117444</v>
      </c>
      <c r="J14" s="6">
        <v>101586</v>
      </c>
      <c r="K14" s="7">
        <v>187112</v>
      </c>
      <c r="L14" s="7">
        <v>111458</v>
      </c>
      <c r="M14" s="7">
        <v>142319</v>
      </c>
      <c r="N14" s="25">
        <v>57748</v>
      </c>
      <c r="O14" s="63">
        <v>57946</v>
      </c>
      <c r="P14" s="40">
        <v>54752</v>
      </c>
      <c r="Q14" s="25">
        <v>33384</v>
      </c>
      <c r="R14" s="6">
        <v>13461</v>
      </c>
      <c r="S14" s="7">
        <v>55788</v>
      </c>
      <c r="T14" s="7">
        <v>118095</v>
      </c>
      <c r="U14" s="7">
        <v>60789</v>
      </c>
      <c r="V14" s="25">
        <v>128182</v>
      </c>
      <c r="W14" s="63">
        <v>46485</v>
      </c>
      <c r="X14" s="40">
        <v>68946</v>
      </c>
      <c r="Y14" s="25">
        <v>33365</v>
      </c>
      <c r="Z14" s="6">
        <f t="shared" si="0"/>
        <v>155072</v>
      </c>
      <c r="AA14" s="7">
        <f t="shared" si="1"/>
        <v>308962</v>
      </c>
      <c r="AB14" s="7">
        <f t="shared" si="2"/>
        <v>264606</v>
      </c>
      <c r="AC14" s="7">
        <f t="shared" si="3"/>
        <v>239907</v>
      </c>
      <c r="AD14" s="25">
        <f t="shared" si="4"/>
        <v>268729</v>
      </c>
      <c r="AE14" s="63">
        <f t="shared" si="5"/>
        <v>145876</v>
      </c>
      <c r="AF14" s="40">
        <f t="shared" si="6"/>
        <v>227010</v>
      </c>
      <c r="AG14" s="40">
        <f>+Y14+Q14+I14</f>
        <v>184193</v>
      </c>
    </row>
    <row r="15" spans="1:38">
      <c r="A15" s="5" t="s">
        <v>13</v>
      </c>
      <c r="B15" s="6">
        <v>52136</v>
      </c>
      <c r="C15" s="7">
        <v>33024</v>
      </c>
      <c r="D15" s="7">
        <v>59665</v>
      </c>
      <c r="E15" s="7">
        <v>25851</v>
      </c>
      <c r="F15" s="25">
        <v>55011</v>
      </c>
      <c r="G15" s="63">
        <v>43861</v>
      </c>
      <c r="H15" s="40">
        <v>63873</v>
      </c>
      <c r="I15" s="91">
        <v>81429</v>
      </c>
      <c r="J15" s="6">
        <v>112757</v>
      </c>
      <c r="K15" s="7">
        <v>149088</v>
      </c>
      <c r="L15" s="7">
        <v>85111</v>
      </c>
      <c r="M15" s="7">
        <v>161682</v>
      </c>
      <c r="N15" s="25">
        <v>47351</v>
      </c>
      <c r="O15" s="63">
        <v>47016</v>
      </c>
      <c r="P15" s="40">
        <v>47343</v>
      </c>
      <c r="Q15" s="91">
        <v>46631</v>
      </c>
      <c r="R15" s="6">
        <v>71922</v>
      </c>
      <c r="S15" s="7">
        <v>70500</v>
      </c>
      <c r="T15" s="7">
        <v>111361</v>
      </c>
      <c r="U15" s="7">
        <v>72482</v>
      </c>
      <c r="V15" s="25">
        <v>131439</v>
      </c>
      <c r="W15" s="63">
        <v>37413</v>
      </c>
      <c r="X15" s="40">
        <v>96798</v>
      </c>
      <c r="Y15" s="91">
        <v>102397</v>
      </c>
      <c r="Z15" s="6">
        <f t="shared" si="0"/>
        <v>236815</v>
      </c>
      <c r="AA15" s="7">
        <f t="shared" si="1"/>
        <v>252612</v>
      </c>
      <c r="AB15" s="7">
        <f t="shared" si="2"/>
        <v>256137</v>
      </c>
      <c r="AC15" s="7">
        <f t="shared" si="3"/>
        <v>260015</v>
      </c>
      <c r="AD15" s="25">
        <f t="shared" si="4"/>
        <v>233801</v>
      </c>
      <c r="AE15" s="63">
        <f t="shared" si="5"/>
        <v>128290</v>
      </c>
      <c r="AF15" s="40">
        <f t="shared" si="6"/>
        <v>208014</v>
      </c>
      <c r="AG15" s="40">
        <f t="shared" si="6"/>
        <v>230457</v>
      </c>
    </row>
    <row r="16" spans="1:38">
      <c r="A16" s="5" t="s">
        <v>14</v>
      </c>
      <c r="B16" s="6">
        <v>31133</v>
      </c>
      <c r="C16" s="7">
        <v>64394</v>
      </c>
      <c r="D16" s="7">
        <v>44018</v>
      </c>
      <c r="E16" s="7">
        <v>53003</v>
      </c>
      <c r="F16" s="25">
        <v>111508</v>
      </c>
      <c r="G16" s="63">
        <v>23214</v>
      </c>
      <c r="H16" s="40">
        <v>94979</v>
      </c>
      <c r="I16" s="25">
        <v>75854</v>
      </c>
      <c r="J16" s="6">
        <v>138959</v>
      </c>
      <c r="K16" s="7">
        <v>121470</v>
      </c>
      <c r="L16" s="7">
        <v>105998</v>
      </c>
      <c r="M16" s="7">
        <v>128358</v>
      </c>
      <c r="N16" s="25">
        <v>43923</v>
      </c>
      <c r="O16" s="63">
        <v>52206</v>
      </c>
      <c r="P16" s="40">
        <v>55922</v>
      </c>
      <c r="Q16" s="25">
        <v>41325</v>
      </c>
      <c r="R16" s="6">
        <v>54964</v>
      </c>
      <c r="S16" s="7">
        <v>81598</v>
      </c>
      <c r="T16" s="7">
        <v>138804</v>
      </c>
      <c r="U16" s="7">
        <v>79252</v>
      </c>
      <c r="V16" s="25">
        <v>133550</v>
      </c>
      <c r="W16" s="63">
        <v>82108</v>
      </c>
      <c r="X16" s="40">
        <v>97115</v>
      </c>
      <c r="Y16" s="25">
        <v>84318</v>
      </c>
      <c r="Z16" s="6">
        <f t="shared" si="0"/>
        <v>225056</v>
      </c>
      <c r="AA16" s="7">
        <f t="shared" si="1"/>
        <v>267462</v>
      </c>
      <c r="AB16" s="7">
        <f t="shared" si="2"/>
        <v>288820</v>
      </c>
      <c r="AC16" s="7">
        <f t="shared" si="3"/>
        <v>260613</v>
      </c>
      <c r="AD16" s="25">
        <f t="shared" si="4"/>
        <v>288981</v>
      </c>
      <c r="AE16" s="63">
        <f t="shared" si="5"/>
        <v>157528</v>
      </c>
      <c r="AF16" s="40">
        <f t="shared" si="6"/>
        <v>248016</v>
      </c>
      <c r="AG16" s="40">
        <f t="shared" si="6"/>
        <v>201497</v>
      </c>
    </row>
    <row r="17" spans="1:35">
      <c r="A17" s="5" t="s">
        <v>15</v>
      </c>
      <c r="B17" s="6">
        <v>43232</v>
      </c>
      <c r="C17" s="7">
        <v>65050</v>
      </c>
      <c r="D17" s="7">
        <v>38083</v>
      </c>
      <c r="E17" s="7">
        <v>49239</v>
      </c>
      <c r="F17" s="25">
        <v>64014</v>
      </c>
      <c r="G17" s="63">
        <v>98308</v>
      </c>
      <c r="H17" s="40">
        <v>70368</v>
      </c>
      <c r="I17" s="25">
        <v>11703</v>
      </c>
      <c r="J17" s="6">
        <v>94872</v>
      </c>
      <c r="K17" s="7">
        <v>143942</v>
      </c>
      <c r="L17" s="7">
        <v>103148</v>
      </c>
      <c r="M17" s="7">
        <v>129827</v>
      </c>
      <c r="N17" s="25">
        <v>56018</v>
      </c>
      <c r="O17" s="63">
        <v>47721</v>
      </c>
      <c r="P17" s="40">
        <v>45347</v>
      </c>
      <c r="Q17" s="25">
        <v>10691</v>
      </c>
      <c r="R17" s="6">
        <v>15271</v>
      </c>
      <c r="S17" s="7">
        <v>36689</v>
      </c>
      <c r="T17" s="7">
        <v>109666</v>
      </c>
      <c r="U17" s="7">
        <v>87891</v>
      </c>
      <c r="V17" s="25">
        <v>78898</v>
      </c>
      <c r="W17" s="63">
        <v>34072</v>
      </c>
      <c r="X17" s="40">
        <v>56580</v>
      </c>
      <c r="Y17" s="25">
        <v>28999</v>
      </c>
      <c r="Z17" s="6">
        <f t="shared" si="0"/>
        <v>153375</v>
      </c>
      <c r="AA17" s="7">
        <f t="shared" si="1"/>
        <v>245681</v>
      </c>
      <c r="AB17" s="7">
        <f t="shared" si="2"/>
        <v>250897</v>
      </c>
      <c r="AC17" s="7">
        <f t="shared" si="3"/>
        <v>266957</v>
      </c>
      <c r="AD17" s="25">
        <f t="shared" si="4"/>
        <v>198930</v>
      </c>
      <c r="AE17" s="63">
        <f t="shared" si="5"/>
        <v>180101</v>
      </c>
      <c r="AF17" s="40">
        <f t="shared" si="6"/>
        <v>172295</v>
      </c>
      <c r="AG17" s="40">
        <f>+Y17+Q17+I17</f>
        <v>51393</v>
      </c>
    </row>
    <row r="18" spans="1:35">
      <c r="A18" s="5" t="s">
        <v>16</v>
      </c>
      <c r="B18" s="6">
        <v>63395</v>
      </c>
      <c r="C18" s="7">
        <v>54136</v>
      </c>
      <c r="D18" s="7">
        <v>60285</v>
      </c>
      <c r="E18" s="7">
        <v>39028</v>
      </c>
      <c r="F18" s="25">
        <v>53864</v>
      </c>
      <c r="G18" s="63">
        <v>74116</v>
      </c>
      <c r="H18" s="40">
        <v>0</v>
      </c>
      <c r="I18" s="25">
        <v>0</v>
      </c>
      <c r="J18" s="6">
        <v>98502</v>
      </c>
      <c r="K18" s="7">
        <v>135208</v>
      </c>
      <c r="L18" s="7">
        <v>133836</v>
      </c>
      <c r="M18" s="7">
        <v>97064</v>
      </c>
      <c r="N18" s="25">
        <v>63494</v>
      </c>
      <c r="O18" s="63">
        <v>61786</v>
      </c>
      <c r="P18" s="40">
        <v>0</v>
      </c>
      <c r="Q18" s="25">
        <v>0</v>
      </c>
      <c r="R18" s="6">
        <v>42656</v>
      </c>
      <c r="S18" s="7">
        <v>24193</v>
      </c>
      <c r="T18" s="7">
        <v>56665</v>
      </c>
      <c r="U18" s="7">
        <v>59150</v>
      </c>
      <c r="V18" s="25">
        <v>43355</v>
      </c>
      <c r="W18" s="63">
        <v>37090</v>
      </c>
      <c r="X18" s="40">
        <v>5284</v>
      </c>
      <c r="Y18" s="25">
        <v>1835</v>
      </c>
      <c r="Z18" s="6">
        <f t="shared" si="0"/>
        <v>204553</v>
      </c>
      <c r="AA18" s="7">
        <f t="shared" si="1"/>
        <v>213537</v>
      </c>
      <c r="AB18" s="7">
        <f t="shared" si="2"/>
        <v>250786</v>
      </c>
      <c r="AC18" s="7">
        <f t="shared" si="3"/>
        <v>195242</v>
      </c>
      <c r="AD18" s="25">
        <f t="shared" si="4"/>
        <v>160713</v>
      </c>
      <c r="AE18" s="63">
        <f t="shared" si="5"/>
        <v>172992</v>
      </c>
      <c r="AF18" s="40">
        <f t="shared" si="6"/>
        <v>5284</v>
      </c>
      <c r="AG18" s="40">
        <f t="shared" si="6"/>
        <v>1835</v>
      </c>
    </row>
    <row r="19" spans="1:35" ht="13.5" thickBot="1">
      <c r="A19" s="8" t="s">
        <v>17</v>
      </c>
      <c r="B19" s="9">
        <f t="shared" ref="B19:Z19" si="7">SUM(B7:B18)</f>
        <v>462448</v>
      </c>
      <c r="C19" s="10">
        <f t="shared" si="7"/>
        <v>578792</v>
      </c>
      <c r="D19" s="10">
        <f t="shared" si="7"/>
        <v>520428</v>
      </c>
      <c r="E19" s="10">
        <f t="shared" si="7"/>
        <v>547074</v>
      </c>
      <c r="F19" s="49">
        <f t="shared" si="7"/>
        <v>760400</v>
      </c>
      <c r="G19" s="68">
        <f t="shared" si="7"/>
        <v>610545</v>
      </c>
      <c r="H19" s="52">
        <f t="shared" si="7"/>
        <v>878185</v>
      </c>
      <c r="I19" s="52">
        <f t="shared" si="7"/>
        <v>940552</v>
      </c>
      <c r="J19" s="9">
        <f t="shared" si="7"/>
        <v>1328223</v>
      </c>
      <c r="K19" s="10">
        <f t="shared" si="7"/>
        <v>1637255</v>
      </c>
      <c r="L19" s="10">
        <f t="shared" si="7"/>
        <v>1331259</v>
      </c>
      <c r="M19" s="10">
        <f t="shared" si="7"/>
        <v>1561449</v>
      </c>
      <c r="N19" s="49">
        <f t="shared" si="7"/>
        <v>840851</v>
      </c>
      <c r="O19" s="10">
        <f t="shared" si="7"/>
        <v>763418</v>
      </c>
      <c r="P19" s="70">
        <f t="shared" si="7"/>
        <v>673349</v>
      </c>
      <c r="Q19" s="70">
        <f t="shared" si="7"/>
        <v>494992</v>
      </c>
      <c r="R19" s="9">
        <f t="shared" si="7"/>
        <v>466731</v>
      </c>
      <c r="S19" s="10">
        <f t="shared" si="7"/>
        <v>535880</v>
      </c>
      <c r="T19" s="10">
        <f t="shared" si="7"/>
        <v>1058681</v>
      </c>
      <c r="U19" s="10">
        <f t="shared" si="7"/>
        <v>862591</v>
      </c>
      <c r="V19" s="49">
        <f t="shared" si="7"/>
        <v>960422</v>
      </c>
      <c r="W19" s="10">
        <f t="shared" si="7"/>
        <v>554674</v>
      </c>
      <c r="X19" s="70">
        <f t="shared" si="7"/>
        <v>665406</v>
      </c>
      <c r="Y19" s="70">
        <f t="shared" si="7"/>
        <v>766072</v>
      </c>
      <c r="Z19" s="9">
        <f t="shared" si="7"/>
        <v>2257402</v>
      </c>
      <c r="AA19" s="10">
        <f>+S19+K19+C19</f>
        <v>2751927</v>
      </c>
      <c r="AB19" s="10">
        <f>+T19+L19+D19</f>
        <v>2910368</v>
      </c>
      <c r="AC19" s="10">
        <f>+U19+M19+E19</f>
        <v>2971114</v>
      </c>
      <c r="AD19" s="49">
        <f>SUM(AD7:AD18)</f>
        <v>2561673</v>
      </c>
      <c r="AE19" s="68">
        <f>SUM(AE7:AE18)</f>
        <v>1928637</v>
      </c>
      <c r="AF19" s="52">
        <f>SUM(AF7:AF18)</f>
        <v>2216940</v>
      </c>
      <c r="AG19" s="52">
        <f>SUM(AG7:AG18)</f>
        <v>2201616</v>
      </c>
    </row>
    <row r="22" spans="1:35" ht="13.5" thickBot="1"/>
    <row r="23" spans="1:35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5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5" ht="15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  <c r="AI25" s="148"/>
    </row>
    <row r="26" spans="1:35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42">
        <v>2010</v>
      </c>
      <c r="AG26" s="42">
        <v>2011</v>
      </c>
    </row>
    <row r="27" spans="1:35">
      <c r="A27" s="5" t="s">
        <v>6</v>
      </c>
      <c r="B27" s="6">
        <v>17783.54</v>
      </c>
      <c r="C27" s="7">
        <v>11614</v>
      </c>
      <c r="D27" s="7">
        <v>8861</v>
      </c>
      <c r="E27" s="7">
        <v>37238.35</v>
      </c>
      <c r="F27" s="25">
        <v>63197.11</v>
      </c>
      <c r="G27" s="67">
        <v>28278</v>
      </c>
      <c r="H27" s="40">
        <v>47330.32</v>
      </c>
      <c r="I27" s="25">
        <v>74257</v>
      </c>
      <c r="J27" s="6">
        <v>335818.5</v>
      </c>
      <c r="K27" s="7">
        <v>499624</v>
      </c>
      <c r="L27" s="7">
        <v>423429</v>
      </c>
      <c r="M27" s="7">
        <v>353451.3</v>
      </c>
      <c r="N27" s="25">
        <v>387413.5</v>
      </c>
      <c r="O27" s="67">
        <v>395901</v>
      </c>
      <c r="P27" s="40">
        <v>555107.1</v>
      </c>
      <c r="Q27" s="25">
        <v>641774</v>
      </c>
      <c r="R27" s="6">
        <v>199570.78</v>
      </c>
      <c r="S27" s="7">
        <v>130532</v>
      </c>
      <c r="T27" s="7">
        <v>314164</v>
      </c>
      <c r="U27" s="7">
        <v>314274.89</v>
      </c>
      <c r="V27" s="25">
        <v>324913.26</v>
      </c>
      <c r="W27" s="67">
        <v>270301</v>
      </c>
      <c r="X27" s="91">
        <v>297670.63</v>
      </c>
      <c r="Y27" s="24">
        <v>288156</v>
      </c>
      <c r="Z27" s="6">
        <f t="shared" ref="Z27:Z38" si="8">+R27+J27+B27</f>
        <v>553172.82000000007</v>
      </c>
      <c r="AA27" s="7">
        <f t="shared" ref="AA27:AA38" si="9">+S27+K27+C27</f>
        <v>641770</v>
      </c>
      <c r="AB27" s="7">
        <f t="shared" ref="AB27:AB38" si="10">+T27+L27+D27</f>
        <v>746454</v>
      </c>
      <c r="AC27" s="7">
        <f t="shared" ref="AC27:AC38" si="11">+U27+M27+E27</f>
        <v>704964.53999999992</v>
      </c>
      <c r="AD27" s="25">
        <f t="shared" ref="AD27:AD38" si="12">+V27+N27+F27</f>
        <v>775523.87</v>
      </c>
      <c r="AE27" s="67">
        <f t="shared" ref="AE27:AE38" si="13">+W27+O27+G27</f>
        <v>694480</v>
      </c>
      <c r="AF27" s="40">
        <v>297670</v>
      </c>
      <c r="AG27" s="40">
        <f>+I27+Q27+Y27</f>
        <v>1004187</v>
      </c>
    </row>
    <row r="28" spans="1:35">
      <c r="A28" s="5" t="s">
        <v>24</v>
      </c>
      <c r="B28" s="6">
        <v>7930.17</v>
      </c>
      <c r="C28" s="7">
        <v>8606</v>
      </c>
      <c r="D28" s="7">
        <v>8250</v>
      </c>
      <c r="E28" s="7">
        <v>27979.57</v>
      </c>
      <c r="F28" s="25">
        <v>66194.22</v>
      </c>
      <c r="G28" s="63">
        <v>13121.5</v>
      </c>
      <c r="H28" s="40">
        <v>54157.4</v>
      </c>
      <c r="I28" s="25">
        <v>77011</v>
      </c>
      <c r="J28" s="6">
        <v>377635.1</v>
      </c>
      <c r="K28" s="7">
        <v>538173</v>
      </c>
      <c r="L28" s="7">
        <v>453691</v>
      </c>
      <c r="M28" s="7">
        <v>385521.2</v>
      </c>
      <c r="N28" s="25">
        <v>504193.5</v>
      </c>
      <c r="O28" s="63">
        <v>506416.5</v>
      </c>
      <c r="P28" s="40">
        <v>561668.30000000005</v>
      </c>
      <c r="Q28" s="25">
        <v>647985</v>
      </c>
      <c r="R28" s="6">
        <v>236643.66</v>
      </c>
      <c r="S28" s="7">
        <v>224946</v>
      </c>
      <c r="T28" s="7">
        <v>289688</v>
      </c>
      <c r="U28" s="7">
        <v>255038.16</v>
      </c>
      <c r="V28" s="25">
        <v>312192.68</v>
      </c>
      <c r="W28" s="63">
        <v>275250.31</v>
      </c>
      <c r="X28" s="91">
        <v>261386.67</v>
      </c>
      <c r="Y28" s="24">
        <v>255350</v>
      </c>
      <c r="Z28" s="6">
        <f t="shared" si="8"/>
        <v>622208.93000000005</v>
      </c>
      <c r="AA28" s="7">
        <f t="shared" si="9"/>
        <v>771725</v>
      </c>
      <c r="AB28" s="7">
        <f t="shared" si="10"/>
        <v>751629</v>
      </c>
      <c r="AC28" s="7">
        <f t="shared" si="11"/>
        <v>668538.92999999993</v>
      </c>
      <c r="AD28" s="25">
        <f t="shared" si="12"/>
        <v>882580.39999999991</v>
      </c>
      <c r="AE28" s="63">
        <f t="shared" si="13"/>
        <v>794788.31</v>
      </c>
      <c r="AF28" s="40">
        <v>261386.67</v>
      </c>
      <c r="AG28" s="40">
        <f t="shared" ref="AG28:AG38" si="14">+I28+Q28+Y28</f>
        <v>980346</v>
      </c>
    </row>
    <row r="29" spans="1:35">
      <c r="A29" s="5" t="s">
        <v>7</v>
      </c>
      <c r="B29" s="6">
        <v>18633.419999999998</v>
      </c>
      <c r="C29" s="7">
        <v>16390</v>
      </c>
      <c r="D29" s="7">
        <v>7084</v>
      </c>
      <c r="E29" s="7">
        <v>50245.59</v>
      </c>
      <c r="F29" s="25">
        <v>36887.120000000003</v>
      </c>
      <c r="G29" s="63">
        <v>21350.81</v>
      </c>
      <c r="H29" s="40">
        <v>60785.03</v>
      </c>
      <c r="I29" s="91">
        <v>44040.85</v>
      </c>
      <c r="J29" s="6">
        <v>431971.3</v>
      </c>
      <c r="K29" s="7">
        <v>610173</v>
      </c>
      <c r="L29" s="7">
        <v>629024</v>
      </c>
      <c r="M29" s="7">
        <v>501042.6</v>
      </c>
      <c r="N29" s="25">
        <v>591381.4</v>
      </c>
      <c r="O29" s="63">
        <v>665073.19999999995</v>
      </c>
      <c r="P29" s="40">
        <v>617333.80000000005</v>
      </c>
      <c r="Q29" s="91">
        <v>782042.9</v>
      </c>
      <c r="R29" s="6">
        <v>254938.91</v>
      </c>
      <c r="S29" s="7">
        <v>187704</v>
      </c>
      <c r="T29" s="7">
        <v>263992</v>
      </c>
      <c r="U29" s="7">
        <v>255570.32</v>
      </c>
      <c r="V29" s="25">
        <v>190622.69</v>
      </c>
      <c r="W29" s="63">
        <v>202446.78</v>
      </c>
      <c r="X29" s="91">
        <v>275813.41000000003</v>
      </c>
      <c r="Y29" s="91">
        <f>151874.94+171888+120261.04</f>
        <v>444023.98</v>
      </c>
      <c r="Z29" s="6">
        <f t="shared" si="8"/>
        <v>705543.63</v>
      </c>
      <c r="AA29" s="7">
        <f t="shared" si="9"/>
        <v>814267</v>
      </c>
      <c r="AB29" s="7">
        <f t="shared" si="10"/>
        <v>900100</v>
      </c>
      <c r="AC29" s="7">
        <f t="shared" si="11"/>
        <v>806858.50999999989</v>
      </c>
      <c r="AD29" s="25">
        <f t="shared" si="12"/>
        <v>818891.21000000008</v>
      </c>
      <c r="AE29" s="63">
        <f t="shared" si="13"/>
        <v>888870.79</v>
      </c>
      <c r="AF29" s="40">
        <v>275813.40999999997</v>
      </c>
      <c r="AG29" s="40">
        <f t="shared" si="14"/>
        <v>1270107.73</v>
      </c>
    </row>
    <row r="30" spans="1:35">
      <c r="A30" s="5" t="s">
        <v>8</v>
      </c>
      <c r="B30" s="6">
        <v>9646.9599999999991</v>
      </c>
      <c r="C30" s="7">
        <v>19985</v>
      </c>
      <c r="D30" s="7">
        <v>14965.22</v>
      </c>
      <c r="E30" s="7">
        <v>27048.48</v>
      </c>
      <c r="F30" s="25">
        <v>69540.08</v>
      </c>
      <c r="G30" s="63">
        <v>15621.76</v>
      </c>
      <c r="H30" s="40">
        <v>86741.4</v>
      </c>
      <c r="I30" s="91">
        <v>76643.87</v>
      </c>
      <c r="J30" s="6">
        <v>529654.9</v>
      </c>
      <c r="K30" s="7">
        <v>588725</v>
      </c>
      <c r="L30" s="7">
        <v>591009</v>
      </c>
      <c r="M30" s="7">
        <v>543275.9</v>
      </c>
      <c r="N30" s="25">
        <v>639002</v>
      </c>
      <c r="O30" s="63">
        <v>562976.19999999995</v>
      </c>
      <c r="P30" s="40">
        <v>710373.5</v>
      </c>
      <c r="Q30" s="91">
        <v>870043</v>
      </c>
      <c r="R30" s="6">
        <v>186199.86</v>
      </c>
      <c r="S30" s="7">
        <v>194719</v>
      </c>
      <c r="T30" s="7">
        <v>268409.26</v>
      </c>
      <c r="U30" s="7">
        <v>275786.94</v>
      </c>
      <c r="V30" s="25">
        <v>230725.81</v>
      </c>
      <c r="W30" s="63">
        <v>202038</v>
      </c>
      <c r="X30" s="91">
        <v>259611.76</v>
      </c>
      <c r="Y30" s="91">
        <f>75690.76+24828.45+41437</f>
        <v>141956.21</v>
      </c>
      <c r="Z30" s="6">
        <f t="shared" si="8"/>
        <v>725501.72</v>
      </c>
      <c r="AA30" s="7">
        <f t="shared" si="9"/>
        <v>803429</v>
      </c>
      <c r="AB30" s="7">
        <f t="shared" si="10"/>
        <v>874383.48</v>
      </c>
      <c r="AC30" s="7">
        <f t="shared" si="11"/>
        <v>846111.32000000007</v>
      </c>
      <c r="AD30" s="25">
        <f t="shared" si="12"/>
        <v>939267.89</v>
      </c>
      <c r="AE30" s="63">
        <f t="shared" si="13"/>
        <v>780635.96</v>
      </c>
      <c r="AF30" s="40">
        <v>259611.76</v>
      </c>
      <c r="AG30" s="40">
        <f t="shared" si="14"/>
        <v>1088643.08</v>
      </c>
    </row>
    <row r="31" spans="1:35">
      <c r="A31" s="5" t="s">
        <v>9</v>
      </c>
      <c r="B31" s="6">
        <v>11872.45</v>
      </c>
      <c r="C31" s="7">
        <v>12461</v>
      </c>
      <c r="D31" s="7">
        <v>12677.26</v>
      </c>
      <c r="E31" s="7">
        <v>23311.53</v>
      </c>
      <c r="F31" s="25">
        <v>30995.81</v>
      </c>
      <c r="G31" s="63">
        <v>28178.5</v>
      </c>
      <c r="H31" s="40">
        <v>68459.97</v>
      </c>
      <c r="I31" s="25">
        <v>77469</v>
      </c>
      <c r="J31" s="6">
        <v>482588.2</v>
      </c>
      <c r="K31" s="7">
        <v>600714</v>
      </c>
      <c r="L31" s="7">
        <v>568172.6</v>
      </c>
      <c r="M31" s="7">
        <v>464213.73</v>
      </c>
      <c r="N31" s="25">
        <v>628515.1</v>
      </c>
      <c r="O31" s="63">
        <v>514324.8</v>
      </c>
      <c r="P31" s="40">
        <v>804776.5</v>
      </c>
      <c r="Q31" s="25">
        <v>786352</v>
      </c>
      <c r="R31" s="6">
        <v>154966.48000000001</v>
      </c>
      <c r="S31" s="7">
        <v>207841</v>
      </c>
      <c r="T31" s="7">
        <v>286194.59000000003</v>
      </c>
      <c r="U31" s="7">
        <v>374589.27</v>
      </c>
      <c r="V31" s="25">
        <v>285016.53999999998</v>
      </c>
      <c r="W31" s="63">
        <v>318014.36</v>
      </c>
      <c r="X31" s="91">
        <v>255101.89</v>
      </c>
      <c r="Y31" s="24">
        <f>46259+105841+107159</f>
        <v>259259</v>
      </c>
      <c r="Z31" s="6">
        <f t="shared" si="8"/>
        <v>649427.13</v>
      </c>
      <c r="AA31" s="7">
        <f t="shared" si="9"/>
        <v>821016</v>
      </c>
      <c r="AB31" s="7">
        <f t="shared" si="10"/>
        <v>867044.45</v>
      </c>
      <c r="AC31" s="7">
        <f t="shared" si="11"/>
        <v>862114.53</v>
      </c>
      <c r="AD31" s="25">
        <f t="shared" si="12"/>
        <v>944527.45</v>
      </c>
      <c r="AE31" s="63">
        <f t="shared" si="13"/>
        <v>860517.65999999992</v>
      </c>
      <c r="AF31" s="40">
        <v>255101.89</v>
      </c>
      <c r="AG31" s="40">
        <f t="shared" si="14"/>
        <v>1123080</v>
      </c>
    </row>
    <row r="32" spans="1:35">
      <c r="A32" s="5" t="s">
        <v>10</v>
      </c>
      <c r="B32" s="6">
        <v>11060.17</v>
      </c>
      <c r="C32" s="7">
        <v>7197</v>
      </c>
      <c r="D32" s="7">
        <v>17710.23</v>
      </c>
      <c r="E32" s="7">
        <v>35121</v>
      </c>
      <c r="F32" s="25">
        <v>31042.65</v>
      </c>
      <c r="G32" s="63">
        <v>9056.15</v>
      </c>
      <c r="H32" s="40">
        <v>28559.55</v>
      </c>
      <c r="I32" s="91">
        <v>50243.57</v>
      </c>
      <c r="J32" s="6">
        <v>513455.7</v>
      </c>
      <c r="K32" s="7">
        <v>528056</v>
      </c>
      <c r="L32" s="7">
        <v>501066.3</v>
      </c>
      <c r="M32" s="7">
        <v>416251</v>
      </c>
      <c r="N32" s="25">
        <v>326273.09999999998</v>
      </c>
      <c r="O32" s="63">
        <v>492802.2</v>
      </c>
      <c r="P32" s="40">
        <v>662714.6</v>
      </c>
      <c r="Q32" s="91">
        <v>728067.8</v>
      </c>
      <c r="R32" s="6">
        <v>160674.65</v>
      </c>
      <c r="S32" s="7">
        <v>192440</v>
      </c>
      <c r="T32" s="7">
        <v>282783.65000000002</v>
      </c>
      <c r="U32" s="7">
        <v>346345</v>
      </c>
      <c r="V32" s="25">
        <v>198044.05</v>
      </c>
      <c r="W32" s="63">
        <v>310782.84999999998</v>
      </c>
      <c r="X32" s="91">
        <v>273779.49</v>
      </c>
      <c r="Y32" s="91">
        <f>66498.67+57535.09+161869</f>
        <v>285902.76</v>
      </c>
      <c r="Z32" s="6">
        <f t="shared" si="8"/>
        <v>685190.52</v>
      </c>
      <c r="AA32" s="7">
        <f t="shared" si="9"/>
        <v>727693</v>
      </c>
      <c r="AB32" s="7">
        <f t="shared" si="10"/>
        <v>801560.17999999993</v>
      </c>
      <c r="AC32" s="7">
        <f t="shared" si="11"/>
        <v>797717</v>
      </c>
      <c r="AD32" s="25">
        <f t="shared" si="12"/>
        <v>555359.79999999993</v>
      </c>
      <c r="AE32" s="63">
        <f t="shared" si="13"/>
        <v>812641.20000000007</v>
      </c>
      <c r="AF32" s="40">
        <v>273779.49</v>
      </c>
      <c r="AG32" s="40">
        <f t="shared" si="14"/>
        <v>1064214.1299999999</v>
      </c>
    </row>
    <row r="33" spans="1:33">
      <c r="A33" s="5" t="s">
        <v>11</v>
      </c>
      <c r="B33" s="6">
        <v>15327.7</v>
      </c>
      <c r="C33" s="7">
        <v>4284</v>
      </c>
      <c r="D33" s="7">
        <v>17371.46</v>
      </c>
      <c r="E33" s="7">
        <v>37423.15</v>
      </c>
      <c r="F33" s="25">
        <v>46651.59</v>
      </c>
      <c r="G33" s="63">
        <v>25877.08</v>
      </c>
      <c r="H33" s="40">
        <v>42455.56</v>
      </c>
      <c r="I33" s="91">
        <v>48582.86</v>
      </c>
      <c r="J33" s="6">
        <v>491584.5</v>
      </c>
      <c r="K33" s="7">
        <v>536564</v>
      </c>
      <c r="L33" s="7">
        <v>481663.7</v>
      </c>
      <c r="M33" s="7">
        <v>398940.2</v>
      </c>
      <c r="N33" s="25">
        <v>624708.69999999995</v>
      </c>
      <c r="O33" s="63">
        <v>561605.69999999995</v>
      </c>
      <c r="P33" s="40">
        <v>795300.6</v>
      </c>
      <c r="Q33" s="91">
        <v>692780.1</v>
      </c>
      <c r="R33" s="6">
        <v>235608.14</v>
      </c>
      <c r="S33" s="7">
        <v>286183</v>
      </c>
      <c r="T33" s="7">
        <v>323261.40000000002</v>
      </c>
      <c r="U33" s="7">
        <v>412685.23</v>
      </c>
      <c r="V33" s="25">
        <v>347624.93</v>
      </c>
      <c r="W33" s="63">
        <v>339664.96</v>
      </c>
      <c r="X33" s="40">
        <v>332514.88</v>
      </c>
      <c r="Y33" s="91">
        <f>77565.35+102237+79056.06</f>
        <v>258858.41</v>
      </c>
      <c r="Z33" s="6">
        <f t="shared" si="8"/>
        <v>742520.34</v>
      </c>
      <c r="AA33" s="7">
        <f t="shared" si="9"/>
        <v>827031</v>
      </c>
      <c r="AB33" s="7">
        <f t="shared" si="10"/>
        <v>822296.56</v>
      </c>
      <c r="AC33" s="7">
        <f t="shared" si="11"/>
        <v>849048.58</v>
      </c>
      <c r="AD33" s="25">
        <f t="shared" si="12"/>
        <v>1018985.2199999999</v>
      </c>
      <c r="AE33" s="63">
        <f t="shared" si="13"/>
        <v>927147.73999999987</v>
      </c>
      <c r="AF33" s="40">
        <f t="shared" ref="AF33:AF38" si="15">+X33+P33+H33</f>
        <v>1170271.04</v>
      </c>
      <c r="AG33" s="40">
        <f t="shared" si="14"/>
        <v>1000221.37</v>
      </c>
    </row>
    <row r="34" spans="1:33">
      <c r="A34" s="5" t="s">
        <v>12</v>
      </c>
      <c r="B34" s="6">
        <v>11477.49</v>
      </c>
      <c r="C34" s="7">
        <v>1967</v>
      </c>
      <c r="D34" s="7">
        <v>25329.21</v>
      </c>
      <c r="E34" s="7">
        <v>57407.69</v>
      </c>
      <c r="F34" s="25">
        <v>52934.04</v>
      </c>
      <c r="G34" s="63">
        <v>29029.22</v>
      </c>
      <c r="H34" s="40">
        <v>38608.559999999998</v>
      </c>
      <c r="I34" s="25">
        <v>42810.8</v>
      </c>
      <c r="J34" s="6">
        <v>514730.3</v>
      </c>
      <c r="K34" s="7">
        <v>530854</v>
      </c>
      <c r="L34" s="7">
        <v>370075.4</v>
      </c>
      <c r="M34" s="7">
        <v>351383.1</v>
      </c>
      <c r="N34" s="25">
        <v>542325.6</v>
      </c>
      <c r="O34" s="63">
        <v>546384.30000000005</v>
      </c>
      <c r="P34" s="40">
        <v>670714.5</v>
      </c>
      <c r="Q34" s="25">
        <v>739685</v>
      </c>
      <c r="R34" s="6">
        <v>306475.06</v>
      </c>
      <c r="S34" s="7">
        <v>232786</v>
      </c>
      <c r="T34" s="7">
        <v>312640.84000000003</v>
      </c>
      <c r="U34" s="7">
        <v>394307.6</v>
      </c>
      <c r="V34" s="25">
        <v>443613.94</v>
      </c>
      <c r="W34" s="63">
        <v>370524.72</v>
      </c>
      <c r="X34" s="40">
        <v>353029.63</v>
      </c>
      <c r="Y34" s="25">
        <v>338263.94</v>
      </c>
      <c r="Z34" s="6">
        <f t="shared" si="8"/>
        <v>832682.85</v>
      </c>
      <c r="AA34" s="7">
        <f t="shared" si="9"/>
        <v>765607</v>
      </c>
      <c r="AB34" s="7">
        <f t="shared" si="10"/>
        <v>708045.45</v>
      </c>
      <c r="AC34" s="7">
        <f t="shared" si="11"/>
        <v>803098.3899999999</v>
      </c>
      <c r="AD34" s="25">
        <f t="shared" si="12"/>
        <v>1038873.5800000001</v>
      </c>
      <c r="AE34" s="63">
        <f t="shared" si="13"/>
        <v>945938.24</v>
      </c>
      <c r="AF34" s="40">
        <f t="shared" si="15"/>
        <v>1062352.69</v>
      </c>
      <c r="AG34" s="40">
        <f>+I34+Q34+Y34</f>
        <v>1120759.74</v>
      </c>
    </row>
    <row r="35" spans="1:33">
      <c r="A35" s="5" t="s">
        <v>13</v>
      </c>
      <c r="B35" s="6">
        <v>10833.62</v>
      </c>
      <c r="C35" s="7">
        <v>4546</v>
      </c>
      <c r="D35" s="7">
        <v>14953.07</v>
      </c>
      <c r="E35" s="7">
        <v>37892.67</v>
      </c>
      <c r="F35" s="25">
        <v>19275.63</v>
      </c>
      <c r="G35" s="63">
        <v>40425.96</v>
      </c>
      <c r="H35" s="40">
        <v>64067.89</v>
      </c>
      <c r="I35" s="91">
        <v>31878.48</v>
      </c>
      <c r="J35" s="6">
        <v>449456</v>
      </c>
      <c r="K35" s="7">
        <v>436822</v>
      </c>
      <c r="L35" s="7">
        <v>373244.9</v>
      </c>
      <c r="M35" s="7">
        <v>380728.5</v>
      </c>
      <c r="N35" s="25">
        <v>587580.69999999995</v>
      </c>
      <c r="O35" s="63">
        <v>503761.2</v>
      </c>
      <c r="P35" s="40">
        <v>667846.19999999995</v>
      </c>
      <c r="Q35" s="91">
        <v>765604.2</v>
      </c>
      <c r="R35" s="6">
        <v>315441.21000000002</v>
      </c>
      <c r="S35" s="7">
        <v>326371</v>
      </c>
      <c r="T35" s="7">
        <v>284383.34999999998</v>
      </c>
      <c r="U35" s="7">
        <v>349966.42</v>
      </c>
      <c r="V35" s="25">
        <v>371282.24</v>
      </c>
      <c r="W35" s="63">
        <v>355175</v>
      </c>
      <c r="X35" s="40">
        <v>344441.32</v>
      </c>
      <c r="Y35" s="91">
        <v>430000.82</v>
      </c>
      <c r="Z35" s="6">
        <f t="shared" si="8"/>
        <v>775730.83</v>
      </c>
      <c r="AA35" s="7">
        <f t="shared" si="9"/>
        <v>767739</v>
      </c>
      <c r="AB35" s="7">
        <f t="shared" si="10"/>
        <v>672581.32</v>
      </c>
      <c r="AC35" s="7">
        <f t="shared" si="11"/>
        <v>768587.59</v>
      </c>
      <c r="AD35" s="25">
        <f t="shared" si="12"/>
        <v>978138.57</v>
      </c>
      <c r="AE35" s="63">
        <f t="shared" si="13"/>
        <v>899362.15999999992</v>
      </c>
      <c r="AF35" s="40">
        <f t="shared" si="15"/>
        <v>1076355.4099999999</v>
      </c>
      <c r="AG35" s="40">
        <f t="shared" si="14"/>
        <v>1227483.5</v>
      </c>
    </row>
    <row r="36" spans="1:33">
      <c r="A36" s="5" t="s">
        <v>14</v>
      </c>
      <c r="B36" s="6">
        <v>19532.91</v>
      </c>
      <c r="C36" s="7">
        <v>7399</v>
      </c>
      <c r="D36" s="7">
        <v>17630</v>
      </c>
      <c r="E36" s="7">
        <v>61911</v>
      </c>
      <c r="F36" s="25">
        <v>55280.32</v>
      </c>
      <c r="G36" s="63">
        <v>27759.200000000001</v>
      </c>
      <c r="H36" s="40">
        <v>40824.28</v>
      </c>
      <c r="I36" s="25">
        <v>33972.49</v>
      </c>
      <c r="J36" s="6">
        <v>458703.8</v>
      </c>
      <c r="K36" s="7">
        <v>536836</v>
      </c>
      <c r="L36" s="7">
        <v>361495</v>
      </c>
      <c r="M36" s="7">
        <v>377871</v>
      </c>
      <c r="N36" s="25">
        <v>489418.8</v>
      </c>
      <c r="O36" s="63">
        <v>525088.69999999995</v>
      </c>
      <c r="P36" s="40">
        <v>677899.7</v>
      </c>
      <c r="Q36" s="25">
        <v>699141.4</v>
      </c>
      <c r="R36" s="6">
        <v>283757.71999999997</v>
      </c>
      <c r="S36" s="7">
        <v>347011</v>
      </c>
      <c r="T36" s="7">
        <v>413006</v>
      </c>
      <c r="U36" s="7">
        <v>496357</v>
      </c>
      <c r="V36" s="25">
        <v>462785.51</v>
      </c>
      <c r="W36" s="63">
        <v>378343.6</v>
      </c>
      <c r="X36" s="40">
        <v>365521.05</v>
      </c>
      <c r="Y36" s="25">
        <v>360432.59</v>
      </c>
      <c r="Z36" s="6">
        <f t="shared" si="8"/>
        <v>761994.43</v>
      </c>
      <c r="AA36" s="7">
        <f t="shared" si="9"/>
        <v>891246</v>
      </c>
      <c r="AB36" s="7">
        <f t="shared" si="10"/>
        <v>792131</v>
      </c>
      <c r="AC36" s="7">
        <f t="shared" si="11"/>
        <v>936139</v>
      </c>
      <c r="AD36" s="25">
        <f t="shared" si="12"/>
        <v>1007484.63</v>
      </c>
      <c r="AE36" s="63">
        <f t="shared" si="13"/>
        <v>931191.49999999988</v>
      </c>
      <c r="AF36" s="40">
        <f t="shared" si="15"/>
        <v>1084245.03</v>
      </c>
      <c r="AG36" s="40">
        <f t="shared" si="14"/>
        <v>1093546.48</v>
      </c>
    </row>
    <row r="37" spans="1:33">
      <c r="A37" s="5" t="s">
        <v>15</v>
      </c>
      <c r="B37" s="6">
        <v>3657.68</v>
      </c>
      <c r="C37" s="7">
        <v>8597</v>
      </c>
      <c r="D37" s="7">
        <v>27344.67</v>
      </c>
      <c r="E37" s="7">
        <v>46114</v>
      </c>
      <c r="F37" s="25">
        <v>55073.27</v>
      </c>
      <c r="G37" s="63">
        <v>62623.42</v>
      </c>
      <c r="H37" s="40">
        <v>55882.51</v>
      </c>
      <c r="I37" s="25">
        <v>112129</v>
      </c>
      <c r="J37" s="6">
        <v>419801.4</v>
      </c>
      <c r="K37" s="7">
        <v>467099</v>
      </c>
      <c r="L37" s="7">
        <v>334081.90000000002</v>
      </c>
      <c r="M37" s="7">
        <v>393234</v>
      </c>
      <c r="N37" s="25">
        <v>450997.8</v>
      </c>
      <c r="O37" s="63">
        <v>486572.79999999999</v>
      </c>
      <c r="P37" s="40">
        <v>534929.19999999995</v>
      </c>
      <c r="Q37" s="25">
        <v>693605</v>
      </c>
      <c r="R37" s="6">
        <v>229959.7</v>
      </c>
      <c r="S37" s="7">
        <v>322202</v>
      </c>
      <c r="T37" s="7">
        <v>391204.83</v>
      </c>
      <c r="U37" s="7">
        <v>482915</v>
      </c>
      <c r="V37" s="25">
        <v>405605.11</v>
      </c>
      <c r="W37" s="63">
        <v>228675.92</v>
      </c>
      <c r="X37" s="40">
        <v>274690.06</v>
      </c>
      <c r="Y37" s="25">
        <v>483457</v>
      </c>
      <c r="Z37" s="6">
        <f t="shared" si="8"/>
        <v>653418.78000000014</v>
      </c>
      <c r="AA37" s="7">
        <f t="shared" si="9"/>
        <v>797898</v>
      </c>
      <c r="AB37" s="7">
        <f t="shared" si="10"/>
        <v>752631.4</v>
      </c>
      <c r="AC37" s="7">
        <f t="shared" si="11"/>
        <v>922263</v>
      </c>
      <c r="AD37" s="25">
        <f t="shared" si="12"/>
        <v>911676.17999999993</v>
      </c>
      <c r="AE37" s="63">
        <f t="shared" si="13"/>
        <v>777872.14</v>
      </c>
      <c r="AF37" s="40">
        <f t="shared" si="15"/>
        <v>865501.77</v>
      </c>
      <c r="AG37" s="40">
        <f t="shared" si="14"/>
        <v>1289191</v>
      </c>
    </row>
    <row r="38" spans="1:33">
      <c r="A38" s="5" t="s">
        <v>16</v>
      </c>
      <c r="B38" s="6">
        <v>13092</v>
      </c>
      <c r="C38" s="7">
        <v>13940</v>
      </c>
      <c r="D38" s="7">
        <v>13147</v>
      </c>
      <c r="E38" s="7">
        <v>38236</v>
      </c>
      <c r="F38" s="25">
        <v>31849.99</v>
      </c>
      <c r="G38" s="63">
        <v>31618.23</v>
      </c>
      <c r="H38" s="40">
        <v>48575.46</v>
      </c>
      <c r="I38" s="25">
        <v>122442</v>
      </c>
      <c r="J38" s="6">
        <v>436673</v>
      </c>
      <c r="K38" s="7">
        <v>476272</v>
      </c>
      <c r="L38" s="7">
        <v>329702</v>
      </c>
      <c r="M38" s="7">
        <v>437494</v>
      </c>
      <c r="N38" s="25">
        <v>439108.7</v>
      </c>
      <c r="O38" s="63">
        <v>486508.6</v>
      </c>
      <c r="P38" s="40">
        <v>595772.6</v>
      </c>
      <c r="Q38" s="25">
        <v>784258</v>
      </c>
      <c r="R38" s="6">
        <v>336876</v>
      </c>
      <c r="S38" s="7">
        <v>291189</v>
      </c>
      <c r="T38" s="7">
        <v>320656</v>
      </c>
      <c r="U38" s="7">
        <v>228605</v>
      </c>
      <c r="V38" s="25">
        <v>303553.09000000003</v>
      </c>
      <c r="W38" s="63">
        <v>349570</v>
      </c>
      <c r="X38" s="40">
        <v>434086.42</v>
      </c>
      <c r="Y38" s="25">
        <v>367299</v>
      </c>
      <c r="Z38" s="6">
        <f t="shared" si="8"/>
        <v>786641</v>
      </c>
      <c r="AA38" s="7">
        <f t="shared" si="9"/>
        <v>781401</v>
      </c>
      <c r="AB38" s="7">
        <f t="shared" si="10"/>
        <v>663505</v>
      </c>
      <c r="AC38" s="7">
        <f t="shared" si="11"/>
        <v>704335</v>
      </c>
      <c r="AD38" s="25">
        <f t="shared" si="12"/>
        <v>774511.78</v>
      </c>
      <c r="AE38" s="63">
        <f t="shared" si="13"/>
        <v>867696.83</v>
      </c>
      <c r="AF38" s="40">
        <f t="shared" si="15"/>
        <v>1078434.48</v>
      </c>
      <c r="AG38" s="40">
        <f t="shared" si="14"/>
        <v>1273999</v>
      </c>
    </row>
    <row r="39" spans="1:33" ht="13.5" thickBot="1">
      <c r="A39" s="8" t="s">
        <v>17</v>
      </c>
      <c r="B39" s="9">
        <f t="shared" ref="B39:Z39" si="16">SUM(B27:B38)</f>
        <v>150848.10999999999</v>
      </c>
      <c r="C39" s="10">
        <f t="shared" si="16"/>
        <v>116986</v>
      </c>
      <c r="D39" s="10">
        <f t="shared" si="16"/>
        <v>185323.12</v>
      </c>
      <c r="E39" s="10">
        <f t="shared" si="16"/>
        <v>479929.02999999997</v>
      </c>
      <c r="F39" s="49">
        <f t="shared" si="16"/>
        <v>558921.83000000007</v>
      </c>
      <c r="G39" s="68">
        <f t="shared" si="16"/>
        <v>332939.82999999996</v>
      </c>
      <c r="H39" s="52">
        <f t="shared" si="16"/>
        <v>636447.92999999993</v>
      </c>
      <c r="I39" s="52">
        <f t="shared" si="16"/>
        <v>791480.91999999993</v>
      </c>
      <c r="J39" s="9">
        <f t="shared" si="16"/>
        <v>5442072.7000000002</v>
      </c>
      <c r="K39" s="10">
        <f t="shared" si="16"/>
        <v>6349912</v>
      </c>
      <c r="L39" s="10">
        <f t="shared" si="16"/>
        <v>5416654.8000000007</v>
      </c>
      <c r="M39" s="10">
        <f t="shared" si="16"/>
        <v>5003406.53</v>
      </c>
      <c r="N39" s="49">
        <f t="shared" si="16"/>
        <v>6210918.8999999994</v>
      </c>
      <c r="O39" s="10">
        <f t="shared" si="16"/>
        <v>6247415.1999999993</v>
      </c>
      <c r="P39" s="70">
        <f t="shared" si="16"/>
        <v>7854436.6000000006</v>
      </c>
      <c r="Q39" s="70">
        <f t="shared" si="16"/>
        <v>8831338.4000000004</v>
      </c>
      <c r="R39" s="9">
        <f t="shared" si="16"/>
        <v>2901112.17</v>
      </c>
      <c r="S39" s="10">
        <f t="shared" si="16"/>
        <v>2943924</v>
      </c>
      <c r="T39" s="10">
        <f t="shared" si="16"/>
        <v>3750383.92</v>
      </c>
      <c r="U39" s="10">
        <f t="shared" si="16"/>
        <v>4186440.83</v>
      </c>
      <c r="V39" s="49">
        <f t="shared" si="16"/>
        <v>3875979.8499999992</v>
      </c>
      <c r="W39" s="10">
        <f t="shared" si="16"/>
        <v>3600787.5000000005</v>
      </c>
      <c r="X39" s="70">
        <f t="shared" si="16"/>
        <v>3727647.21</v>
      </c>
      <c r="Y39" s="70">
        <f t="shared" si="16"/>
        <v>3912959.7099999995</v>
      </c>
      <c r="Z39" s="9">
        <f t="shared" si="16"/>
        <v>8494032.9800000004</v>
      </c>
      <c r="AA39" s="10">
        <f>+S39+K39+C39</f>
        <v>9410822</v>
      </c>
      <c r="AB39" s="10">
        <f>+T39+L39+D39</f>
        <v>9352361.8399999999</v>
      </c>
      <c r="AC39" s="10">
        <f>+U39+M39+E39</f>
        <v>9669776.3899999987</v>
      </c>
      <c r="AD39" s="49">
        <f>SUM(AD27:AD38)</f>
        <v>10645820.58</v>
      </c>
      <c r="AE39" s="68">
        <f>SUM(AE27:AE38)</f>
        <v>10181142.530000001</v>
      </c>
      <c r="AF39" s="52">
        <f>SUM(AF27:AF38)</f>
        <v>7960523.6400000006</v>
      </c>
      <c r="AG39" s="52">
        <f>SUM(AG27:AG38)</f>
        <v>13535779.030000001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12"/>
      <c r="Z43" s="32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19"/>
      <c r="Z44" s="32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14"/>
      <c r="Z45" s="19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2">
        <v>2011</v>
      </c>
      <c r="Z46" s="19"/>
      <c r="AA46" s="18"/>
      <c r="AB46" s="18"/>
    </row>
    <row r="47" spans="1:33">
      <c r="A47" s="11" t="s">
        <v>6</v>
      </c>
      <c r="B47" s="6">
        <v>705</v>
      </c>
      <c r="C47" s="7">
        <v>633</v>
      </c>
      <c r="D47" s="7">
        <v>951</v>
      </c>
      <c r="E47" s="7">
        <v>1235</v>
      </c>
      <c r="F47" s="25">
        <v>1126</v>
      </c>
      <c r="G47" s="67">
        <v>653</v>
      </c>
      <c r="H47" s="51">
        <v>663</v>
      </c>
      <c r="I47" s="25">
        <v>1142</v>
      </c>
      <c r="J47" s="6">
        <v>27</v>
      </c>
      <c r="K47" s="7">
        <v>24</v>
      </c>
      <c r="L47" s="7">
        <v>34</v>
      </c>
      <c r="M47" s="7">
        <v>35</v>
      </c>
      <c r="N47" s="25">
        <v>33</v>
      </c>
      <c r="O47" s="7">
        <v>25</v>
      </c>
      <c r="P47" s="69">
        <v>28</v>
      </c>
      <c r="Q47" s="25">
        <v>32</v>
      </c>
      <c r="R47" s="6">
        <v>45</v>
      </c>
      <c r="S47" s="7">
        <v>5</v>
      </c>
      <c r="T47" s="7">
        <v>62</v>
      </c>
      <c r="U47" s="7">
        <v>306</v>
      </c>
      <c r="V47" s="25">
        <v>256</v>
      </c>
      <c r="W47" s="7">
        <v>16</v>
      </c>
      <c r="X47" s="69">
        <v>253</v>
      </c>
      <c r="Y47" s="25">
        <v>1379</v>
      </c>
      <c r="Z47" s="24"/>
      <c r="AA47" s="25"/>
      <c r="AB47" s="25"/>
    </row>
    <row r="48" spans="1:33">
      <c r="A48" s="5" t="s">
        <v>24</v>
      </c>
      <c r="B48" s="6">
        <v>566</v>
      </c>
      <c r="C48" s="7">
        <v>749</v>
      </c>
      <c r="D48" s="7">
        <v>1176</v>
      </c>
      <c r="E48" s="7">
        <v>1211</v>
      </c>
      <c r="F48" s="25">
        <v>1080</v>
      </c>
      <c r="G48" s="63">
        <v>846</v>
      </c>
      <c r="H48" s="40">
        <v>827</v>
      </c>
      <c r="I48" s="25">
        <v>1214</v>
      </c>
      <c r="J48" s="6">
        <v>25</v>
      </c>
      <c r="K48" s="7">
        <v>29</v>
      </c>
      <c r="L48" s="7">
        <v>39</v>
      </c>
      <c r="M48" s="7">
        <v>29</v>
      </c>
      <c r="N48" s="25">
        <v>37</v>
      </c>
      <c r="O48" s="7">
        <v>28</v>
      </c>
      <c r="P48" s="29">
        <v>27</v>
      </c>
      <c r="Q48" s="25">
        <v>29</v>
      </c>
      <c r="R48" s="6">
        <v>0</v>
      </c>
      <c r="S48" s="7">
        <v>61</v>
      </c>
      <c r="T48" s="7">
        <v>306</v>
      </c>
      <c r="U48" s="7">
        <v>220</v>
      </c>
      <c r="V48" s="25">
        <v>40</v>
      </c>
      <c r="W48" s="7">
        <v>249</v>
      </c>
      <c r="X48" s="29">
        <v>413</v>
      </c>
      <c r="Y48" s="25">
        <v>256</v>
      </c>
      <c r="Z48" s="24"/>
      <c r="AA48" s="25"/>
      <c r="AB48" s="25"/>
    </row>
    <row r="49" spans="1:28">
      <c r="A49" s="11" t="s">
        <v>7</v>
      </c>
      <c r="B49" s="6">
        <v>934</v>
      </c>
      <c r="C49" s="7">
        <v>832</v>
      </c>
      <c r="D49" s="7">
        <v>1471</v>
      </c>
      <c r="E49" s="7">
        <v>1364</v>
      </c>
      <c r="F49" s="25">
        <v>1374</v>
      </c>
      <c r="G49" s="63">
        <v>1525</v>
      </c>
      <c r="H49" s="40">
        <v>1367</v>
      </c>
      <c r="I49" s="130">
        <v>1525</v>
      </c>
      <c r="J49" s="6">
        <v>26</v>
      </c>
      <c r="K49" s="7">
        <v>33</v>
      </c>
      <c r="L49" s="7">
        <v>41</v>
      </c>
      <c r="M49" s="7">
        <v>33</v>
      </c>
      <c r="N49" s="25">
        <v>28</v>
      </c>
      <c r="O49" s="7">
        <v>39</v>
      </c>
      <c r="P49" s="29">
        <v>34</v>
      </c>
      <c r="Q49" s="130">
        <v>40</v>
      </c>
      <c r="R49" s="6">
        <v>8</v>
      </c>
      <c r="S49" s="7">
        <v>0</v>
      </c>
      <c r="T49" s="7">
        <v>181</v>
      </c>
      <c r="U49" s="7">
        <v>80</v>
      </c>
      <c r="V49" s="25">
        <v>220</v>
      </c>
      <c r="W49" s="7">
        <v>473</v>
      </c>
      <c r="X49" s="29">
        <v>2001</v>
      </c>
      <c r="Y49" s="130">
        <v>576</v>
      </c>
      <c r="Z49" s="24"/>
      <c r="AA49" s="25"/>
      <c r="AB49" s="25"/>
    </row>
    <row r="50" spans="1:28">
      <c r="A50" s="11" t="s">
        <v>8</v>
      </c>
      <c r="B50" s="6">
        <v>594</v>
      </c>
      <c r="C50" s="7">
        <v>823</v>
      </c>
      <c r="D50" s="7">
        <v>880</v>
      </c>
      <c r="E50" s="7">
        <v>764</v>
      </c>
      <c r="F50" s="25">
        <v>1262</v>
      </c>
      <c r="G50" s="63">
        <v>884</v>
      </c>
      <c r="H50" s="40">
        <v>1089</v>
      </c>
      <c r="I50" s="130">
        <v>1396</v>
      </c>
      <c r="J50" s="6">
        <v>26</v>
      </c>
      <c r="K50" s="7">
        <v>28</v>
      </c>
      <c r="L50" s="7">
        <v>30</v>
      </c>
      <c r="M50" s="7">
        <v>23</v>
      </c>
      <c r="N50" s="25">
        <v>33</v>
      </c>
      <c r="O50" s="7">
        <v>24</v>
      </c>
      <c r="P50" s="29">
        <v>26</v>
      </c>
      <c r="Q50" s="130">
        <v>40</v>
      </c>
      <c r="R50" s="6">
        <v>0</v>
      </c>
      <c r="S50" s="7">
        <v>29</v>
      </c>
      <c r="T50" s="7">
        <v>32</v>
      </c>
      <c r="U50" s="7">
        <v>37</v>
      </c>
      <c r="V50" s="25">
        <v>225</v>
      </c>
      <c r="W50" s="7">
        <v>124</v>
      </c>
      <c r="X50" s="29">
        <v>285</v>
      </c>
      <c r="Y50" s="130">
        <v>645</v>
      </c>
      <c r="Z50" s="24"/>
      <c r="AA50" s="25"/>
      <c r="AB50" s="25"/>
    </row>
    <row r="51" spans="1:28">
      <c r="A51" s="11" t="s">
        <v>9</v>
      </c>
      <c r="B51" s="6">
        <v>590</v>
      </c>
      <c r="C51" s="7">
        <v>922</v>
      </c>
      <c r="D51" s="7">
        <v>964</v>
      </c>
      <c r="E51" s="7">
        <v>1385</v>
      </c>
      <c r="F51" s="25">
        <v>1008</v>
      </c>
      <c r="G51" s="63">
        <v>794</v>
      </c>
      <c r="H51" s="40">
        <v>1276</v>
      </c>
      <c r="I51" s="25">
        <v>1245</v>
      </c>
      <c r="J51" s="6">
        <v>23</v>
      </c>
      <c r="K51" s="7">
        <v>31</v>
      </c>
      <c r="L51" s="7">
        <v>35</v>
      </c>
      <c r="M51" s="7">
        <v>32</v>
      </c>
      <c r="N51" s="25">
        <v>29</v>
      </c>
      <c r="O51" s="7">
        <v>24</v>
      </c>
      <c r="P51" s="29">
        <v>39</v>
      </c>
      <c r="Q51" s="25">
        <v>39</v>
      </c>
      <c r="R51" s="6">
        <v>0</v>
      </c>
      <c r="S51" s="7">
        <v>62</v>
      </c>
      <c r="T51" s="7">
        <v>226</v>
      </c>
      <c r="U51" s="7">
        <v>266</v>
      </c>
      <c r="V51" s="25">
        <v>110</v>
      </c>
      <c r="W51" s="7">
        <v>87</v>
      </c>
      <c r="X51" s="29">
        <v>552</v>
      </c>
      <c r="Y51" s="25">
        <v>435</v>
      </c>
      <c r="Z51" s="24"/>
      <c r="AA51" s="25"/>
      <c r="AB51" s="25"/>
    </row>
    <row r="52" spans="1:28">
      <c r="A52" s="11" t="s">
        <v>10</v>
      </c>
      <c r="B52" s="6">
        <v>798</v>
      </c>
      <c r="C52" s="7">
        <v>1072</v>
      </c>
      <c r="D52" s="7">
        <v>1084</v>
      </c>
      <c r="E52" s="7">
        <v>1414</v>
      </c>
      <c r="F52" s="25">
        <v>1142</v>
      </c>
      <c r="G52" s="63">
        <v>875</v>
      </c>
      <c r="H52" s="40">
        <v>1154</v>
      </c>
      <c r="I52" s="130">
        <v>1238</v>
      </c>
      <c r="J52" s="6">
        <v>23</v>
      </c>
      <c r="K52" s="7">
        <v>37</v>
      </c>
      <c r="L52" s="7">
        <v>35</v>
      </c>
      <c r="M52" s="7">
        <v>35</v>
      </c>
      <c r="N52" s="25">
        <v>21</v>
      </c>
      <c r="O52" s="7">
        <v>24</v>
      </c>
      <c r="P52" s="29">
        <v>31</v>
      </c>
      <c r="Q52" s="130">
        <v>36</v>
      </c>
      <c r="R52" s="6">
        <v>0</v>
      </c>
      <c r="S52" s="7">
        <v>35</v>
      </c>
      <c r="T52" s="7">
        <v>113</v>
      </c>
      <c r="U52" s="7">
        <v>48</v>
      </c>
      <c r="V52" s="25">
        <v>359</v>
      </c>
      <c r="W52" s="7">
        <v>172</v>
      </c>
      <c r="X52" s="29">
        <v>333</v>
      </c>
      <c r="Y52" s="130">
        <v>800</v>
      </c>
      <c r="Z52" s="24"/>
      <c r="AA52" s="25"/>
      <c r="AB52" s="25"/>
    </row>
    <row r="53" spans="1:28">
      <c r="A53" s="11" t="s">
        <v>11</v>
      </c>
      <c r="B53" s="6">
        <v>1018</v>
      </c>
      <c r="C53" s="7">
        <v>1288</v>
      </c>
      <c r="D53" s="7">
        <v>1569</v>
      </c>
      <c r="E53" s="7">
        <v>1404</v>
      </c>
      <c r="F53" s="25">
        <v>1421</v>
      </c>
      <c r="G53" s="63">
        <v>795</v>
      </c>
      <c r="H53" s="40">
        <v>1495</v>
      </c>
      <c r="I53" s="130">
        <v>1102</v>
      </c>
      <c r="J53" s="6">
        <v>27</v>
      </c>
      <c r="K53" s="7">
        <v>36</v>
      </c>
      <c r="L53" s="7">
        <v>37</v>
      </c>
      <c r="M53" s="7">
        <v>35</v>
      </c>
      <c r="N53" s="25">
        <v>33</v>
      </c>
      <c r="O53" s="7">
        <v>26</v>
      </c>
      <c r="P53" s="29">
        <v>38</v>
      </c>
      <c r="Q53" s="130">
        <v>28</v>
      </c>
      <c r="R53" s="6">
        <v>79</v>
      </c>
      <c r="S53" s="7">
        <v>93</v>
      </c>
      <c r="T53" s="7">
        <v>569</v>
      </c>
      <c r="U53" s="7">
        <v>168</v>
      </c>
      <c r="V53" s="25">
        <v>303</v>
      </c>
      <c r="W53" s="7">
        <v>219</v>
      </c>
      <c r="X53" s="29">
        <v>749</v>
      </c>
      <c r="Y53" s="130">
        <v>291</v>
      </c>
      <c r="Z53" s="24"/>
      <c r="AA53" s="25"/>
      <c r="AB53" s="25"/>
    </row>
    <row r="54" spans="1:28">
      <c r="A54" s="11" t="s">
        <v>12</v>
      </c>
      <c r="B54" s="6">
        <v>593</v>
      </c>
      <c r="C54" s="7">
        <v>1448</v>
      </c>
      <c r="D54" s="7">
        <v>1277</v>
      </c>
      <c r="E54" s="7">
        <v>1073</v>
      </c>
      <c r="F54" s="25">
        <v>1652</v>
      </c>
      <c r="G54" s="63">
        <v>919</v>
      </c>
      <c r="H54" s="40">
        <v>1296</v>
      </c>
      <c r="I54" s="25">
        <v>1163</v>
      </c>
      <c r="J54" s="6">
        <v>26</v>
      </c>
      <c r="K54" s="7">
        <v>43</v>
      </c>
      <c r="L54" s="7">
        <v>34</v>
      </c>
      <c r="M54" s="7">
        <v>31</v>
      </c>
      <c r="N54" s="25">
        <v>37</v>
      </c>
      <c r="O54" s="7">
        <v>27</v>
      </c>
      <c r="P54" s="29">
        <v>33</v>
      </c>
      <c r="Q54" s="25">
        <v>31</v>
      </c>
      <c r="R54" s="6">
        <v>110</v>
      </c>
      <c r="S54" s="7">
        <v>122</v>
      </c>
      <c r="T54" s="7">
        <v>72</v>
      </c>
      <c r="U54" s="7">
        <v>53</v>
      </c>
      <c r="V54" s="25">
        <v>462</v>
      </c>
      <c r="W54" s="7">
        <v>286</v>
      </c>
      <c r="X54" s="29">
        <v>463</v>
      </c>
      <c r="Y54" s="25">
        <v>511</v>
      </c>
      <c r="Z54" s="24"/>
      <c r="AA54" s="25"/>
      <c r="AB54" s="25"/>
    </row>
    <row r="55" spans="1:28">
      <c r="A55" s="11" t="s">
        <v>13</v>
      </c>
      <c r="B55" s="6">
        <v>1145</v>
      </c>
      <c r="C55" s="7">
        <v>1207</v>
      </c>
      <c r="D55" s="7">
        <v>1430</v>
      </c>
      <c r="E55" s="7">
        <v>1133</v>
      </c>
      <c r="F55" s="25">
        <v>1468</v>
      </c>
      <c r="G55" s="63">
        <v>679</v>
      </c>
      <c r="H55" s="40">
        <v>1273</v>
      </c>
      <c r="I55" s="130">
        <v>1388</v>
      </c>
      <c r="J55" s="6">
        <v>30</v>
      </c>
      <c r="K55" s="7">
        <v>34</v>
      </c>
      <c r="L55" s="7">
        <v>34</v>
      </c>
      <c r="M55" s="7">
        <v>31</v>
      </c>
      <c r="N55" s="25">
        <v>36</v>
      </c>
      <c r="O55" s="7">
        <v>29</v>
      </c>
      <c r="P55" s="29">
        <v>31</v>
      </c>
      <c r="Q55" s="25">
        <v>34</v>
      </c>
      <c r="R55" s="6">
        <v>169</v>
      </c>
      <c r="S55" s="7">
        <v>102</v>
      </c>
      <c r="T55" s="7">
        <v>191</v>
      </c>
      <c r="U55" s="7">
        <v>37</v>
      </c>
      <c r="V55" s="25">
        <v>258</v>
      </c>
      <c r="W55" s="7">
        <v>236</v>
      </c>
      <c r="X55" s="29">
        <v>796</v>
      </c>
      <c r="Y55" s="25">
        <v>856</v>
      </c>
      <c r="Z55" s="24"/>
      <c r="AA55" s="25"/>
      <c r="AB55" s="25"/>
    </row>
    <row r="56" spans="1:28">
      <c r="A56" s="11" t="s">
        <v>14</v>
      </c>
      <c r="B56" s="6">
        <v>1082</v>
      </c>
      <c r="C56" s="7">
        <v>1231</v>
      </c>
      <c r="D56" s="7">
        <v>1650</v>
      </c>
      <c r="E56" s="7">
        <v>1341</v>
      </c>
      <c r="F56" s="25">
        <v>1716</v>
      </c>
      <c r="G56" s="63">
        <v>831</v>
      </c>
      <c r="H56" s="40">
        <v>1699</v>
      </c>
      <c r="I56" s="25">
        <v>1106</v>
      </c>
      <c r="J56" s="6">
        <v>31</v>
      </c>
      <c r="K56" s="7">
        <v>38</v>
      </c>
      <c r="L56" s="7">
        <v>32</v>
      </c>
      <c r="M56" s="7">
        <v>33</v>
      </c>
      <c r="N56" s="25">
        <v>37</v>
      </c>
      <c r="O56" s="7">
        <v>27</v>
      </c>
      <c r="P56" s="29">
        <v>37</v>
      </c>
      <c r="Q56" s="25">
        <v>30</v>
      </c>
      <c r="R56" s="6">
        <v>63</v>
      </c>
      <c r="S56" s="7">
        <v>116</v>
      </c>
      <c r="T56" s="7">
        <v>289</v>
      </c>
      <c r="U56" s="7">
        <v>293</v>
      </c>
      <c r="V56" s="25">
        <v>474</v>
      </c>
      <c r="W56" s="7">
        <v>51</v>
      </c>
      <c r="X56" s="29">
        <v>1059</v>
      </c>
      <c r="Y56" s="25">
        <v>122</v>
      </c>
      <c r="Z56" s="24"/>
      <c r="AA56" s="25"/>
      <c r="AB56" s="25"/>
    </row>
    <row r="57" spans="1:28">
      <c r="A57" s="11" t="s">
        <v>15</v>
      </c>
      <c r="B57" s="6">
        <v>656</v>
      </c>
      <c r="C57" s="7">
        <v>1064</v>
      </c>
      <c r="D57" s="7">
        <v>1203</v>
      </c>
      <c r="E57" s="7">
        <v>1270</v>
      </c>
      <c r="F57" s="25">
        <v>1109</v>
      </c>
      <c r="G57" s="63">
        <v>852</v>
      </c>
      <c r="H57" s="40">
        <v>1562</v>
      </c>
      <c r="I57" s="25">
        <v>407</v>
      </c>
      <c r="J57" s="6">
        <v>23</v>
      </c>
      <c r="K57" s="7">
        <v>38</v>
      </c>
      <c r="L57" s="7">
        <v>32</v>
      </c>
      <c r="M57" s="7">
        <v>36</v>
      </c>
      <c r="N57" s="25">
        <v>37</v>
      </c>
      <c r="O57" s="7">
        <v>30</v>
      </c>
      <c r="P57" s="29">
        <v>30</v>
      </c>
      <c r="Q57" s="25">
        <v>9</v>
      </c>
      <c r="R57" s="6">
        <v>16</v>
      </c>
      <c r="S57" s="7">
        <v>44</v>
      </c>
      <c r="T57" s="7">
        <v>93</v>
      </c>
      <c r="U57" s="7">
        <v>82</v>
      </c>
      <c r="V57" s="25">
        <v>130</v>
      </c>
      <c r="W57" s="7">
        <v>63</v>
      </c>
      <c r="X57" s="29">
        <v>513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912</v>
      </c>
      <c r="C58" s="7">
        <v>906</v>
      </c>
      <c r="D58" s="7">
        <v>1066</v>
      </c>
      <c r="E58" s="7">
        <v>901</v>
      </c>
      <c r="F58" s="25">
        <v>829</v>
      </c>
      <c r="G58" s="63">
        <v>850</v>
      </c>
      <c r="H58" s="40">
        <v>44</v>
      </c>
      <c r="I58" s="25">
        <v>19</v>
      </c>
      <c r="J58" s="6">
        <v>32</v>
      </c>
      <c r="K58" s="7">
        <v>36</v>
      </c>
      <c r="L58" s="7">
        <v>35</v>
      </c>
      <c r="M58" s="7">
        <v>24</v>
      </c>
      <c r="N58" s="25">
        <v>30</v>
      </c>
      <c r="O58" s="7">
        <v>29</v>
      </c>
      <c r="P58" s="29">
        <v>3</v>
      </c>
      <c r="Q58" s="25">
        <v>1</v>
      </c>
      <c r="R58" s="6">
        <v>64</v>
      </c>
      <c r="S58" s="7">
        <v>32</v>
      </c>
      <c r="T58" s="7">
        <v>53</v>
      </c>
      <c r="U58" s="7">
        <v>139</v>
      </c>
      <c r="V58" s="25">
        <v>36</v>
      </c>
      <c r="W58" s="7">
        <v>193</v>
      </c>
      <c r="X58" s="29">
        <v>0</v>
      </c>
      <c r="Y58" s="25">
        <v>121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7">SUM(B47:B58)</f>
        <v>9593</v>
      </c>
      <c r="C59" s="10">
        <f t="shared" si="17"/>
        <v>12175</v>
      </c>
      <c r="D59" s="10">
        <f t="shared" si="17"/>
        <v>14721</v>
      </c>
      <c r="E59" s="10">
        <f t="shared" si="17"/>
        <v>14495</v>
      </c>
      <c r="F59" s="49">
        <f t="shared" si="17"/>
        <v>15187</v>
      </c>
      <c r="G59" s="68">
        <f t="shared" si="17"/>
        <v>10503</v>
      </c>
      <c r="H59" s="52">
        <f t="shared" si="17"/>
        <v>13745</v>
      </c>
      <c r="I59" s="52">
        <f>SUM(I47:I58)</f>
        <v>12945</v>
      </c>
      <c r="J59" s="9">
        <f t="shared" si="17"/>
        <v>319</v>
      </c>
      <c r="K59" s="10">
        <f t="shared" si="17"/>
        <v>407</v>
      </c>
      <c r="L59" s="10">
        <f t="shared" si="17"/>
        <v>418</v>
      </c>
      <c r="M59" s="10">
        <f t="shared" si="17"/>
        <v>377</v>
      </c>
      <c r="N59" s="49">
        <f t="shared" si="17"/>
        <v>391</v>
      </c>
      <c r="O59" s="10">
        <f t="shared" si="17"/>
        <v>332</v>
      </c>
      <c r="P59" s="70">
        <f t="shared" si="17"/>
        <v>357</v>
      </c>
      <c r="Q59" s="70">
        <f t="shared" si="17"/>
        <v>349</v>
      </c>
      <c r="R59" s="9">
        <f t="shared" si="17"/>
        <v>554</v>
      </c>
      <c r="S59" s="10">
        <f t="shared" si="17"/>
        <v>701</v>
      </c>
      <c r="T59" s="10">
        <f t="shared" si="17"/>
        <v>2187</v>
      </c>
      <c r="U59" s="10">
        <f t="shared" si="17"/>
        <v>1729</v>
      </c>
      <c r="V59" s="49">
        <f t="shared" si="17"/>
        <v>2873</v>
      </c>
      <c r="W59" s="10">
        <f t="shared" si="17"/>
        <v>2169</v>
      </c>
      <c r="X59" s="70">
        <f t="shared" si="17"/>
        <v>7417</v>
      </c>
      <c r="Y59" s="70">
        <f t="shared" si="17"/>
        <v>5992</v>
      </c>
      <c r="Z59" s="26"/>
      <c r="AA59" s="27"/>
      <c r="AB59" s="27"/>
    </row>
    <row r="60" spans="1:28">
      <c r="P60" s="73">
        <f>AVERAGE(P47:P56)</f>
        <v>32.4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2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9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14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42">
        <v>2010</v>
      </c>
      <c r="Y66" s="42">
        <v>2011</v>
      </c>
    </row>
    <row r="67" spans="1:25">
      <c r="A67" s="11" t="s">
        <v>6</v>
      </c>
      <c r="B67" s="6">
        <v>1512.43</v>
      </c>
      <c r="C67" s="7">
        <v>1001</v>
      </c>
      <c r="D67" s="7">
        <v>1613</v>
      </c>
      <c r="E67" s="7">
        <v>1503</v>
      </c>
      <c r="F67" s="25">
        <v>1928</v>
      </c>
      <c r="G67" s="67">
        <v>1588</v>
      </c>
      <c r="H67" s="51">
        <v>1791</v>
      </c>
      <c r="I67" s="25">
        <v>2402</v>
      </c>
      <c r="J67" s="6">
        <v>44</v>
      </c>
      <c r="K67" s="7">
        <v>52</v>
      </c>
      <c r="L67" s="7">
        <v>55</v>
      </c>
      <c r="M67" s="7">
        <v>49</v>
      </c>
      <c r="N67" s="25">
        <v>59</v>
      </c>
      <c r="O67" s="7">
        <v>62</v>
      </c>
      <c r="P67" s="69">
        <v>67</v>
      </c>
      <c r="Q67" s="25">
        <v>75</v>
      </c>
      <c r="R67" s="6">
        <v>205</v>
      </c>
      <c r="S67" s="7">
        <v>91</v>
      </c>
      <c r="T67" s="7">
        <v>572</v>
      </c>
      <c r="U67" s="7">
        <v>520</v>
      </c>
      <c r="V67" s="25">
        <v>467</v>
      </c>
      <c r="W67" s="7">
        <v>273</v>
      </c>
      <c r="X67" s="69">
        <v>350</v>
      </c>
      <c r="Y67" s="69">
        <v>2143</v>
      </c>
    </row>
    <row r="68" spans="1:25">
      <c r="A68" s="5" t="s">
        <v>24</v>
      </c>
      <c r="B68" s="6">
        <v>1017.73</v>
      </c>
      <c r="C68" s="7">
        <v>1368</v>
      </c>
      <c r="D68" s="7">
        <v>1454</v>
      </c>
      <c r="E68" s="7">
        <v>1302</v>
      </c>
      <c r="F68" s="25">
        <v>1963</v>
      </c>
      <c r="G68" s="63">
        <v>1554</v>
      </c>
      <c r="H68" s="40">
        <v>1694</v>
      </c>
      <c r="I68" s="25">
        <v>1986</v>
      </c>
      <c r="J68" s="6">
        <v>37</v>
      </c>
      <c r="K68" s="7">
        <v>49</v>
      </c>
      <c r="L68" s="7">
        <v>50</v>
      </c>
      <c r="M68" s="7">
        <v>45</v>
      </c>
      <c r="N68" s="25">
        <v>52</v>
      </c>
      <c r="O68" s="7">
        <v>61</v>
      </c>
      <c r="P68" s="29">
        <v>59</v>
      </c>
      <c r="Q68" s="25">
        <v>71</v>
      </c>
      <c r="R68" s="6">
        <v>122</v>
      </c>
      <c r="S68" s="7">
        <v>111</v>
      </c>
      <c r="T68" s="7">
        <v>658</v>
      </c>
      <c r="U68" s="7">
        <v>679</v>
      </c>
      <c r="V68" s="25">
        <v>207</v>
      </c>
      <c r="W68" s="7">
        <v>532</v>
      </c>
      <c r="X68" s="29">
        <v>382</v>
      </c>
      <c r="Y68" s="29">
        <v>700</v>
      </c>
    </row>
    <row r="69" spans="1:25">
      <c r="A69" s="11" t="s">
        <v>7</v>
      </c>
      <c r="B69" s="6">
        <v>1518.5</v>
      </c>
      <c r="C69" s="7">
        <v>1518</v>
      </c>
      <c r="D69" s="7">
        <v>1822</v>
      </c>
      <c r="E69" s="7">
        <v>1540</v>
      </c>
      <c r="F69" s="25">
        <v>2315</v>
      </c>
      <c r="G69" s="63">
        <v>1731</v>
      </c>
      <c r="H69" s="40">
        <v>2150</v>
      </c>
      <c r="I69" s="130">
        <f>1623+747</f>
        <v>2370</v>
      </c>
      <c r="J69" s="6">
        <v>50</v>
      </c>
      <c r="K69" s="7">
        <v>62</v>
      </c>
      <c r="L69" s="7">
        <v>58</v>
      </c>
      <c r="M69" s="7">
        <v>54</v>
      </c>
      <c r="N69" s="25">
        <v>57</v>
      </c>
      <c r="O69" s="7">
        <v>75</v>
      </c>
      <c r="P69" s="29">
        <v>62</v>
      </c>
      <c r="Q69" s="130">
        <f>69+7</f>
        <v>76</v>
      </c>
      <c r="R69" s="6">
        <v>73</v>
      </c>
      <c r="S69" s="7">
        <v>42</v>
      </c>
      <c r="T69" s="7">
        <v>948</v>
      </c>
      <c r="U69" s="7">
        <v>642</v>
      </c>
      <c r="V69" s="25">
        <v>1076</v>
      </c>
      <c r="W69" s="7">
        <v>331</v>
      </c>
      <c r="X69" s="29">
        <v>3630</v>
      </c>
      <c r="Y69" s="130">
        <v>1064</v>
      </c>
    </row>
    <row r="70" spans="1:25">
      <c r="A70" s="11" t="s">
        <v>8</v>
      </c>
      <c r="B70" s="6">
        <v>1519</v>
      </c>
      <c r="C70" s="7">
        <v>1401</v>
      </c>
      <c r="D70" s="7">
        <v>1622</v>
      </c>
      <c r="E70" s="7">
        <v>1695</v>
      </c>
      <c r="F70" s="25">
        <v>2890</v>
      </c>
      <c r="G70" s="63">
        <v>1519</v>
      </c>
      <c r="H70" s="40">
        <v>2071</v>
      </c>
      <c r="I70" s="138">
        <f>343+1653</f>
        <v>1996</v>
      </c>
      <c r="J70" s="6">
        <v>47</v>
      </c>
      <c r="K70" s="7">
        <v>58</v>
      </c>
      <c r="L70" s="7">
        <v>51</v>
      </c>
      <c r="M70" s="7">
        <v>50</v>
      </c>
      <c r="N70" s="25">
        <v>67</v>
      </c>
      <c r="O70" s="7">
        <v>68</v>
      </c>
      <c r="P70" s="29">
        <v>62</v>
      </c>
      <c r="Q70" s="137">
        <f>2+75</f>
        <v>77</v>
      </c>
      <c r="R70" s="6">
        <v>0</v>
      </c>
      <c r="S70" s="7">
        <v>161</v>
      </c>
      <c r="T70" s="7">
        <v>519</v>
      </c>
      <c r="U70" s="7">
        <v>48</v>
      </c>
      <c r="V70" s="25">
        <v>513</v>
      </c>
      <c r="W70" s="7">
        <v>261</v>
      </c>
      <c r="X70" s="29">
        <v>620</v>
      </c>
      <c r="Y70" s="137">
        <v>607</v>
      </c>
    </row>
    <row r="71" spans="1:25">
      <c r="A71" s="11" t="s">
        <v>9</v>
      </c>
      <c r="B71" s="6">
        <v>1075.54</v>
      </c>
      <c r="C71" s="7">
        <v>1465</v>
      </c>
      <c r="D71" s="7">
        <v>1439</v>
      </c>
      <c r="E71" s="7">
        <v>2372</v>
      </c>
      <c r="F71" s="25">
        <v>2011</v>
      </c>
      <c r="G71" s="63">
        <v>1688</v>
      </c>
      <c r="H71" s="40">
        <v>2350</v>
      </c>
      <c r="I71" s="25">
        <v>2133</v>
      </c>
      <c r="J71" s="6">
        <v>44</v>
      </c>
      <c r="K71" s="7">
        <v>60</v>
      </c>
      <c r="L71" s="7">
        <v>57</v>
      </c>
      <c r="M71" s="7">
        <v>53</v>
      </c>
      <c r="N71" s="25">
        <v>60</v>
      </c>
      <c r="O71" s="7">
        <v>66</v>
      </c>
      <c r="P71" s="29">
        <v>78</v>
      </c>
      <c r="Q71" s="25">
        <v>75</v>
      </c>
      <c r="R71" s="6">
        <v>0</v>
      </c>
      <c r="S71" s="7">
        <v>230</v>
      </c>
      <c r="T71" s="7">
        <v>277</v>
      </c>
      <c r="U71" s="7">
        <v>439</v>
      </c>
      <c r="V71" s="25">
        <v>566</v>
      </c>
      <c r="W71" s="7">
        <v>246</v>
      </c>
      <c r="X71" s="29">
        <v>576</v>
      </c>
      <c r="Y71" s="29">
        <v>826</v>
      </c>
    </row>
    <row r="72" spans="1:25">
      <c r="A72" s="11" t="s">
        <v>10</v>
      </c>
      <c r="B72" s="6">
        <v>1161.7</v>
      </c>
      <c r="C72" s="7">
        <v>1133</v>
      </c>
      <c r="D72" s="7">
        <v>1702</v>
      </c>
      <c r="E72" s="7">
        <v>2459</v>
      </c>
      <c r="F72" s="25">
        <v>1978.21</v>
      </c>
      <c r="G72" s="63">
        <v>1746</v>
      </c>
      <c r="H72" s="40">
        <v>1872</v>
      </c>
      <c r="I72" s="130">
        <f>1447+691</f>
        <v>2138</v>
      </c>
      <c r="J72" s="6">
        <v>43</v>
      </c>
      <c r="K72" s="7">
        <v>49</v>
      </c>
      <c r="L72" s="7">
        <v>54</v>
      </c>
      <c r="M72" s="7">
        <v>58</v>
      </c>
      <c r="N72" s="25">
        <v>40</v>
      </c>
      <c r="O72" s="7">
        <v>60</v>
      </c>
      <c r="P72" s="29">
        <v>66</v>
      </c>
      <c r="Q72" s="130">
        <f>68+6</f>
        <v>74</v>
      </c>
      <c r="R72" s="6">
        <v>79</v>
      </c>
      <c r="S72" s="7">
        <v>160</v>
      </c>
      <c r="T72" s="7">
        <v>1188</v>
      </c>
      <c r="U72" s="7">
        <v>288</v>
      </c>
      <c r="V72" s="25">
        <v>583</v>
      </c>
      <c r="W72" s="7">
        <v>267</v>
      </c>
      <c r="X72" s="29">
        <v>1413</v>
      </c>
      <c r="Y72" s="130">
        <v>1660</v>
      </c>
    </row>
    <row r="73" spans="1:25">
      <c r="A73" s="11" t="s">
        <v>11</v>
      </c>
      <c r="B73" s="6">
        <v>1474.56</v>
      </c>
      <c r="C73" s="7">
        <v>1420</v>
      </c>
      <c r="D73" s="7">
        <v>1908</v>
      </c>
      <c r="E73" s="7">
        <v>2174</v>
      </c>
      <c r="F73" s="25">
        <v>2041</v>
      </c>
      <c r="G73" s="63">
        <v>1719</v>
      </c>
      <c r="H73" s="40">
        <v>2225</v>
      </c>
      <c r="I73" s="130">
        <f>1486+430</f>
        <v>1916</v>
      </c>
      <c r="J73" s="6">
        <v>49</v>
      </c>
      <c r="K73" s="7">
        <v>52</v>
      </c>
      <c r="L73" s="7">
        <v>62</v>
      </c>
      <c r="M73" s="7">
        <v>55</v>
      </c>
      <c r="N73" s="25">
        <v>68</v>
      </c>
      <c r="O73" s="7">
        <v>68</v>
      </c>
      <c r="P73" s="29">
        <v>80</v>
      </c>
      <c r="Q73" s="130">
        <f>67+4</f>
        <v>71</v>
      </c>
      <c r="R73" s="6">
        <v>238</v>
      </c>
      <c r="S73" s="7">
        <v>139</v>
      </c>
      <c r="T73" s="7">
        <v>1822</v>
      </c>
      <c r="U73" s="7">
        <v>311</v>
      </c>
      <c r="V73" s="25">
        <v>952</v>
      </c>
      <c r="W73" s="7">
        <v>644</v>
      </c>
      <c r="X73" s="29">
        <v>1232</v>
      </c>
      <c r="Y73" s="130">
        <v>564</v>
      </c>
    </row>
    <row r="74" spans="1:25">
      <c r="A74" s="11" t="s">
        <v>12</v>
      </c>
      <c r="B74" s="6">
        <v>1851.55</v>
      </c>
      <c r="C74" s="7">
        <v>1413</v>
      </c>
      <c r="D74" s="7">
        <v>1661</v>
      </c>
      <c r="E74" s="7">
        <v>2363</v>
      </c>
      <c r="F74" s="25">
        <v>2530</v>
      </c>
      <c r="G74" s="63">
        <v>2043</v>
      </c>
      <c r="H74" s="40">
        <v>2385</v>
      </c>
      <c r="I74" s="25">
        <v>2169</v>
      </c>
      <c r="J74" s="6">
        <v>51</v>
      </c>
      <c r="K74" s="7">
        <v>49</v>
      </c>
      <c r="L74" s="7">
        <v>51</v>
      </c>
      <c r="M74" s="7">
        <v>52</v>
      </c>
      <c r="N74" s="25">
        <v>64</v>
      </c>
      <c r="O74" s="7">
        <v>70</v>
      </c>
      <c r="P74" s="29">
        <v>77</v>
      </c>
      <c r="Q74" s="25">
        <v>79</v>
      </c>
      <c r="R74" s="6">
        <v>123</v>
      </c>
      <c r="S74" s="7">
        <v>548</v>
      </c>
      <c r="T74" s="7">
        <v>413</v>
      </c>
      <c r="U74" s="7">
        <v>257</v>
      </c>
      <c r="V74" s="25">
        <v>3661</v>
      </c>
      <c r="W74" s="7">
        <v>429</v>
      </c>
      <c r="X74" s="29">
        <v>1369</v>
      </c>
      <c r="Y74" s="29">
        <v>3095</v>
      </c>
    </row>
    <row r="75" spans="1:25">
      <c r="A75" s="11" t="s">
        <v>13</v>
      </c>
      <c r="B75" s="6">
        <v>1862</v>
      </c>
      <c r="C75" s="7">
        <v>1585</v>
      </c>
      <c r="D75" s="7">
        <v>1613</v>
      </c>
      <c r="E75" s="7">
        <v>1859</v>
      </c>
      <c r="F75" s="25">
        <v>2397</v>
      </c>
      <c r="G75" s="63">
        <v>1940</v>
      </c>
      <c r="H75" s="40">
        <v>2343</v>
      </c>
      <c r="I75" s="25">
        <v>2233</v>
      </c>
      <c r="J75" s="6">
        <v>49</v>
      </c>
      <c r="K75" s="7">
        <v>53</v>
      </c>
      <c r="L75" s="7">
        <v>51</v>
      </c>
      <c r="M75" s="7">
        <v>54</v>
      </c>
      <c r="N75" s="25">
        <v>62</v>
      </c>
      <c r="O75" s="7">
        <v>65</v>
      </c>
      <c r="P75" s="29">
        <v>80</v>
      </c>
      <c r="Q75" s="25">
        <v>79</v>
      </c>
      <c r="R75" s="6">
        <v>450</v>
      </c>
      <c r="S75" s="7">
        <v>682</v>
      </c>
      <c r="T75" s="7">
        <v>862</v>
      </c>
      <c r="U75" s="7">
        <v>431</v>
      </c>
      <c r="V75" s="25">
        <v>4972</v>
      </c>
      <c r="W75" s="7">
        <v>231</v>
      </c>
      <c r="X75" s="29">
        <v>3295</v>
      </c>
      <c r="Y75" s="130">
        <v>2471</v>
      </c>
    </row>
    <row r="76" spans="1:25">
      <c r="A76" s="11" t="s">
        <v>14</v>
      </c>
      <c r="B76" s="6">
        <v>1539</v>
      </c>
      <c r="C76" s="7">
        <v>1645</v>
      </c>
      <c r="D76" s="7">
        <v>1860</v>
      </c>
      <c r="E76" s="7">
        <v>2647</v>
      </c>
      <c r="F76" s="25">
        <v>2495</v>
      </c>
      <c r="G76" s="63">
        <v>1882</v>
      </c>
      <c r="H76" s="40">
        <v>2150</v>
      </c>
      <c r="I76" s="25">
        <v>2288</v>
      </c>
      <c r="J76" s="6">
        <v>54</v>
      </c>
      <c r="K76" s="7">
        <v>56</v>
      </c>
      <c r="L76" s="7">
        <v>54</v>
      </c>
      <c r="M76" s="7">
        <v>57</v>
      </c>
      <c r="N76" s="25">
        <v>73</v>
      </c>
      <c r="O76" s="7">
        <v>70</v>
      </c>
      <c r="P76" s="29">
        <v>78</v>
      </c>
      <c r="Q76" s="25">
        <v>83</v>
      </c>
      <c r="R76" s="6">
        <v>260</v>
      </c>
      <c r="S76" s="7">
        <v>474</v>
      </c>
      <c r="T76" s="7">
        <v>832</v>
      </c>
      <c r="U76" s="7">
        <v>1286</v>
      </c>
      <c r="V76" s="25">
        <v>1502</v>
      </c>
      <c r="W76" s="7">
        <v>636</v>
      </c>
      <c r="X76" s="29">
        <v>1656</v>
      </c>
      <c r="Y76" s="130">
        <v>1555</v>
      </c>
    </row>
    <row r="77" spans="1:25">
      <c r="A77" s="11" t="s">
        <v>15</v>
      </c>
      <c r="B77" s="6">
        <v>1152</v>
      </c>
      <c r="C77" s="7">
        <v>1521</v>
      </c>
      <c r="D77" s="7">
        <v>1607</v>
      </c>
      <c r="E77" s="7">
        <v>2020</v>
      </c>
      <c r="F77" s="25">
        <v>1840</v>
      </c>
      <c r="G77" s="63">
        <v>1802</v>
      </c>
      <c r="H77" s="40">
        <v>1856</v>
      </c>
      <c r="I77" s="25">
        <v>2984</v>
      </c>
      <c r="J77" s="6">
        <v>40</v>
      </c>
      <c r="K77" s="7">
        <v>50</v>
      </c>
      <c r="L77" s="7">
        <v>52</v>
      </c>
      <c r="M77" s="7">
        <v>62</v>
      </c>
      <c r="N77" s="25">
        <v>60</v>
      </c>
      <c r="O77" s="7">
        <v>66</v>
      </c>
      <c r="P77" s="29">
        <v>68</v>
      </c>
      <c r="Q77" s="25">
        <v>103</v>
      </c>
      <c r="R77" s="6">
        <v>134</v>
      </c>
      <c r="S77" s="7">
        <v>342</v>
      </c>
      <c r="T77" s="7">
        <v>429</v>
      </c>
      <c r="U77" s="7">
        <v>1060</v>
      </c>
      <c r="V77" s="25">
        <v>899</v>
      </c>
      <c r="W77" s="7">
        <v>270</v>
      </c>
      <c r="X77" s="29">
        <v>1291</v>
      </c>
      <c r="Y77" s="29">
        <v>1652</v>
      </c>
    </row>
    <row r="78" spans="1:25">
      <c r="A78" s="11" t="s">
        <v>16</v>
      </c>
      <c r="B78" s="6">
        <v>1645</v>
      </c>
      <c r="C78" s="7">
        <v>1421</v>
      </c>
      <c r="D78" s="7">
        <v>1434</v>
      </c>
      <c r="E78" s="7">
        <v>1747</v>
      </c>
      <c r="F78" s="25">
        <v>1707</v>
      </c>
      <c r="G78" s="63">
        <v>2217</v>
      </c>
      <c r="H78" s="40">
        <v>2252</v>
      </c>
      <c r="I78" s="25">
        <v>2545</v>
      </c>
      <c r="J78" s="6">
        <v>50</v>
      </c>
      <c r="K78" s="7">
        <v>51</v>
      </c>
      <c r="L78" s="7">
        <v>45</v>
      </c>
      <c r="M78" s="7">
        <v>54</v>
      </c>
      <c r="N78" s="25">
        <v>58</v>
      </c>
      <c r="O78" s="7">
        <v>67</v>
      </c>
      <c r="P78" s="29">
        <v>75</v>
      </c>
      <c r="Q78" s="25">
        <v>96</v>
      </c>
      <c r="R78" s="6">
        <v>172</v>
      </c>
      <c r="S78" s="7">
        <v>421</v>
      </c>
      <c r="T78" s="7">
        <v>241</v>
      </c>
      <c r="U78" s="7">
        <v>456</v>
      </c>
      <c r="V78" s="25">
        <v>476</v>
      </c>
      <c r="W78" s="7">
        <v>268</v>
      </c>
      <c r="X78" s="29">
        <v>2068</v>
      </c>
      <c r="Y78" s="29">
        <v>788</v>
      </c>
    </row>
    <row r="79" spans="1:25" ht="13.5" thickBot="1">
      <c r="A79" s="12" t="s">
        <v>17</v>
      </c>
      <c r="B79" s="9">
        <f t="shared" ref="B79:X79" si="18">SUM(B67:B78)</f>
        <v>17329.009999999998</v>
      </c>
      <c r="C79" s="10">
        <f t="shared" si="18"/>
        <v>16891</v>
      </c>
      <c r="D79" s="10">
        <f t="shared" si="18"/>
        <v>19735</v>
      </c>
      <c r="E79" s="10">
        <f t="shared" si="18"/>
        <v>23681</v>
      </c>
      <c r="F79" s="49">
        <f t="shared" si="18"/>
        <v>26095.21</v>
      </c>
      <c r="G79" s="68">
        <f t="shared" si="18"/>
        <v>21429</v>
      </c>
      <c r="H79" s="52">
        <f t="shared" si="18"/>
        <v>25139</v>
      </c>
      <c r="I79" s="52">
        <f t="shared" si="18"/>
        <v>27160</v>
      </c>
      <c r="J79" s="9">
        <f t="shared" si="18"/>
        <v>558</v>
      </c>
      <c r="K79" s="10">
        <f t="shared" si="18"/>
        <v>641</v>
      </c>
      <c r="L79" s="10">
        <f t="shared" si="18"/>
        <v>640</v>
      </c>
      <c r="M79" s="10">
        <f t="shared" si="18"/>
        <v>643</v>
      </c>
      <c r="N79" s="49">
        <f t="shared" si="18"/>
        <v>720</v>
      </c>
      <c r="O79" s="10">
        <f t="shared" si="18"/>
        <v>798</v>
      </c>
      <c r="P79" s="70">
        <f t="shared" si="18"/>
        <v>852</v>
      </c>
      <c r="Q79" s="70">
        <f t="shared" si="18"/>
        <v>959</v>
      </c>
      <c r="R79" s="9">
        <f t="shared" si="18"/>
        <v>1856</v>
      </c>
      <c r="S79" s="10">
        <f t="shared" si="18"/>
        <v>3401</v>
      </c>
      <c r="T79" s="10">
        <f t="shared" si="18"/>
        <v>8761</v>
      </c>
      <c r="U79" s="10">
        <f t="shared" si="18"/>
        <v>6417</v>
      </c>
      <c r="V79" s="49">
        <f t="shared" si="18"/>
        <v>15874</v>
      </c>
      <c r="W79" s="10">
        <f t="shared" si="18"/>
        <v>4388</v>
      </c>
      <c r="X79" s="70">
        <f t="shared" si="18"/>
        <v>17882</v>
      </c>
      <c r="Y79" s="70">
        <f t="shared" ref="Y79" si="19">SUM(Y67:Y78)</f>
        <v>17125</v>
      </c>
    </row>
    <row r="80" spans="1:25">
      <c r="P80" s="73">
        <f>AVERAGE(P67:P76)</f>
        <v>70.900000000000006</v>
      </c>
      <c r="Q80" s="73"/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H83" si="20">+Z19/B59</f>
        <v>235.31762743667258</v>
      </c>
      <c r="C83" s="14">
        <f t="shared" si="20"/>
        <v>226.03096509240245</v>
      </c>
      <c r="D83" s="14">
        <f t="shared" si="20"/>
        <v>197.70178656341281</v>
      </c>
      <c r="E83" s="14">
        <f t="shared" si="20"/>
        <v>204.97509486029665</v>
      </c>
      <c r="F83" s="56">
        <f t="shared" si="20"/>
        <v>168.67538025943242</v>
      </c>
      <c r="G83" s="56">
        <f t="shared" si="20"/>
        <v>183.62724935732649</v>
      </c>
      <c r="H83" s="15">
        <f t="shared" si="20"/>
        <v>161.29065114587124</v>
      </c>
      <c r="I83" s="15">
        <f>+AG19/I59</f>
        <v>170.07462340672075</v>
      </c>
    </row>
    <row r="84" spans="1:33" ht="13.5" thickBot="1">
      <c r="A84" s="16" t="s">
        <v>30</v>
      </c>
      <c r="B84" s="17">
        <f t="shared" ref="B84:H84" si="21">+Z39/B79</f>
        <v>490.16262210016623</v>
      </c>
      <c r="C84" s="17">
        <f t="shared" si="21"/>
        <v>557.15007992421999</v>
      </c>
      <c r="D84" s="17">
        <f t="shared" si="21"/>
        <v>473.8972303014948</v>
      </c>
      <c r="E84" s="17">
        <f t="shared" si="21"/>
        <v>408.33479962839402</v>
      </c>
      <c r="F84" s="57">
        <f t="shared" si="21"/>
        <v>407.9607169285091</v>
      </c>
      <c r="G84" s="57">
        <f t="shared" si="21"/>
        <v>475.11048252368289</v>
      </c>
      <c r="H84" s="41">
        <f t="shared" si="21"/>
        <v>316.66031425275469</v>
      </c>
      <c r="I84" s="41">
        <f>+AG39/I79</f>
        <v>498.37183468335792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42">
        <v>2010</v>
      </c>
      <c r="AG90" s="42">
        <v>2011</v>
      </c>
    </row>
    <row r="91" spans="1:33">
      <c r="A91" s="5" t="s">
        <v>6</v>
      </c>
      <c r="B91" s="6">
        <f t="shared" ref="B91:X91" si="22">+B7</f>
        <v>48753</v>
      </c>
      <c r="C91" s="7">
        <f t="shared" si="22"/>
        <v>23122</v>
      </c>
      <c r="D91" s="7">
        <f t="shared" si="22"/>
        <v>25756</v>
      </c>
      <c r="E91" s="7">
        <f t="shared" si="22"/>
        <v>49903</v>
      </c>
      <c r="F91" s="25">
        <f t="shared" si="22"/>
        <v>34284</v>
      </c>
      <c r="G91" s="63">
        <f t="shared" si="22"/>
        <v>38512</v>
      </c>
      <c r="H91" s="40">
        <f t="shared" si="22"/>
        <v>63635</v>
      </c>
      <c r="I91" s="40">
        <f t="shared" ref="I91" si="23">+I7</f>
        <v>97460</v>
      </c>
      <c r="J91" s="6">
        <f t="shared" si="22"/>
        <v>117150</v>
      </c>
      <c r="K91" s="7">
        <f t="shared" si="22"/>
        <v>97989</v>
      </c>
      <c r="L91" s="7">
        <f t="shared" si="22"/>
        <v>119093</v>
      </c>
      <c r="M91" s="7">
        <f t="shared" si="22"/>
        <v>101001</v>
      </c>
      <c r="N91" s="7">
        <f t="shared" si="22"/>
        <v>168157</v>
      </c>
      <c r="O91" s="7">
        <f t="shared" si="22"/>
        <v>65774</v>
      </c>
      <c r="P91" s="29">
        <f t="shared" si="22"/>
        <v>48705</v>
      </c>
      <c r="Q91" s="29">
        <f t="shared" ref="Q91" si="24">+Q7</f>
        <v>23637</v>
      </c>
      <c r="R91" s="6">
        <f t="shared" si="22"/>
        <v>28652</v>
      </c>
      <c r="S91" s="7">
        <f t="shared" si="22"/>
        <v>26999</v>
      </c>
      <c r="T91" s="7">
        <f t="shared" si="22"/>
        <v>44283</v>
      </c>
      <c r="U91" s="7">
        <f t="shared" si="22"/>
        <v>68031</v>
      </c>
      <c r="V91" s="7">
        <f t="shared" si="22"/>
        <v>77716</v>
      </c>
      <c r="W91" s="7">
        <f t="shared" si="22"/>
        <v>29258</v>
      </c>
      <c r="X91" s="40">
        <f t="shared" si="22"/>
        <v>13186</v>
      </c>
      <c r="Y91" s="40">
        <f t="shared" ref="Y91" si="25">+Y7</f>
        <v>52441</v>
      </c>
      <c r="Z91" s="6">
        <f t="shared" ref="Z91:Z102" si="26">+R91+J91+B91</f>
        <v>194555</v>
      </c>
      <c r="AA91" s="7">
        <f t="shared" ref="AA91:AA102" si="27">+S91+K91+C91</f>
        <v>148110</v>
      </c>
      <c r="AB91" s="7">
        <f t="shared" ref="AB91:AB102" si="28">+T91+L91+D91</f>
        <v>189132</v>
      </c>
      <c r="AC91" s="7">
        <f t="shared" ref="AC91:AC102" si="29">+U91+M91+E91</f>
        <v>218935</v>
      </c>
      <c r="AD91" s="7">
        <f>+AD7</f>
        <v>280157</v>
      </c>
      <c r="AE91" s="63">
        <f>+AE7</f>
        <v>133544</v>
      </c>
      <c r="AF91" s="40">
        <f>+AF7</f>
        <v>125526</v>
      </c>
      <c r="AG91" s="40">
        <f>+AG7</f>
        <v>173538</v>
      </c>
    </row>
    <row r="92" spans="1:33">
      <c r="A92" s="5" t="s">
        <v>24</v>
      </c>
      <c r="B92" s="6">
        <f t="shared" ref="B92:B102" si="30">+B91+B8</f>
        <v>69806</v>
      </c>
      <c r="C92" s="7">
        <f t="shared" ref="C92:C102" si="31">+C91+C8</f>
        <v>63320</v>
      </c>
      <c r="D92" s="7">
        <f t="shared" ref="D92:D102" si="32">+D91+D8</f>
        <v>65497</v>
      </c>
      <c r="E92" s="7">
        <f t="shared" ref="E92:E102" si="33">+E91+E8</f>
        <v>85602</v>
      </c>
      <c r="F92" s="25">
        <f t="shared" ref="F92:F102" si="34">+F91+F8</f>
        <v>104721</v>
      </c>
      <c r="G92" s="63">
        <f t="shared" ref="G92:G102" si="35">+G91+G8</f>
        <v>78016</v>
      </c>
      <c r="H92" s="40">
        <f t="shared" ref="H92:I102" si="36">+H91+H8</f>
        <v>124033</v>
      </c>
      <c r="I92" s="40">
        <f t="shared" si="36"/>
        <v>153976</v>
      </c>
      <c r="J92" s="6">
        <f t="shared" ref="J92:J102" si="37">+J91+J8</f>
        <v>244993</v>
      </c>
      <c r="K92" s="7">
        <f t="shared" ref="K92:K102" si="38">+K91+K8</f>
        <v>233097</v>
      </c>
      <c r="L92" s="7">
        <f t="shared" ref="L92:L102" si="39">+L91+L8</f>
        <v>254906</v>
      </c>
      <c r="M92" s="7">
        <f t="shared" ref="M92:M102" si="40">+M91+M8</f>
        <v>200997</v>
      </c>
      <c r="N92" s="7">
        <f t="shared" ref="N92:N102" si="41">+N91+N8</f>
        <v>258132</v>
      </c>
      <c r="O92" s="7">
        <f t="shared" ref="O92:O102" si="42">+O91+O8</f>
        <v>127302</v>
      </c>
      <c r="P92" s="29">
        <f t="shared" ref="P92:Q102" si="43">+P91+P8</f>
        <v>97029</v>
      </c>
      <c r="Q92" s="29">
        <f t="shared" si="43"/>
        <v>70728</v>
      </c>
      <c r="R92" s="6">
        <f t="shared" ref="R92:R102" si="44">+R91+R8</f>
        <v>42809</v>
      </c>
      <c r="S92" s="7">
        <f t="shared" ref="S92:S102" si="45">+S91+S8</f>
        <v>37646</v>
      </c>
      <c r="T92" s="7">
        <f t="shared" ref="T92:T102" si="46">+T91+T8</f>
        <v>115182</v>
      </c>
      <c r="U92" s="7">
        <f t="shared" ref="U92:U102" si="47">+U91+U8</f>
        <v>148607</v>
      </c>
      <c r="V92" s="7">
        <f t="shared" ref="V92:V102" si="48">+V91+V8</f>
        <v>121703</v>
      </c>
      <c r="W92" s="7">
        <f t="shared" ref="W92:W102" si="49">+W91+W8</f>
        <v>65554</v>
      </c>
      <c r="X92" s="40">
        <f t="shared" ref="X92:Y102" si="50">+X91+X8</f>
        <v>77745</v>
      </c>
      <c r="Y92" s="40">
        <f t="shared" si="50"/>
        <v>156257</v>
      </c>
      <c r="Z92" s="6">
        <f t="shared" si="26"/>
        <v>357608</v>
      </c>
      <c r="AA92" s="7">
        <f t="shared" si="27"/>
        <v>334063</v>
      </c>
      <c r="AB92" s="7">
        <f t="shared" si="28"/>
        <v>435585</v>
      </c>
      <c r="AC92" s="7">
        <f t="shared" si="29"/>
        <v>435206</v>
      </c>
      <c r="AD92" s="7">
        <f t="shared" ref="AD92:AD102" si="51">+AD91+AD8</f>
        <v>484556</v>
      </c>
      <c r="AE92" s="63">
        <f t="shared" ref="AE92:AE102" si="52">+AE91+AE8</f>
        <v>270872</v>
      </c>
      <c r="AF92" s="40">
        <f t="shared" ref="AF92:AG102" si="53">+AF91+AF8</f>
        <v>298807</v>
      </c>
      <c r="AG92" s="40">
        <f t="shared" si="53"/>
        <v>380961</v>
      </c>
    </row>
    <row r="93" spans="1:33">
      <c r="A93" s="5" t="s">
        <v>7</v>
      </c>
      <c r="B93" s="6">
        <f t="shared" si="30"/>
        <v>109474</v>
      </c>
      <c r="C93" s="7">
        <f t="shared" si="31"/>
        <v>95805</v>
      </c>
      <c r="D93" s="7">
        <f t="shared" si="32"/>
        <v>129603</v>
      </c>
      <c r="E93" s="7">
        <f t="shared" si="33"/>
        <v>149810</v>
      </c>
      <c r="F93" s="25">
        <f t="shared" si="34"/>
        <v>148194</v>
      </c>
      <c r="G93" s="63">
        <f t="shared" si="35"/>
        <v>154048</v>
      </c>
      <c r="H93" s="40">
        <f t="shared" si="36"/>
        <v>210130</v>
      </c>
      <c r="I93" s="40">
        <f t="shared" si="36"/>
        <v>253250</v>
      </c>
      <c r="J93" s="6">
        <f t="shared" si="37"/>
        <v>349508</v>
      </c>
      <c r="K93" s="7">
        <f t="shared" si="38"/>
        <v>387832</v>
      </c>
      <c r="L93" s="7">
        <f t="shared" si="39"/>
        <v>373367</v>
      </c>
      <c r="M93" s="7">
        <f t="shared" si="40"/>
        <v>376911</v>
      </c>
      <c r="N93" s="7">
        <f t="shared" si="41"/>
        <v>326743</v>
      </c>
      <c r="O93" s="7">
        <f t="shared" si="42"/>
        <v>214175</v>
      </c>
      <c r="P93" s="29">
        <f t="shared" si="43"/>
        <v>177487</v>
      </c>
      <c r="Q93" s="29">
        <f t="shared" si="43"/>
        <v>132228</v>
      </c>
      <c r="R93" s="6">
        <f t="shared" si="44"/>
        <v>96450</v>
      </c>
      <c r="S93" s="7">
        <f t="shared" si="45"/>
        <v>58570</v>
      </c>
      <c r="T93" s="7">
        <f t="shared" si="46"/>
        <v>215872</v>
      </c>
      <c r="U93" s="7">
        <f t="shared" si="47"/>
        <v>242975</v>
      </c>
      <c r="V93" s="7">
        <f t="shared" si="48"/>
        <v>198772</v>
      </c>
      <c r="W93" s="7">
        <f t="shared" si="49"/>
        <v>104032</v>
      </c>
      <c r="X93" s="40">
        <f t="shared" si="50"/>
        <v>123687</v>
      </c>
      <c r="Y93" s="40">
        <f t="shared" si="50"/>
        <v>256329</v>
      </c>
      <c r="Z93" s="6">
        <f t="shared" si="26"/>
        <v>555432</v>
      </c>
      <c r="AA93" s="7">
        <f t="shared" si="27"/>
        <v>542207</v>
      </c>
      <c r="AB93" s="7">
        <f t="shared" si="28"/>
        <v>718842</v>
      </c>
      <c r="AC93" s="7">
        <f t="shared" si="29"/>
        <v>769696</v>
      </c>
      <c r="AD93" s="7">
        <f t="shared" si="51"/>
        <v>673709</v>
      </c>
      <c r="AE93" s="63">
        <f t="shared" si="52"/>
        <v>472255</v>
      </c>
      <c r="AF93" s="40">
        <f t="shared" si="53"/>
        <v>511304</v>
      </c>
      <c r="AG93" s="40">
        <f t="shared" si="53"/>
        <v>641807</v>
      </c>
    </row>
    <row r="94" spans="1:33">
      <c r="A94" s="5" t="s">
        <v>8</v>
      </c>
      <c r="B94" s="6">
        <f t="shared" si="30"/>
        <v>134983</v>
      </c>
      <c r="C94" s="7">
        <f t="shared" si="31"/>
        <v>136087</v>
      </c>
      <c r="D94" s="7">
        <f t="shared" si="32"/>
        <v>171713</v>
      </c>
      <c r="E94" s="7">
        <f t="shared" si="33"/>
        <v>198317</v>
      </c>
      <c r="F94" s="25">
        <f t="shared" si="34"/>
        <v>199574</v>
      </c>
      <c r="G94" s="63">
        <f t="shared" si="35"/>
        <v>182249</v>
      </c>
      <c r="H94" s="40">
        <f t="shared" si="36"/>
        <v>283735</v>
      </c>
      <c r="I94" s="40">
        <f t="shared" si="36"/>
        <v>374090</v>
      </c>
      <c r="J94" s="6">
        <f t="shared" si="37"/>
        <v>446029</v>
      </c>
      <c r="K94" s="7">
        <f t="shared" si="38"/>
        <v>513108</v>
      </c>
      <c r="L94" s="7">
        <f t="shared" si="39"/>
        <v>471219</v>
      </c>
      <c r="M94" s="7">
        <f t="shared" si="40"/>
        <v>487327</v>
      </c>
      <c r="N94" s="7">
        <f t="shared" si="41"/>
        <v>419640</v>
      </c>
      <c r="O94" s="7">
        <f t="shared" si="42"/>
        <v>292485</v>
      </c>
      <c r="P94" s="29">
        <f t="shared" si="43"/>
        <v>257555</v>
      </c>
      <c r="Q94" s="29">
        <f t="shared" si="43"/>
        <v>194898</v>
      </c>
      <c r="R94" s="6">
        <f t="shared" si="44"/>
        <v>118081</v>
      </c>
      <c r="S94" s="7">
        <f t="shared" si="45"/>
        <v>107802</v>
      </c>
      <c r="T94" s="7">
        <f t="shared" si="46"/>
        <v>273985</v>
      </c>
      <c r="U94" s="7">
        <f t="shared" si="47"/>
        <v>254025</v>
      </c>
      <c r="V94" s="7">
        <f t="shared" si="48"/>
        <v>277926</v>
      </c>
      <c r="W94" s="7">
        <f t="shared" si="49"/>
        <v>179568</v>
      </c>
      <c r="X94" s="40">
        <f t="shared" si="50"/>
        <v>143077</v>
      </c>
      <c r="Y94" s="40">
        <f t="shared" si="50"/>
        <v>311876</v>
      </c>
      <c r="Z94" s="6">
        <f t="shared" si="26"/>
        <v>699093</v>
      </c>
      <c r="AA94" s="7">
        <f t="shared" si="27"/>
        <v>756997</v>
      </c>
      <c r="AB94" s="7">
        <f t="shared" si="28"/>
        <v>916917</v>
      </c>
      <c r="AC94" s="7">
        <f t="shared" si="29"/>
        <v>939669</v>
      </c>
      <c r="AD94" s="7">
        <f t="shared" si="51"/>
        <v>897140</v>
      </c>
      <c r="AE94" s="63">
        <f t="shared" si="52"/>
        <v>654302</v>
      </c>
      <c r="AF94" s="40">
        <f t="shared" si="53"/>
        <v>684367</v>
      </c>
      <c r="AG94" s="40">
        <f t="shared" si="53"/>
        <v>880864</v>
      </c>
    </row>
    <row r="95" spans="1:33">
      <c r="A95" s="5" t="s">
        <v>9</v>
      </c>
      <c r="B95" s="6">
        <f t="shared" si="30"/>
        <v>147554</v>
      </c>
      <c r="C95" s="7">
        <f t="shared" si="31"/>
        <v>182858</v>
      </c>
      <c r="D95" s="7">
        <f t="shared" si="32"/>
        <v>202596</v>
      </c>
      <c r="E95" s="7">
        <f t="shared" si="33"/>
        <v>237163</v>
      </c>
      <c r="F95" s="25">
        <f t="shared" si="34"/>
        <v>258834</v>
      </c>
      <c r="G95" s="63">
        <f t="shared" si="35"/>
        <v>217501</v>
      </c>
      <c r="H95" s="40">
        <f t="shared" si="36"/>
        <v>358290</v>
      </c>
      <c r="I95" s="40">
        <f t="shared" si="36"/>
        <v>463173</v>
      </c>
      <c r="J95" s="6">
        <f t="shared" si="37"/>
        <v>577253</v>
      </c>
      <c r="K95" s="7">
        <f t="shared" si="38"/>
        <v>638676</v>
      </c>
      <c r="L95" s="7">
        <f t="shared" si="39"/>
        <v>578459</v>
      </c>
      <c r="M95" s="7">
        <f t="shared" si="40"/>
        <v>646322</v>
      </c>
      <c r="N95" s="7">
        <f t="shared" si="41"/>
        <v>472737</v>
      </c>
      <c r="O95" s="7">
        <f t="shared" si="42"/>
        <v>359581</v>
      </c>
      <c r="P95" s="29">
        <f t="shared" si="43"/>
        <v>336940</v>
      </c>
      <c r="Q95" s="29">
        <f t="shared" si="43"/>
        <v>258347</v>
      </c>
      <c r="R95" s="6">
        <f t="shared" si="44"/>
        <v>153235</v>
      </c>
      <c r="S95" s="7">
        <f t="shared" si="45"/>
        <v>121365</v>
      </c>
      <c r="T95" s="7">
        <f t="shared" si="46"/>
        <v>346062</v>
      </c>
      <c r="U95" s="7">
        <f t="shared" si="47"/>
        <v>320555</v>
      </c>
      <c r="V95" s="7">
        <f t="shared" si="48"/>
        <v>330921</v>
      </c>
      <c r="W95" s="7">
        <f t="shared" si="49"/>
        <v>230155</v>
      </c>
      <c r="X95" s="40">
        <f t="shared" si="50"/>
        <v>196402</v>
      </c>
      <c r="Y95" s="40">
        <f t="shared" si="50"/>
        <v>406654</v>
      </c>
      <c r="Z95" s="6">
        <f t="shared" si="26"/>
        <v>878042</v>
      </c>
      <c r="AA95" s="7">
        <f t="shared" si="27"/>
        <v>942899</v>
      </c>
      <c r="AB95" s="7">
        <f t="shared" si="28"/>
        <v>1127117</v>
      </c>
      <c r="AC95" s="7">
        <f t="shared" si="29"/>
        <v>1204040</v>
      </c>
      <c r="AD95" s="7">
        <f t="shared" si="51"/>
        <v>1062492</v>
      </c>
      <c r="AE95" s="63">
        <f t="shared" si="52"/>
        <v>807237</v>
      </c>
      <c r="AF95" s="40">
        <f t="shared" si="53"/>
        <v>891632</v>
      </c>
      <c r="AG95" s="40">
        <f t="shared" si="53"/>
        <v>1128174</v>
      </c>
    </row>
    <row r="96" spans="1:33">
      <c r="A96" s="5" t="s">
        <v>10</v>
      </c>
      <c r="B96" s="6">
        <f t="shared" si="30"/>
        <v>196208</v>
      </c>
      <c r="C96" s="7">
        <f t="shared" si="31"/>
        <v>236758</v>
      </c>
      <c r="D96" s="7">
        <f t="shared" si="32"/>
        <v>239733</v>
      </c>
      <c r="E96" s="7">
        <f t="shared" si="33"/>
        <v>297481</v>
      </c>
      <c r="F96" s="25">
        <f t="shared" si="34"/>
        <v>313875</v>
      </c>
      <c r="G96" s="63">
        <f t="shared" si="35"/>
        <v>275364</v>
      </c>
      <c r="H96" s="40">
        <f t="shared" si="36"/>
        <v>467373</v>
      </c>
      <c r="I96" s="40">
        <f t="shared" si="36"/>
        <v>555345</v>
      </c>
      <c r="J96" s="6">
        <f t="shared" si="37"/>
        <v>674651</v>
      </c>
      <c r="K96" s="7">
        <f t="shared" si="38"/>
        <v>774317</v>
      </c>
      <c r="L96" s="7">
        <f t="shared" si="39"/>
        <v>692434</v>
      </c>
      <c r="M96" s="7">
        <f t="shared" si="40"/>
        <v>768233</v>
      </c>
      <c r="N96" s="7">
        <f t="shared" si="41"/>
        <v>503982</v>
      </c>
      <c r="O96" s="7">
        <f t="shared" si="42"/>
        <v>429025</v>
      </c>
      <c r="P96" s="29">
        <f t="shared" si="43"/>
        <v>398027</v>
      </c>
      <c r="Q96" s="29">
        <f t="shared" si="43"/>
        <v>311999</v>
      </c>
      <c r="R96" s="6">
        <f t="shared" si="44"/>
        <v>211872</v>
      </c>
      <c r="S96" s="7">
        <f t="shared" si="45"/>
        <v>162086</v>
      </c>
      <c r="T96" s="7">
        <f t="shared" si="46"/>
        <v>416401</v>
      </c>
      <c r="U96" s="7">
        <f t="shared" si="47"/>
        <v>393073</v>
      </c>
      <c r="V96" s="7">
        <f t="shared" si="48"/>
        <v>375655</v>
      </c>
      <c r="W96" s="7">
        <f t="shared" si="49"/>
        <v>275158</v>
      </c>
      <c r="X96" s="40">
        <f t="shared" si="50"/>
        <v>241173</v>
      </c>
      <c r="Y96" s="40">
        <f t="shared" si="50"/>
        <v>475108</v>
      </c>
      <c r="Z96" s="6">
        <f t="shared" si="26"/>
        <v>1082731</v>
      </c>
      <c r="AA96" s="7">
        <f t="shared" si="27"/>
        <v>1173161</v>
      </c>
      <c r="AB96" s="7">
        <f t="shared" si="28"/>
        <v>1348568</v>
      </c>
      <c r="AC96" s="7">
        <f t="shared" si="29"/>
        <v>1458787</v>
      </c>
      <c r="AD96" s="7">
        <f t="shared" si="51"/>
        <v>1193512</v>
      </c>
      <c r="AE96" s="63">
        <f t="shared" si="52"/>
        <v>979547</v>
      </c>
      <c r="AF96" s="40">
        <f t="shared" si="53"/>
        <v>1106573</v>
      </c>
      <c r="AG96" s="40">
        <f t="shared" si="53"/>
        <v>1342452</v>
      </c>
    </row>
    <row r="97" spans="1:33">
      <c r="A97" s="5" t="s">
        <v>11</v>
      </c>
      <c r="B97" s="6">
        <f t="shared" si="30"/>
        <v>232527</v>
      </c>
      <c r="C97" s="7">
        <f t="shared" si="31"/>
        <v>296126</v>
      </c>
      <c r="D97" s="7">
        <f t="shared" si="32"/>
        <v>283324</v>
      </c>
      <c r="E97" s="7">
        <f t="shared" si="33"/>
        <v>343154</v>
      </c>
      <c r="F97" s="25">
        <f t="shared" si="34"/>
        <v>393204</v>
      </c>
      <c r="G97" s="63">
        <f t="shared" si="35"/>
        <v>329601</v>
      </c>
      <c r="H97" s="40">
        <f t="shared" si="36"/>
        <v>545653</v>
      </c>
      <c r="I97" s="40">
        <f>+I96+I13</f>
        <v>654122</v>
      </c>
      <c r="J97" s="6">
        <f t="shared" si="37"/>
        <v>781547</v>
      </c>
      <c r="K97" s="7">
        <f t="shared" si="38"/>
        <v>900435</v>
      </c>
      <c r="L97" s="7">
        <f t="shared" si="39"/>
        <v>791708</v>
      </c>
      <c r="M97" s="7">
        <f t="shared" si="40"/>
        <v>902199</v>
      </c>
      <c r="N97" s="7">
        <f t="shared" si="41"/>
        <v>572317</v>
      </c>
      <c r="O97" s="7">
        <f t="shared" si="42"/>
        <v>496743</v>
      </c>
      <c r="P97" s="29">
        <f t="shared" si="43"/>
        <v>469985</v>
      </c>
      <c r="Q97" s="29">
        <f t="shared" si="43"/>
        <v>362961</v>
      </c>
      <c r="R97" s="6">
        <f t="shared" si="44"/>
        <v>268457</v>
      </c>
      <c r="S97" s="7">
        <f t="shared" si="45"/>
        <v>267112</v>
      </c>
      <c r="T97" s="7">
        <f t="shared" si="46"/>
        <v>524090</v>
      </c>
      <c r="U97" s="7">
        <f t="shared" si="47"/>
        <v>503027</v>
      </c>
      <c r="V97" s="7">
        <f t="shared" si="48"/>
        <v>444998</v>
      </c>
      <c r="W97" s="7">
        <f t="shared" si="49"/>
        <v>317506</v>
      </c>
      <c r="X97" s="40">
        <f t="shared" si="50"/>
        <v>340683</v>
      </c>
      <c r="Y97" s="40">
        <f t="shared" si="50"/>
        <v>515158</v>
      </c>
      <c r="Z97" s="6">
        <f t="shared" si="26"/>
        <v>1282531</v>
      </c>
      <c r="AA97" s="7">
        <f t="shared" si="27"/>
        <v>1463673</v>
      </c>
      <c r="AB97" s="7">
        <f t="shared" si="28"/>
        <v>1599122</v>
      </c>
      <c r="AC97" s="7">
        <f t="shared" si="29"/>
        <v>1748380</v>
      </c>
      <c r="AD97" s="7">
        <f t="shared" si="51"/>
        <v>1410519</v>
      </c>
      <c r="AE97" s="63">
        <f t="shared" si="52"/>
        <v>1143850</v>
      </c>
      <c r="AF97" s="40">
        <f t="shared" si="53"/>
        <v>1356321</v>
      </c>
      <c r="AG97" s="40">
        <f t="shared" si="53"/>
        <v>1532241</v>
      </c>
    </row>
    <row r="98" spans="1:33">
      <c r="A98" s="5" t="s">
        <v>12</v>
      </c>
      <c r="B98" s="6">
        <f t="shared" si="30"/>
        <v>272552</v>
      </c>
      <c r="C98" s="7">
        <f t="shared" si="31"/>
        <v>362188</v>
      </c>
      <c r="D98" s="7">
        <f t="shared" si="32"/>
        <v>318377</v>
      </c>
      <c r="E98" s="7">
        <f t="shared" si="33"/>
        <v>379953</v>
      </c>
      <c r="F98" s="25">
        <f t="shared" si="34"/>
        <v>476003</v>
      </c>
      <c r="G98" s="63">
        <f t="shared" si="35"/>
        <v>371046</v>
      </c>
      <c r="H98" s="40">
        <f t="shared" si="36"/>
        <v>648965</v>
      </c>
      <c r="I98" s="40">
        <f>+I97+I14</f>
        <v>771566</v>
      </c>
      <c r="J98" s="6">
        <f t="shared" si="37"/>
        <v>883133</v>
      </c>
      <c r="K98" s="7">
        <f t="shared" si="38"/>
        <v>1087547</v>
      </c>
      <c r="L98" s="7">
        <f t="shared" si="39"/>
        <v>903166</v>
      </c>
      <c r="M98" s="7">
        <f t="shared" si="40"/>
        <v>1044518</v>
      </c>
      <c r="N98" s="7">
        <f t="shared" si="41"/>
        <v>630065</v>
      </c>
      <c r="O98" s="7">
        <f t="shared" si="42"/>
        <v>554689</v>
      </c>
      <c r="P98" s="29">
        <f t="shared" si="43"/>
        <v>524737</v>
      </c>
      <c r="Q98" s="29">
        <f t="shared" si="43"/>
        <v>396345</v>
      </c>
      <c r="R98" s="6">
        <f t="shared" si="44"/>
        <v>281918</v>
      </c>
      <c r="S98" s="7">
        <f t="shared" si="45"/>
        <v>322900</v>
      </c>
      <c r="T98" s="7">
        <f t="shared" si="46"/>
        <v>642185</v>
      </c>
      <c r="U98" s="7">
        <f t="shared" si="47"/>
        <v>563816</v>
      </c>
      <c r="V98" s="7">
        <f t="shared" si="48"/>
        <v>573180</v>
      </c>
      <c r="W98" s="7">
        <f t="shared" si="49"/>
        <v>363991</v>
      </c>
      <c r="X98" s="40">
        <f t="shared" si="50"/>
        <v>409629</v>
      </c>
      <c r="Y98" s="40">
        <f t="shared" si="50"/>
        <v>548523</v>
      </c>
      <c r="Z98" s="6">
        <f t="shared" si="26"/>
        <v>1437603</v>
      </c>
      <c r="AA98" s="7">
        <f t="shared" si="27"/>
        <v>1772635</v>
      </c>
      <c r="AB98" s="7">
        <f t="shared" si="28"/>
        <v>1863728</v>
      </c>
      <c r="AC98" s="7">
        <f t="shared" si="29"/>
        <v>1988287</v>
      </c>
      <c r="AD98" s="7">
        <f t="shared" si="51"/>
        <v>1679248</v>
      </c>
      <c r="AE98" s="63">
        <f t="shared" si="52"/>
        <v>1289726</v>
      </c>
      <c r="AF98" s="40">
        <f t="shared" si="53"/>
        <v>1583331</v>
      </c>
      <c r="AG98" s="40">
        <f t="shared" si="53"/>
        <v>1716434</v>
      </c>
    </row>
    <row r="99" spans="1:33">
      <c r="A99" s="5" t="s">
        <v>13</v>
      </c>
      <c r="B99" s="6">
        <f t="shared" si="30"/>
        <v>324688</v>
      </c>
      <c r="C99" s="7">
        <f t="shared" si="31"/>
        <v>395212</v>
      </c>
      <c r="D99" s="7">
        <f t="shared" si="32"/>
        <v>378042</v>
      </c>
      <c r="E99" s="7">
        <f t="shared" si="33"/>
        <v>405804</v>
      </c>
      <c r="F99" s="25">
        <f t="shared" si="34"/>
        <v>531014</v>
      </c>
      <c r="G99" s="63">
        <f t="shared" si="35"/>
        <v>414907</v>
      </c>
      <c r="H99" s="40">
        <f t="shared" si="36"/>
        <v>712838</v>
      </c>
      <c r="I99" s="40">
        <f t="shared" si="36"/>
        <v>852995</v>
      </c>
      <c r="J99" s="6">
        <f t="shared" si="37"/>
        <v>995890</v>
      </c>
      <c r="K99" s="7">
        <f t="shared" si="38"/>
        <v>1236635</v>
      </c>
      <c r="L99" s="7">
        <f t="shared" si="39"/>
        <v>988277</v>
      </c>
      <c r="M99" s="7">
        <f t="shared" si="40"/>
        <v>1206200</v>
      </c>
      <c r="N99" s="7">
        <f t="shared" si="41"/>
        <v>677416</v>
      </c>
      <c r="O99" s="7">
        <f t="shared" si="42"/>
        <v>601705</v>
      </c>
      <c r="P99" s="29">
        <f t="shared" si="43"/>
        <v>572080</v>
      </c>
      <c r="Q99" s="29">
        <f t="shared" si="43"/>
        <v>442976</v>
      </c>
      <c r="R99" s="6">
        <f t="shared" si="44"/>
        <v>353840</v>
      </c>
      <c r="S99" s="7">
        <f t="shared" si="45"/>
        <v>393400</v>
      </c>
      <c r="T99" s="7">
        <f t="shared" si="46"/>
        <v>753546</v>
      </c>
      <c r="U99" s="7">
        <f t="shared" si="47"/>
        <v>636298</v>
      </c>
      <c r="V99" s="7">
        <f t="shared" si="48"/>
        <v>704619</v>
      </c>
      <c r="W99" s="7">
        <f t="shared" si="49"/>
        <v>401404</v>
      </c>
      <c r="X99" s="40">
        <f t="shared" si="50"/>
        <v>506427</v>
      </c>
      <c r="Y99" s="40">
        <f t="shared" si="50"/>
        <v>650920</v>
      </c>
      <c r="Z99" s="6">
        <f t="shared" si="26"/>
        <v>1674418</v>
      </c>
      <c r="AA99" s="7">
        <f t="shared" si="27"/>
        <v>2025247</v>
      </c>
      <c r="AB99" s="7">
        <f t="shared" si="28"/>
        <v>2119865</v>
      </c>
      <c r="AC99" s="7">
        <f t="shared" si="29"/>
        <v>2248302</v>
      </c>
      <c r="AD99" s="7">
        <f t="shared" si="51"/>
        <v>1913049</v>
      </c>
      <c r="AE99" s="63">
        <f t="shared" si="52"/>
        <v>1418016</v>
      </c>
      <c r="AF99" s="40">
        <f t="shared" si="53"/>
        <v>1791345</v>
      </c>
      <c r="AG99" s="40">
        <f t="shared" si="53"/>
        <v>1946891</v>
      </c>
    </row>
    <row r="100" spans="1:33">
      <c r="A100" s="5" t="s">
        <v>14</v>
      </c>
      <c r="B100" s="6">
        <f t="shared" si="30"/>
        <v>355821</v>
      </c>
      <c r="C100" s="7">
        <f t="shared" si="31"/>
        <v>459606</v>
      </c>
      <c r="D100" s="7">
        <f t="shared" si="32"/>
        <v>422060</v>
      </c>
      <c r="E100" s="7">
        <f t="shared" si="33"/>
        <v>458807</v>
      </c>
      <c r="F100" s="25">
        <f t="shared" si="34"/>
        <v>642522</v>
      </c>
      <c r="G100" s="63">
        <f t="shared" si="35"/>
        <v>438121</v>
      </c>
      <c r="H100" s="40">
        <f t="shared" si="36"/>
        <v>807817</v>
      </c>
      <c r="I100" s="40">
        <f t="shared" si="36"/>
        <v>928849</v>
      </c>
      <c r="J100" s="6">
        <f t="shared" si="37"/>
        <v>1134849</v>
      </c>
      <c r="K100" s="7">
        <f t="shared" si="38"/>
        <v>1358105</v>
      </c>
      <c r="L100" s="7">
        <f t="shared" si="39"/>
        <v>1094275</v>
      </c>
      <c r="M100" s="7">
        <f t="shared" si="40"/>
        <v>1334558</v>
      </c>
      <c r="N100" s="7">
        <f t="shared" si="41"/>
        <v>721339</v>
      </c>
      <c r="O100" s="7">
        <f t="shared" si="42"/>
        <v>653911</v>
      </c>
      <c r="P100" s="29">
        <f t="shared" si="43"/>
        <v>628002</v>
      </c>
      <c r="Q100" s="29">
        <f t="shared" si="43"/>
        <v>484301</v>
      </c>
      <c r="R100" s="6">
        <f t="shared" si="44"/>
        <v>408804</v>
      </c>
      <c r="S100" s="7">
        <f t="shared" si="45"/>
        <v>474998</v>
      </c>
      <c r="T100" s="7">
        <f t="shared" si="46"/>
        <v>892350</v>
      </c>
      <c r="U100" s="7">
        <f t="shared" si="47"/>
        <v>715550</v>
      </c>
      <c r="V100" s="7">
        <f t="shared" si="48"/>
        <v>838169</v>
      </c>
      <c r="W100" s="7">
        <f t="shared" si="49"/>
        <v>483512</v>
      </c>
      <c r="X100" s="40">
        <f t="shared" si="50"/>
        <v>603542</v>
      </c>
      <c r="Y100" s="40">
        <f t="shared" si="50"/>
        <v>735238</v>
      </c>
      <c r="Z100" s="6">
        <f t="shared" si="26"/>
        <v>1899474</v>
      </c>
      <c r="AA100" s="7">
        <f t="shared" si="27"/>
        <v>2292709</v>
      </c>
      <c r="AB100" s="7">
        <f t="shared" si="28"/>
        <v>2408685</v>
      </c>
      <c r="AC100" s="7">
        <f t="shared" si="29"/>
        <v>2508915</v>
      </c>
      <c r="AD100" s="7">
        <f t="shared" si="51"/>
        <v>2202030</v>
      </c>
      <c r="AE100" s="63">
        <f t="shared" si="52"/>
        <v>1575544</v>
      </c>
      <c r="AF100" s="40">
        <f t="shared" si="53"/>
        <v>2039361</v>
      </c>
      <c r="AG100" s="40">
        <f t="shared" si="53"/>
        <v>2148388</v>
      </c>
    </row>
    <row r="101" spans="1:33">
      <c r="A101" s="5" t="s">
        <v>15</v>
      </c>
      <c r="B101" s="6">
        <f t="shared" si="30"/>
        <v>399053</v>
      </c>
      <c r="C101" s="7">
        <f t="shared" si="31"/>
        <v>524656</v>
      </c>
      <c r="D101" s="7">
        <f t="shared" si="32"/>
        <v>460143</v>
      </c>
      <c r="E101" s="7">
        <f t="shared" si="33"/>
        <v>508046</v>
      </c>
      <c r="F101" s="25">
        <f t="shared" si="34"/>
        <v>706536</v>
      </c>
      <c r="G101" s="63">
        <f t="shared" si="35"/>
        <v>536429</v>
      </c>
      <c r="H101" s="40">
        <f t="shared" si="36"/>
        <v>878185</v>
      </c>
      <c r="I101" s="40">
        <f t="shared" si="36"/>
        <v>940552</v>
      </c>
      <c r="J101" s="6">
        <f t="shared" si="37"/>
        <v>1229721</v>
      </c>
      <c r="K101" s="7">
        <f t="shared" si="38"/>
        <v>1502047</v>
      </c>
      <c r="L101" s="7">
        <f t="shared" si="39"/>
        <v>1197423</v>
      </c>
      <c r="M101" s="7">
        <f t="shared" si="40"/>
        <v>1464385</v>
      </c>
      <c r="N101" s="7">
        <f t="shared" si="41"/>
        <v>777357</v>
      </c>
      <c r="O101" s="7">
        <f t="shared" si="42"/>
        <v>701632</v>
      </c>
      <c r="P101" s="29">
        <f t="shared" si="43"/>
        <v>673349</v>
      </c>
      <c r="Q101" s="29">
        <f t="shared" si="43"/>
        <v>494992</v>
      </c>
      <c r="R101" s="6">
        <f t="shared" si="44"/>
        <v>424075</v>
      </c>
      <c r="S101" s="7">
        <f t="shared" si="45"/>
        <v>511687</v>
      </c>
      <c r="T101" s="7">
        <f t="shared" si="46"/>
        <v>1002016</v>
      </c>
      <c r="U101" s="7">
        <f t="shared" si="47"/>
        <v>803441</v>
      </c>
      <c r="V101" s="7">
        <f t="shared" si="48"/>
        <v>917067</v>
      </c>
      <c r="W101" s="7">
        <f t="shared" si="49"/>
        <v>517584</v>
      </c>
      <c r="X101" s="40">
        <f t="shared" si="50"/>
        <v>660122</v>
      </c>
      <c r="Y101" s="40">
        <f t="shared" si="50"/>
        <v>764237</v>
      </c>
      <c r="Z101" s="6">
        <f t="shared" si="26"/>
        <v>2052849</v>
      </c>
      <c r="AA101" s="7">
        <f t="shared" si="27"/>
        <v>2538390</v>
      </c>
      <c r="AB101" s="7">
        <f t="shared" si="28"/>
        <v>2659582</v>
      </c>
      <c r="AC101" s="7">
        <f t="shared" si="29"/>
        <v>2775872</v>
      </c>
      <c r="AD101" s="7">
        <f t="shared" si="51"/>
        <v>2400960</v>
      </c>
      <c r="AE101" s="63">
        <f t="shared" si="52"/>
        <v>1755645</v>
      </c>
      <c r="AF101" s="40">
        <f t="shared" si="53"/>
        <v>2211656</v>
      </c>
      <c r="AG101" s="40">
        <f t="shared" si="53"/>
        <v>2199781</v>
      </c>
    </row>
    <row r="102" spans="1:33" ht="13.5" thickBot="1">
      <c r="A102" s="20" t="s">
        <v>16</v>
      </c>
      <c r="B102" s="21">
        <f t="shared" si="30"/>
        <v>462448</v>
      </c>
      <c r="C102" s="22">
        <f t="shared" si="31"/>
        <v>578792</v>
      </c>
      <c r="D102" s="22">
        <f t="shared" si="32"/>
        <v>520428</v>
      </c>
      <c r="E102" s="22">
        <f t="shared" si="33"/>
        <v>547074</v>
      </c>
      <c r="F102" s="50">
        <f t="shared" si="34"/>
        <v>760400</v>
      </c>
      <c r="G102" s="64">
        <f t="shared" si="35"/>
        <v>610545</v>
      </c>
      <c r="H102" s="47">
        <f t="shared" si="36"/>
        <v>878185</v>
      </c>
      <c r="I102" s="47">
        <f t="shared" si="36"/>
        <v>940552</v>
      </c>
      <c r="J102" s="21">
        <f t="shared" si="37"/>
        <v>1328223</v>
      </c>
      <c r="K102" s="22">
        <f t="shared" si="38"/>
        <v>1637255</v>
      </c>
      <c r="L102" s="22">
        <f t="shared" si="39"/>
        <v>1331259</v>
      </c>
      <c r="M102" s="22">
        <f t="shared" si="40"/>
        <v>1561449</v>
      </c>
      <c r="N102" s="22">
        <f t="shared" si="41"/>
        <v>840851</v>
      </c>
      <c r="O102" s="22">
        <f t="shared" si="42"/>
        <v>763418</v>
      </c>
      <c r="P102" s="30">
        <f t="shared" si="43"/>
        <v>673349</v>
      </c>
      <c r="Q102" s="30">
        <f t="shared" si="43"/>
        <v>494992</v>
      </c>
      <c r="R102" s="21">
        <f t="shared" si="44"/>
        <v>466731</v>
      </c>
      <c r="S102" s="22">
        <f t="shared" si="45"/>
        <v>535880</v>
      </c>
      <c r="T102" s="22">
        <f t="shared" si="46"/>
        <v>1058681</v>
      </c>
      <c r="U102" s="22">
        <f t="shared" si="47"/>
        <v>862591</v>
      </c>
      <c r="V102" s="22">
        <f t="shared" si="48"/>
        <v>960422</v>
      </c>
      <c r="W102" s="22">
        <f t="shared" si="49"/>
        <v>554674</v>
      </c>
      <c r="X102" s="47">
        <f t="shared" si="50"/>
        <v>665406</v>
      </c>
      <c r="Y102" s="47">
        <f t="shared" si="50"/>
        <v>766072</v>
      </c>
      <c r="Z102" s="21">
        <f t="shared" si="26"/>
        <v>2257402</v>
      </c>
      <c r="AA102" s="22">
        <f t="shared" si="27"/>
        <v>2751927</v>
      </c>
      <c r="AB102" s="22">
        <f t="shared" si="28"/>
        <v>2910368</v>
      </c>
      <c r="AC102" s="22">
        <f t="shared" si="29"/>
        <v>2971114</v>
      </c>
      <c r="AD102" s="22">
        <f t="shared" si="51"/>
        <v>2561673</v>
      </c>
      <c r="AE102" s="64">
        <f t="shared" si="52"/>
        <v>1928637</v>
      </c>
      <c r="AF102" s="47">
        <f t="shared" si="53"/>
        <v>2216940</v>
      </c>
      <c r="AG102" s="47">
        <f t="shared" si="53"/>
        <v>2201616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42">
        <v>2010</v>
      </c>
      <c r="AG109" s="42">
        <v>2011</v>
      </c>
    </row>
    <row r="110" spans="1:33">
      <c r="A110" s="5" t="s">
        <v>6</v>
      </c>
      <c r="B110" s="6">
        <f t="shared" ref="B110:X110" si="54">+B27</f>
        <v>17783.54</v>
      </c>
      <c r="C110" s="7">
        <f t="shared" si="54"/>
        <v>11614</v>
      </c>
      <c r="D110" s="7">
        <f t="shared" si="54"/>
        <v>8861</v>
      </c>
      <c r="E110" s="7">
        <f t="shared" si="54"/>
        <v>37238.35</v>
      </c>
      <c r="F110" s="25">
        <f t="shared" si="54"/>
        <v>63197.11</v>
      </c>
      <c r="G110" s="63">
        <f t="shared" si="54"/>
        <v>28278</v>
      </c>
      <c r="H110" s="40">
        <f t="shared" si="54"/>
        <v>47330.32</v>
      </c>
      <c r="I110" s="40">
        <f t="shared" ref="I110" si="55">+I27</f>
        <v>74257</v>
      </c>
      <c r="J110" s="6">
        <f t="shared" si="54"/>
        <v>335818.5</v>
      </c>
      <c r="K110" s="7">
        <f t="shared" si="54"/>
        <v>499624</v>
      </c>
      <c r="L110" s="7">
        <f t="shared" si="54"/>
        <v>423429</v>
      </c>
      <c r="M110" s="7">
        <f t="shared" si="54"/>
        <v>353451.3</v>
      </c>
      <c r="N110" s="7">
        <f t="shared" si="54"/>
        <v>387413.5</v>
      </c>
      <c r="O110" s="7">
        <f t="shared" si="54"/>
        <v>395901</v>
      </c>
      <c r="P110" s="29">
        <f t="shared" si="54"/>
        <v>555107.1</v>
      </c>
      <c r="Q110" s="29">
        <f t="shared" ref="Q110" si="56">+Q27</f>
        <v>641774</v>
      </c>
      <c r="R110" s="6">
        <f t="shared" si="54"/>
        <v>199570.78</v>
      </c>
      <c r="S110" s="7">
        <f t="shared" si="54"/>
        <v>130532</v>
      </c>
      <c r="T110" s="7">
        <f t="shared" si="54"/>
        <v>314164</v>
      </c>
      <c r="U110" s="7">
        <f t="shared" si="54"/>
        <v>314274.89</v>
      </c>
      <c r="V110" s="7">
        <f t="shared" si="54"/>
        <v>324913.26</v>
      </c>
      <c r="W110" s="7">
        <f t="shared" si="54"/>
        <v>270301</v>
      </c>
      <c r="X110" s="40">
        <f t="shared" si="54"/>
        <v>297670.63</v>
      </c>
      <c r="Y110" s="40">
        <f t="shared" ref="Y110" si="57">+Y27</f>
        <v>288156</v>
      </c>
      <c r="Z110" s="6">
        <f t="shared" ref="Z110:Z121" si="58">+R110+J110+B110</f>
        <v>553172.82000000007</v>
      </c>
      <c r="AA110" s="7">
        <f t="shared" ref="AA110:AA121" si="59">+S110+K110+C110</f>
        <v>641770</v>
      </c>
      <c r="AB110" s="7">
        <f t="shared" ref="AB110:AB121" si="60">+T110+L110+D110</f>
        <v>746454</v>
      </c>
      <c r="AC110" s="7">
        <f t="shared" ref="AC110:AC121" si="61">+U110+M110+E110</f>
        <v>704964.53999999992</v>
      </c>
      <c r="AD110" s="7">
        <f>+AD27</f>
        <v>775523.87</v>
      </c>
      <c r="AE110" s="63">
        <f>+AE27</f>
        <v>694480</v>
      </c>
      <c r="AF110" s="40">
        <f>+AF27</f>
        <v>297670</v>
      </c>
      <c r="AG110" s="40">
        <f>+AG27</f>
        <v>1004187</v>
      </c>
    </row>
    <row r="111" spans="1:33">
      <c r="A111" s="5" t="s">
        <v>24</v>
      </c>
      <c r="B111" s="6">
        <f t="shared" ref="B111:B121" si="62">+B110+B28</f>
        <v>25713.71</v>
      </c>
      <c r="C111" s="7">
        <f t="shared" ref="C111:C121" si="63">+C110+C28</f>
        <v>20220</v>
      </c>
      <c r="D111" s="7">
        <f t="shared" ref="D111:D121" si="64">+D110+D28</f>
        <v>17111</v>
      </c>
      <c r="E111" s="7">
        <f t="shared" ref="E111:E121" si="65">+E110+E28</f>
        <v>65217.919999999998</v>
      </c>
      <c r="F111" s="25">
        <f t="shared" ref="F111:F121" si="66">+F110+F28</f>
        <v>129391.33</v>
      </c>
      <c r="G111" s="63">
        <f t="shared" ref="G111:G121" si="67">+G110+G28</f>
        <v>41399.5</v>
      </c>
      <c r="H111" s="40">
        <f t="shared" ref="H111:I121" si="68">+H110+H28</f>
        <v>101487.72</v>
      </c>
      <c r="I111" s="40">
        <f t="shared" si="68"/>
        <v>151268</v>
      </c>
      <c r="J111" s="6">
        <f t="shared" ref="J111:J121" si="69">+J110+J28</f>
        <v>713453.6</v>
      </c>
      <c r="K111" s="7">
        <f t="shared" ref="K111:K121" si="70">+K110+K28</f>
        <v>1037797</v>
      </c>
      <c r="L111" s="7">
        <f t="shared" ref="L111:L121" si="71">+L110+L28</f>
        <v>877120</v>
      </c>
      <c r="M111" s="7">
        <f t="shared" ref="M111:M121" si="72">+M110+M28</f>
        <v>738972.5</v>
      </c>
      <c r="N111" s="7">
        <f t="shared" ref="N111:N121" si="73">+N110+N28</f>
        <v>891607</v>
      </c>
      <c r="O111" s="7">
        <f t="shared" ref="O111:O121" si="74">+O110+O28</f>
        <v>902317.5</v>
      </c>
      <c r="P111" s="29">
        <f t="shared" ref="P111:Q121" si="75">+P110+P28</f>
        <v>1116775.3999999999</v>
      </c>
      <c r="Q111" s="29">
        <f t="shared" si="75"/>
        <v>1289759</v>
      </c>
      <c r="R111" s="6">
        <f t="shared" ref="R111:R121" si="76">+R110+R28</f>
        <v>436214.44</v>
      </c>
      <c r="S111" s="7">
        <f t="shared" ref="S111:S121" si="77">+S110+S28</f>
        <v>355478</v>
      </c>
      <c r="T111" s="7">
        <f t="shared" ref="T111:T121" si="78">+T110+T28</f>
        <v>603852</v>
      </c>
      <c r="U111" s="7">
        <f t="shared" ref="U111:U121" si="79">+U110+U28</f>
        <v>569313.05000000005</v>
      </c>
      <c r="V111" s="7">
        <f t="shared" ref="V111:V121" si="80">+V110+V28</f>
        <v>637105.93999999994</v>
      </c>
      <c r="W111" s="7">
        <f t="shared" ref="W111:W121" si="81">+W110+W28</f>
        <v>545551.31000000006</v>
      </c>
      <c r="X111" s="40">
        <f t="shared" ref="X111:Y121" si="82">+X110+X28</f>
        <v>559057.30000000005</v>
      </c>
      <c r="Y111" s="40">
        <f t="shared" si="82"/>
        <v>543506</v>
      </c>
      <c r="Z111" s="6">
        <f t="shared" si="58"/>
        <v>1175381.75</v>
      </c>
      <c r="AA111" s="7">
        <f t="shared" si="59"/>
        <v>1413495</v>
      </c>
      <c r="AB111" s="7">
        <f t="shared" si="60"/>
        <v>1498083</v>
      </c>
      <c r="AC111" s="7">
        <f t="shared" si="61"/>
        <v>1373503.47</v>
      </c>
      <c r="AD111" s="7">
        <f t="shared" ref="AD111:AD121" si="83">+AD110+AD28</f>
        <v>1658104.27</v>
      </c>
      <c r="AE111" s="63">
        <f t="shared" ref="AE111:AE121" si="84">+AE110+AE28</f>
        <v>1489268.31</v>
      </c>
      <c r="AF111" s="40">
        <f t="shared" ref="AF111:AG121" si="85">+AF110+AF28</f>
        <v>559056.67000000004</v>
      </c>
      <c r="AG111" s="40">
        <f t="shared" si="85"/>
        <v>1984533</v>
      </c>
    </row>
    <row r="112" spans="1:33">
      <c r="A112" s="5" t="s">
        <v>7</v>
      </c>
      <c r="B112" s="6">
        <f t="shared" si="62"/>
        <v>44347.13</v>
      </c>
      <c r="C112" s="7">
        <f t="shared" si="63"/>
        <v>36610</v>
      </c>
      <c r="D112" s="7">
        <f t="shared" si="64"/>
        <v>24195</v>
      </c>
      <c r="E112" s="7">
        <f t="shared" si="65"/>
        <v>115463.51</v>
      </c>
      <c r="F112" s="25">
        <f t="shared" si="66"/>
        <v>166278.45000000001</v>
      </c>
      <c r="G112" s="63">
        <f t="shared" si="67"/>
        <v>62750.31</v>
      </c>
      <c r="H112" s="40">
        <f t="shared" si="68"/>
        <v>162272.75</v>
      </c>
      <c r="I112" s="40">
        <f t="shared" si="68"/>
        <v>195308.85</v>
      </c>
      <c r="J112" s="6">
        <f t="shared" si="69"/>
        <v>1145424.8999999999</v>
      </c>
      <c r="K112" s="7">
        <f t="shared" si="70"/>
        <v>1647970</v>
      </c>
      <c r="L112" s="7">
        <f t="shared" si="71"/>
        <v>1506144</v>
      </c>
      <c r="M112" s="7">
        <f t="shared" si="72"/>
        <v>1240015.1000000001</v>
      </c>
      <c r="N112" s="7">
        <f t="shared" si="73"/>
        <v>1482988.4</v>
      </c>
      <c r="O112" s="7">
        <f t="shared" si="74"/>
        <v>1567390.7</v>
      </c>
      <c r="P112" s="29">
        <f t="shared" si="75"/>
        <v>1734109.2</v>
      </c>
      <c r="Q112" s="29">
        <f t="shared" si="75"/>
        <v>2071801.9</v>
      </c>
      <c r="R112" s="6">
        <f t="shared" si="76"/>
        <v>691153.35</v>
      </c>
      <c r="S112" s="7">
        <f t="shared" si="77"/>
        <v>543182</v>
      </c>
      <c r="T112" s="7">
        <f t="shared" si="78"/>
        <v>867844</v>
      </c>
      <c r="U112" s="7">
        <f t="shared" si="79"/>
        <v>824883.37000000011</v>
      </c>
      <c r="V112" s="7">
        <f t="shared" si="80"/>
        <v>827728.62999999989</v>
      </c>
      <c r="W112" s="7">
        <f t="shared" si="81"/>
        <v>747998.09000000008</v>
      </c>
      <c r="X112" s="40">
        <f t="shared" si="82"/>
        <v>834870.71000000008</v>
      </c>
      <c r="Y112" s="40">
        <f t="shared" si="82"/>
        <v>987529.98</v>
      </c>
      <c r="Z112" s="6">
        <f t="shared" si="58"/>
        <v>1880925.38</v>
      </c>
      <c r="AA112" s="7">
        <f t="shared" si="59"/>
        <v>2227762</v>
      </c>
      <c r="AB112" s="7">
        <f t="shared" si="60"/>
        <v>2398183</v>
      </c>
      <c r="AC112" s="7">
        <f t="shared" si="61"/>
        <v>2180361.98</v>
      </c>
      <c r="AD112" s="7">
        <f t="shared" si="83"/>
        <v>2476995.48</v>
      </c>
      <c r="AE112" s="63">
        <f t="shared" si="84"/>
        <v>2378139.1</v>
      </c>
      <c r="AF112" s="40">
        <f t="shared" si="85"/>
        <v>834870.08000000007</v>
      </c>
      <c r="AG112" s="40">
        <f t="shared" si="85"/>
        <v>3254640.73</v>
      </c>
    </row>
    <row r="113" spans="1:33">
      <c r="A113" s="5" t="s">
        <v>8</v>
      </c>
      <c r="B113" s="6">
        <f t="shared" si="62"/>
        <v>53994.09</v>
      </c>
      <c r="C113" s="7">
        <f t="shared" si="63"/>
        <v>56595</v>
      </c>
      <c r="D113" s="7">
        <f t="shared" si="64"/>
        <v>39160.22</v>
      </c>
      <c r="E113" s="7">
        <f t="shared" si="65"/>
        <v>142511.99</v>
      </c>
      <c r="F113" s="25">
        <f t="shared" si="66"/>
        <v>235818.53000000003</v>
      </c>
      <c r="G113" s="63">
        <f t="shared" si="67"/>
        <v>78372.069999999992</v>
      </c>
      <c r="H113" s="40">
        <f t="shared" si="68"/>
        <v>249014.15</v>
      </c>
      <c r="I113" s="40">
        <f t="shared" si="68"/>
        <v>271952.71999999997</v>
      </c>
      <c r="J113" s="6">
        <f t="shared" si="69"/>
        <v>1675079.7999999998</v>
      </c>
      <c r="K113" s="7">
        <f t="shared" si="70"/>
        <v>2236695</v>
      </c>
      <c r="L113" s="7">
        <f t="shared" si="71"/>
        <v>2097153</v>
      </c>
      <c r="M113" s="7">
        <f t="shared" si="72"/>
        <v>1783291</v>
      </c>
      <c r="N113" s="7">
        <f t="shared" si="73"/>
        <v>2121990.4</v>
      </c>
      <c r="O113" s="7">
        <f t="shared" si="74"/>
        <v>2130366.9</v>
      </c>
      <c r="P113" s="29">
        <f t="shared" si="75"/>
        <v>2444482.7000000002</v>
      </c>
      <c r="Q113" s="29">
        <f t="shared" si="75"/>
        <v>2941844.9</v>
      </c>
      <c r="R113" s="6">
        <f t="shared" si="76"/>
        <v>877353.21</v>
      </c>
      <c r="S113" s="7">
        <f t="shared" si="77"/>
        <v>737901</v>
      </c>
      <c r="T113" s="7">
        <f t="shared" si="78"/>
        <v>1136253.26</v>
      </c>
      <c r="U113" s="7">
        <f t="shared" si="79"/>
        <v>1100670.31</v>
      </c>
      <c r="V113" s="7">
        <f t="shared" si="80"/>
        <v>1058454.44</v>
      </c>
      <c r="W113" s="7">
        <f t="shared" si="81"/>
        <v>950036.09000000008</v>
      </c>
      <c r="X113" s="40">
        <f t="shared" si="82"/>
        <v>1094482.4700000002</v>
      </c>
      <c r="Y113" s="40">
        <f t="shared" si="82"/>
        <v>1129486.19</v>
      </c>
      <c r="Z113" s="6">
        <f t="shared" si="58"/>
        <v>2606427.0999999996</v>
      </c>
      <c r="AA113" s="7">
        <f t="shared" si="59"/>
        <v>3031191</v>
      </c>
      <c r="AB113" s="7">
        <f t="shared" si="60"/>
        <v>3272566.48</v>
      </c>
      <c r="AC113" s="7">
        <f t="shared" si="61"/>
        <v>3026473.3</v>
      </c>
      <c r="AD113" s="7">
        <f t="shared" si="83"/>
        <v>3416263.37</v>
      </c>
      <c r="AE113" s="63">
        <f t="shared" si="84"/>
        <v>3158775.06</v>
      </c>
      <c r="AF113" s="40">
        <f t="shared" si="85"/>
        <v>1094481.8400000001</v>
      </c>
      <c r="AG113" s="40">
        <f t="shared" si="85"/>
        <v>4343283.8100000005</v>
      </c>
    </row>
    <row r="114" spans="1:33">
      <c r="A114" s="5" t="s">
        <v>9</v>
      </c>
      <c r="B114" s="6">
        <f t="shared" si="62"/>
        <v>65866.539999999994</v>
      </c>
      <c r="C114" s="7">
        <f t="shared" si="63"/>
        <v>69056</v>
      </c>
      <c r="D114" s="7">
        <f t="shared" si="64"/>
        <v>51837.48</v>
      </c>
      <c r="E114" s="7">
        <f t="shared" si="65"/>
        <v>165823.51999999999</v>
      </c>
      <c r="F114" s="25">
        <f t="shared" si="66"/>
        <v>266814.34000000003</v>
      </c>
      <c r="G114" s="63">
        <f t="shared" si="67"/>
        <v>106550.56999999999</v>
      </c>
      <c r="H114" s="40">
        <f t="shared" si="68"/>
        <v>317474.12</v>
      </c>
      <c r="I114" s="40">
        <f t="shared" si="68"/>
        <v>349421.72</v>
      </c>
      <c r="J114" s="6">
        <f t="shared" si="69"/>
        <v>2157668</v>
      </c>
      <c r="K114" s="7">
        <f t="shared" si="70"/>
        <v>2837409</v>
      </c>
      <c r="L114" s="7">
        <f t="shared" si="71"/>
        <v>2665325.6</v>
      </c>
      <c r="M114" s="7">
        <f t="shared" si="72"/>
        <v>2247504.73</v>
      </c>
      <c r="N114" s="7">
        <f t="shared" si="73"/>
        <v>2750505.5</v>
      </c>
      <c r="O114" s="7">
        <f t="shared" si="74"/>
        <v>2644691.6999999997</v>
      </c>
      <c r="P114" s="29">
        <f t="shared" si="75"/>
        <v>3249259.2</v>
      </c>
      <c r="Q114" s="29">
        <f t="shared" si="75"/>
        <v>3728196.9</v>
      </c>
      <c r="R114" s="6">
        <f t="shared" si="76"/>
        <v>1032319.69</v>
      </c>
      <c r="S114" s="7">
        <f t="shared" si="77"/>
        <v>945742</v>
      </c>
      <c r="T114" s="7">
        <f t="shared" si="78"/>
        <v>1422447.85</v>
      </c>
      <c r="U114" s="7">
        <f t="shared" si="79"/>
        <v>1475259.58</v>
      </c>
      <c r="V114" s="7">
        <f t="shared" si="80"/>
        <v>1343470.98</v>
      </c>
      <c r="W114" s="7">
        <f t="shared" si="81"/>
        <v>1268050.4500000002</v>
      </c>
      <c r="X114" s="40">
        <f t="shared" si="82"/>
        <v>1349584.3600000003</v>
      </c>
      <c r="Y114" s="40">
        <f t="shared" si="82"/>
        <v>1388745.19</v>
      </c>
      <c r="Z114" s="6">
        <f t="shared" si="58"/>
        <v>3255854.23</v>
      </c>
      <c r="AA114" s="7">
        <f t="shared" si="59"/>
        <v>3852207</v>
      </c>
      <c r="AB114" s="7">
        <f t="shared" si="60"/>
        <v>4139610.93</v>
      </c>
      <c r="AC114" s="7">
        <f t="shared" si="61"/>
        <v>3888587.83</v>
      </c>
      <c r="AD114" s="7">
        <f t="shared" si="83"/>
        <v>4360790.82</v>
      </c>
      <c r="AE114" s="63">
        <f t="shared" si="84"/>
        <v>4019292.7199999997</v>
      </c>
      <c r="AF114" s="40">
        <f t="shared" si="85"/>
        <v>1349583.73</v>
      </c>
      <c r="AG114" s="40">
        <f t="shared" si="85"/>
        <v>5466363.8100000005</v>
      </c>
    </row>
    <row r="115" spans="1:33">
      <c r="A115" s="5" t="s">
        <v>10</v>
      </c>
      <c r="B115" s="6">
        <f t="shared" si="62"/>
        <v>76926.709999999992</v>
      </c>
      <c r="C115" s="7">
        <f t="shared" si="63"/>
        <v>76253</v>
      </c>
      <c r="D115" s="7">
        <f t="shared" si="64"/>
        <v>69547.710000000006</v>
      </c>
      <c r="E115" s="7">
        <f t="shared" si="65"/>
        <v>200944.52</v>
      </c>
      <c r="F115" s="25">
        <f t="shared" si="66"/>
        <v>297856.99000000005</v>
      </c>
      <c r="G115" s="63">
        <f t="shared" si="67"/>
        <v>115606.71999999999</v>
      </c>
      <c r="H115" s="40">
        <f t="shared" si="68"/>
        <v>346033.67</v>
      </c>
      <c r="I115" s="40">
        <f t="shared" si="68"/>
        <v>399665.29</v>
      </c>
      <c r="J115" s="6">
        <f t="shared" si="69"/>
        <v>2671123.7000000002</v>
      </c>
      <c r="K115" s="7">
        <f t="shared" si="70"/>
        <v>3365465</v>
      </c>
      <c r="L115" s="7">
        <f t="shared" si="71"/>
        <v>3166391.9</v>
      </c>
      <c r="M115" s="7">
        <f t="shared" si="72"/>
        <v>2663755.73</v>
      </c>
      <c r="N115" s="7">
        <f t="shared" si="73"/>
        <v>3076778.6</v>
      </c>
      <c r="O115" s="7">
        <f t="shared" si="74"/>
        <v>3137493.9</v>
      </c>
      <c r="P115" s="29">
        <f t="shared" si="75"/>
        <v>3911973.8000000003</v>
      </c>
      <c r="Q115" s="29">
        <f t="shared" si="75"/>
        <v>4456264.7</v>
      </c>
      <c r="R115" s="6">
        <f t="shared" si="76"/>
        <v>1192994.3399999999</v>
      </c>
      <c r="S115" s="7">
        <f t="shared" si="77"/>
        <v>1138182</v>
      </c>
      <c r="T115" s="7">
        <f t="shared" si="78"/>
        <v>1705231.5</v>
      </c>
      <c r="U115" s="7">
        <f t="shared" si="79"/>
        <v>1821604.58</v>
      </c>
      <c r="V115" s="7">
        <f t="shared" si="80"/>
        <v>1541515.03</v>
      </c>
      <c r="W115" s="7">
        <f t="shared" si="81"/>
        <v>1578833.3000000003</v>
      </c>
      <c r="X115" s="40">
        <f t="shared" si="82"/>
        <v>1623363.8500000003</v>
      </c>
      <c r="Y115" s="40">
        <f t="shared" si="82"/>
        <v>1674647.95</v>
      </c>
      <c r="Z115" s="6">
        <f t="shared" si="58"/>
        <v>3941044.75</v>
      </c>
      <c r="AA115" s="7">
        <f t="shared" si="59"/>
        <v>4579900</v>
      </c>
      <c r="AB115" s="7">
        <f t="shared" si="60"/>
        <v>4941171.1100000003</v>
      </c>
      <c r="AC115" s="7">
        <f t="shared" si="61"/>
        <v>4686304.83</v>
      </c>
      <c r="AD115" s="7">
        <f t="shared" si="83"/>
        <v>4916150.62</v>
      </c>
      <c r="AE115" s="63">
        <f t="shared" si="84"/>
        <v>4831933.92</v>
      </c>
      <c r="AF115" s="40">
        <f t="shared" si="85"/>
        <v>1623363.22</v>
      </c>
      <c r="AG115" s="40">
        <f t="shared" si="85"/>
        <v>6530577.9400000004</v>
      </c>
    </row>
    <row r="116" spans="1:33">
      <c r="A116" s="5" t="s">
        <v>11</v>
      </c>
      <c r="B116" s="6">
        <f t="shared" si="62"/>
        <v>92254.409999999989</v>
      </c>
      <c r="C116" s="7">
        <f t="shared" si="63"/>
        <v>80537</v>
      </c>
      <c r="D116" s="7">
        <f t="shared" si="64"/>
        <v>86919.170000000013</v>
      </c>
      <c r="E116" s="7">
        <f t="shared" si="65"/>
        <v>238367.66999999998</v>
      </c>
      <c r="F116" s="25">
        <f t="shared" si="66"/>
        <v>344508.58000000007</v>
      </c>
      <c r="G116" s="63">
        <f t="shared" si="67"/>
        <v>141483.79999999999</v>
      </c>
      <c r="H116" s="40">
        <f t="shared" si="68"/>
        <v>388489.23</v>
      </c>
      <c r="I116" s="40">
        <f t="shared" si="68"/>
        <v>448248.14999999997</v>
      </c>
      <c r="J116" s="6">
        <f t="shared" si="69"/>
        <v>3162708.2</v>
      </c>
      <c r="K116" s="7">
        <f t="shared" si="70"/>
        <v>3902029</v>
      </c>
      <c r="L116" s="7">
        <f t="shared" si="71"/>
        <v>3648055.6</v>
      </c>
      <c r="M116" s="7">
        <f t="shared" si="72"/>
        <v>3062695.93</v>
      </c>
      <c r="N116" s="7">
        <f t="shared" si="73"/>
        <v>3701487.3</v>
      </c>
      <c r="O116" s="7">
        <f t="shared" si="74"/>
        <v>3699099.5999999996</v>
      </c>
      <c r="P116" s="29">
        <f t="shared" si="75"/>
        <v>4707274.4000000004</v>
      </c>
      <c r="Q116" s="29">
        <f t="shared" si="75"/>
        <v>5149044.8</v>
      </c>
      <c r="R116" s="6">
        <f t="shared" si="76"/>
        <v>1428602.48</v>
      </c>
      <c r="S116" s="7">
        <f t="shared" si="77"/>
        <v>1424365</v>
      </c>
      <c r="T116" s="7">
        <f t="shared" si="78"/>
        <v>2028492.9</v>
      </c>
      <c r="U116" s="7">
        <f t="shared" si="79"/>
        <v>2234289.81</v>
      </c>
      <c r="V116" s="7">
        <f t="shared" si="80"/>
        <v>1889139.96</v>
      </c>
      <c r="W116" s="7">
        <f t="shared" si="81"/>
        <v>1918498.2600000002</v>
      </c>
      <c r="X116" s="40">
        <f t="shared" si="82"/>
        <v>1955878.7300000004</v>
      </c>
      <c r="Y116" s="40">
        <f t="shared" si="82"/>
        <v>1933506.3599999999</v>
      </c>
      <c r="Z116" s="6">
        <f t="shared" si="58"/>
        <v>4683565.09</v>
      </c>
      <c r="AA116" s="7">
        <f t="shared" si="59"/>
        <v>5406931</v>
      </c>
      <c r="AB116" s="7">
        <f t="shared" si="60"/>
        <v>5763467.6699999999</v>
      </c>
      <c r="AC116" s="7">
        <f t="shared" si="61"/>
        <v>5535353.4100000001</v>
      </c>
      <c r="AD116" s="7">
        <f t="shared" si="83"/>
        <v>5935135.8399999999</v>
      </c>
      <c r="AE116" s="63">
        <f t="shared" si="84"/>
        <v>5759081.6600000001</v>
      </c>
      <c r="AF116" s="40">
        <f t="shared" si="85"/>
        <v>2793634.26</v>
      </c>
      <c r="AG116" s="40">
        <f t="shared" si="85"/>
        <v>7530799.3100000005</v>
      </c>
    </row>
    <row r="117" spans="1:33">
      <c r="A117" s="5" t="s">
        <v>12</v>
      </c>
      <c r="B117" s="6">
        <f t="shared" si="62"/>
        <v>103731.9</v>
      </c>
      <c r="C117" s="7">
        <f t="shared" si="63"/>
        <v>82504</v>
      </c>
      <c r="D117" s="7">
        <f t="shared" si="64"/>
        <v>112248.38</v>
      </c>
      <c r="E117" s="7">
        <f t="shared" si="65"/>
        <v>295775.35999999999</v>
      </c>
      <c r="F117" s="25">
        <f t="shared" si="66"/>
        <v>397442.62000000005</v>
      </c>
      <c r="G117" s="63">
        <f t="shared" si="67"/>
        <v>170513.02</v>
      </c>
      <c r="H117" s="40">
        <f t="shared" si="68"/>
        <v>427097.79</v>
      </c>
      <c r="I117" s="40">
        <f t="shared" si="68"/>
        <v>491058.94999999995</v>
      </c>
      <c r="J117" s="6">
        <f t="shared" si="69"/>
        <v>3677438.5</v>
      </c>
      <c r="K117" s="7">
        <f t="shared" si="70"/>
        <v>4432883</v>
      </c>
      <c r="L117" s="7">
        <f t="shared" si="71"/>
        <v>4018131</v>
      </c>
      <c r="M117" s="7">
        <f t="shared" si="72"/>
        <v>3414079.0300000003</v>
      </c>
      <c r="N117" s="7">
        <f t="shared" si="73"/>
        <v>4243812.8999999994</v>
      </c>
      <c r="O117" s="7">
        <f t="shared" si="74"/>
        <v>4245483.8999999994</v>
      </c>
      <c r="P117" s="29">
        <f t="shared" si="75"/>
        <v>5377988.9000000004</v>
      </c>
      <c r="Q117" s="29">
        <f t="shared" si="75"/>
        <v>5888729.7999999998</v>
      </c>
      <c r="R117" s="6">
        <f t="shared" si="76"/>
        <v>1735077.54</v>
      </c>
      <c r="S117" s="7">
        <f t="shared" si="77"/>
        <v>1657151</v>
      </c>
      <c r="T117" s="7">
        <f t="shared" si="78"/>
        <v>2341133.7399999998</v>
      </c>
      <c r="U117" s="7">
        <f t="shared" si="79"/>
        <v>2628597.41</v>
      </c>
      <c r="V117" s="7">
        <f t="shared" si="80"/>
        <v>2332753.9</v>
      </c>
      <c r="W117" s="7">
        <f t="shared" si="81"/>
        <v>2289022.9800000004</v>
      </c>
      <c r="X117" s="40">
        <f t="shared" si="82"/>
        <v>2308908.3600000003</v>
      </c>
      <c r="Y117" s="40">
        <f t="shared" si="82"/>
        <v>2271770.2999999998</v>
      </c>
      <c r="Z117" s="6">
        <f t="shared" si="58"/>
        <v>5516247.9400000004</v>
      </c>
      <c r="AA117" s="7">
        <f t="shared" si="59"/>
        <v>6172538</v>
      </c>
      <c r="AB117" s="7">
        <f t="shared" si="60"/>
        <v>6471513.1200000001</v>
      </c>
      <c r="AC117" s="7">
        <f t="shared" si="61"/>
        <v>6338451.8000000007</v>
      </c>
      <c r="AD117" s="7">
        <f t="shared" si="83"/>
        <v>6974009.4199999999</v>
      </c>
      <c r="AE117" s="63">
        <f t="shared" si="84"/>
        <v>6705019.9000000004</v>
      </c>
      <c r="AF117" s="40">
        <f t="shared" si="85"/>
        <v>3855986.9499999997</v>
      </c>
      <c r="AG117" s="40">
        <f t="shared" si="85"/>
        <v>8651559.0500000007</v>
      </c>
    </row>
    <row r="118" spans="1:33">
      <c r="A118" s="5" t="s">
        <v>13</v>
      </c>
      <c r="B118" s="6">
        <f t="shared" si="62"/>
        <v>114565.51999999999</v>
      </c>
      <c r="C118" s="7">
        <f t="shared" si="63"/>
        <v>87050</v>
      </c>
      <c r="D118" s="7">
        <f t="shared" si="64"/>
        <v>127201.45000000001</v>
      </c>
      <c r="E118" s="7">
        <f t="shared" si="65"/>
        <v>333668.02999999997</v>
      </c>
      <c r="F118" s="25">
        <f t="shared" si="66"/>
        <v>416718.25000000006</v>
      </c>
      <c r="G118" s="63">
        <f t="shared" si="67"/>
        <v>210938.97999999998</v>
      </c>
      <c r="H118" s="40">
        <f t="shared" si="68"/>
        <v>491165.68</v>
      </c>
      <c r="I118" s="40">
        <f t="shared" si="68"/>
        <v>522937.42999999993</v>
      </c>
      <c r="J118" s="6">
        <f t="shared" si="69"/>
        <v>4126894.5</v>
      </c>
      <c r="K118" s="7">
        <f t="shared" si="70"/>
        <v>4869705</v>
      </c>
      <c r="L118" s="7">
        <f t="shared" si="71"/>
        <v>4391375.9000000004</v>
      </c>
      <c r="M118" s="7">
        <f t="shared" si="72"/>
        <v>3794807.5300000003</v>
      </c>
      <c r="N118" s="7">
        <f t="shared" si="73"/>
        <v>4831393.5999999996</v>
      </c>
      <c r="O118" s="7">
        <f t="shared" si="74"/>
        <v>4749245.0999999996</v>
      </c>
      <c r="P118" s="29">
        <f t="shared" si="75"/>
        <v>6045835.1000000006</v>
      </c>
      <c r="Q118" s="29">
        <f t="shared" si="75"/>
        <v>6654334</v>
      </c>
      <c r="R118" s="6">
        <f t="shared" si="76"/>
        <v>2050518.75</v>
      </c>
      <c r="S118" s="7">
        <f t="shared" si="77"/>
        <v>1983522</v>
      </c>
      <c r="T118" s="7">
        <f t="shared" si="78"/>
        <v>2625517.09</v>
      </c>
      <c r="U118" s="7">
        <f t="shared" si="79"/>
        <v>2978563.83</v>
      </c>
      <c r="V118" s="7">
        <f t="shared" si="80"/>
        <v>2704036.1399999997</v>
      </c>
      <c r="W118" s="7">
        <f t="shared" si="81"/>
        <v>2644197.9800000004</v>
      </c>
      <c r="X118" s="40">
        <f t="shared" si="82"/>
        <v>2653349.6800000002</v>
      </c>
      <c r="Y118" s="40">
        <f t="shared" si="82"/>
        <v>2701771.1199999996</v>
      </c>
      <c r="Z118" s="6">
        <f t="shared" si="58"/>
        <v>6291978.7699999996</v>
      </c>
      <c r="AA118" s="7">
        <f t="shared" si="59"/>
        <v>6940277</v>
      </c>
      <c r="AB118" s="7">
        <f t="shared" si="60"/>
        <v>7144094.4400000004</v>
      </c>
      <c r="AC118" s="7">
        <f t="shared" si="61"/>
        <v>7107039.3900000006</v>
      </c>
      <c r="AD118" s="7">
        <f t="shared" si="83"/>
        <v>7952147.9900000002</v>
      </c>
      <c r="AE118" s="63">
        <f t="shared" si="84"/>
        <v>7604382.0600000005</v>
      </c>
      <c r="AF118" s="40">
        <f t="shared" si="85"/>
        <v>4932342.3599999994</v>
      </c>
      <c r="AG118" s="40">
        <f t="shared" si="85"/>
        <v>9879042.5500000007</v>
      </c>
    </row>
    <row r="119" spans="1:33">
      <c r="A119" s="5" t="s">
        <v>14</v>
      </c>
      <c r="B119" s="6">
        <f t="shared" si="62"/>
        <v>134098.43</v>
      </c>
      <c r="C119" s="7">
        <f t="shared" si="63"/>
        <v>94449</v>
      </c>
      <c r="D119" s="7">
        <f t="shared" si="64"/>
        <v>144831.45000000001</v>
      </c>
      <c r="E119" s="7">
        <f t="shared" si="65"/>
        <v>395579.02999999997</v>
      </c>
      <c r="F119" s="25">
        <f t="shared" si="66"/>
        <v>471998.57000000007</v>
      </c>
      <c r="G119" s="63">
        <f t="shared" si="67"/>
        <v>238698.18</v>
      </c>
      <c r="H119" s="40">
        <f t="shared" si="68"/>
        <v>531989.96</v>
      </c>
      <c r="I119" s="40">
        <f t="shared" si="68"/>
        <v>556909.91999999993</v>
      </c>
      <c r="J119" s="6">
        <f t="shared" si="69"/>
        <v>4585598.3</v>
      </c>
      <c r="K119" s="7">
        <f t="shared" si="70"/>
        <v>5406541</v>
      </c>
      <c r="L119" s="7">
        <f t="shared" si="71"/>
        <v>4752870.9000000004</v>
      </c>
      <c r="M119" s="7">
        <f t="shared" si="72"/>
        <v>4172678.5300000003</v>
      </c>
      <c r="N119" s="7">
        <f t="shared" si="73"/>
        <v>5320812.3999999994</v>
      </c>
      <c r="O119" s="7">
        <f t="shared" si="74"/>
        <v>5274333.8</v>
      </c>
      <c r="P119" s="29">
        <f t="shared" si="75"/>
        <v>6723734.8000000007</v>
      </c>
      <c r="Q119" s="29">
        <f t="shared" si="75"/>
        <v>7353475.4000000004</v>
      </c>
      <c r="R119" s="6">
        <f t="shared" si="76"/>
        <v>2334276.4699999997</v>
      </c>
      <c r="S119" s="7">
        <f t="shared" si="77"/>
        <v>2330533</v>
      </c>
      <c r="T119" s="7">
        <f t="shared" si="78"/>
        <v>3038523.09</v>
      </c>
      <c r="U119" s="7">
        <f t="shared" si="79"/>
        <v>3474920.83</v>
      </c>
      <c r="V119" s="7">
        <f t="shared" si="80"/>
        <v>3166821.6499999994</v>
      </c>
      <c r="W119" s="7">
        <f t="shared" si="81"/>
        <v>3022541.5800000005</v>
      </c>
      <c r="X119" s="40">
        <f t="shared" si="82"/>
        <v>3018870.73</v>
      </c>
      <c r="Y119" s="40">
        <f t="shared" si="82"/>
        <v>3062203.7099999995</v>
      </c>
      <c r="Z119" s="6">
        <f t="shared" si="58"/>
        <v>7053973.1999999993</v>
      </c>
      <c r="AA119" s="7">
        <f t="shared" si="59"/>
        <v>7831523</v>
      </c>
      <c r="AB119" s="7">
        <f t="shared" si="60"/>
        <v>7936225.4400000004</v>
      </c>
      <c r="AC119" s="7">
        <f t="shared" si="61"/>
        <v>8043178.3900000006</v>
      </c>
      <c r="AD119" s="7">
        <f t="shared" si="83"/>
        <v>8959632.620000001</v>
      </c>
      <c r="AE119" s="63">
        <f t="shared" si="84"/>
        <v>8535573.5600000005</v>
      </c>
      <c r="AF119" s="40">
        <f t="shared" si="85"/>
        <v>6016587.3899999997</v>
      </c>
      <c r="AG119" s="40">
        <f t="shared" si="85"/>
        <v>10972589.030000001</v>
      </c>
    </row>
    <row r="120" spans="1:33">
      <c r="A120" s="5" t="s">
        <v>15</v>
      </c>
      <c r="B120" s="6">
        <f t="shared" si="62"/>
        <v>137756.10999999999</v>
      </c>
      <c r="C120" s="7">
        <f t="shared" si="63"/>
        <v>103046</v>
      </c>
      <c r="D120" s="7">
        <f t="shared" si="64"/>
        <v>172176.12</v>
      </c>
      <c r="E120" s="7">
        <f t="shared" si="65"/>
        <v>441693.02999999997</v>
      </c>
      <c r="F120" s="25">
        <f t="shared" si="66"/>
        <v>527071.84000000008</v>
      </c>
      <c r="G120" s="63">
        <f t="shared" si="67"/>
        <v>301321.59999999998</v>
      </c>
      <c r="H120" s="40">
        <f t="shared" si="68"/>
        <v>587872.47</v>
      </c>
      <c r="I120" s="40">
        <f t="shared" si="68"/>
        <v>669038.91999999993</v>
      </c>
      <c r="J120" s="6">
        <f t="shared" si="69"/>
        <v>5005399.7</v>
      </c>
      <c r="K120" s="7">
        <f t="shared" si="70"/>
        <v>5873640</v>
      </c>
      <c r="L120" s="7">
        <f t="shared" si="71"/>
        <v>5086952.8000000007</v>
      </c>
      <c r="M120" s="7">
        <f t="shared" si="72"/>
        <v>4565912.53</v>
      </c>
      <c r="N120" s="7">
        <f t="shared" si="73"/>
        <v>5771810.1999999993</v>
      </c>
      <c r="O120" s="7">
        <f t="shared" si="74"/>
        <v>5760906.5999999996</v>
      </c>
      <c r="P120" s="29">
        <f t="shared" si="75"/>
        <v>7258664.0000000009</v>
      </c>
      <c r="Q120" s="29">
        <f t="shared" si="75"/>
        <v>8047080.4000000004</v>
      </c>
      <c r="R120" s="6">
        <f t="shared" si="76"/>
        <v>2564236.17</v>
      </c>
      <c r="S120" s="7">
        <f t="shared" si="77"/>
        <v>2652735</v>
      </c>
      <c r="T120" s="7">
        <f t="shared" si="78"/>
        <v>3429727.92</v>
      </c>
      <c r="U120" s="7">
        <f t="shared" si="79"/>
        <v>3957835.83</v>
      </c>
      <c r="V120" s="7">
        <f t="shared" si="80"/>
        <v>3572426.7599999993</v>
      </c>
      <c r="W120" s="7">
        <f t="shared" si="81"/>
        <v>3251217.5000000005</v>
      </c>
      <c r="X120" s="40">
        <f t="shared" si="82"/>
        <v>3293560.79</v>
      </c>
      <c r="Y120" s="40">
        <f t="shared" si="82"/>
        <v>3545660.7099999995</v>
      </c>
      <c r="Z120" s="6">
        <f t="shared" si="58"/>
        <v>7707391.9800000004</v>
      </c>
      <c r="AA120" s="7">
        <f t="shared" si="59"/>
        <v>8629421</v>
      </c>
      <c r="AB120" s="7">
        <f t="shared" si="60"/>
        <v>8688856.8399999999</v>
      </c>
      <c r="AC120" s="7">
        <f t="shared" si="61"/>
        <v>8965441.3899999987</v>
      </c>
      <c r="AD120" s="7">
        <f t="shared" si="83"/>
        <v>9871308.8000000007</v>
      </c>
      <c r="AE120" s="63">
        <f t="shared" si="84"/>
        <v>9313445.7000000011</v>
      </c>
      <c r="AF120" s="40">
        <f t="shared" si="85"/>
        <v>6882089.1600000001</v>
      </c>
      <c r="AG120" s="40">
        <f t="shared" si="85"/>
        <v>12261780.030000001</v>
      </c>
    </row>
    <row r="121" spans="1:33" ht="13.5" thickBot="1">
      <c r="A121" s="20" t="s">
        <v>16</v>
      </c>
      <c r="B121" s="21">
        <f t="shared" si="62"/>
        <v>150848.10999999999</v>
      </c>
      <c r="C121" s="22">
        <f t="shared" si="63"/>
        <v>116986</v>
      </c>
      <c r="D121" s="22">
        <f t="shared" si="64"/>
        <v>185323.12</v>
      </c>
      <c r="E121" s="22">
        <f t="shared" si="65"/>
        <v>479929.02999999997</v>
      </c>
      <c r="F121" s="50">
        <f t="shared" si="66"/>
        <v>558921.83000000007</v>
      </c>
      <c r="G121" s="64">
        <f t="shared" si="67"/>
        <v>332939.82999999996</v>
      </c>
      <c r="H121" s="47">
        <f t="shared" si="68"/>
        <v>636447.92999999993</v>
      </c>
      <c r="I121" s="47">
        <f t="shared" si="68"/>
        <v>791480.91999999993</v>
      </c>
      <c r="J121" s="21">
        <f t="shared" si="69"/>
        <v>5442072.7000000002</v>
      </c>
      <c r="K121" s="22">
        <f t="shared" si="70"/>
        <v>6349912</v>
      </c>
      <c r="L121" s="22">
        <f t="shared" si="71"/>
        <v>5416654.8000000007</v>
      </c>
      <c r="M121" s="22">
        <f t="shared" si="72"/>
        <v>5003406.53</v>
      </c>
      <c r="N121" s="22">
        <f t="shared" si="73"/>
        <v>6210918.8999999994</v>
      </c>
      <c r="O121" s="22">
        <f t="shared" si="74"/>
        <v>6247415.1999999993</v>
      </c>
      <c r="P121" s="30">
        <f t="shared" si="75"/>
        <v>7854436.6000000006</v>
      </c>
      <c r="Q121" s="30">
        <f t="shared" si="75"/>
        <v>8831338.4000000004</v>
      </c>
      <c r="R121" s="21">
        <f t="shared" si="76"/>
        <v>2901112.17</v>
      </c>
      <c r="S121" s="22">
        <f t="shared" si="77"/>
        <v>2943924</v>
      </c>
      <c r="T121" s="22">
        <f t="shared" si="78"/>
        <v>3750383.92</v>
      </c>
      <c r="U121" s="22">
        <f t="shared" si="79"/>
        <v>4186440.83</v>
      </c>
      <c r="V121" s="22">
        <f t="shared" si="80"/>
        <v>3875979.8499999992</v>
      </c>
      <c r="W121" s="22">
        <f t="shared" si="81"/>
        <v>3600787.5000000005</v>
      </c>
      <c r="X121" s="47">
        <f t="shared" si="82"/>
        <v>3727647.21</v>
      </c>
      <c r="Y121" s="47">
        <f t="shared" si="82"/>
        <v>3912959.7099999995</v>
      </c>
      <c r="Z121" s="21">
        <f t="shared" si="58"/>
        <v>8494032.9800000004</v>
      </c>
      <c r="AA121" s="22">
        <f t="shared" si="59"/>
        <v>9410822</v>
      </c>
      <c r="AB121" s="22">
        <f t="shared" si="60"/>
        <v>9352361.8399999999</v>
      </c>
      <c r="AC121" s="22">
        <f t="shared" si="61"/>
        <v>9669776.3899999987</v>
      </c>
      <c r="AD121" s="22">
        <f t="shared" si="83"/>
        <v>10645820.58</v>
      </c>
      <c r="AE121" s="64">
        <f t="shared" si="84"/>
        <v>10181142.530000001</v>
      </c>
      <c r="AF121" s="47">
        <f t="shared" si="85"/>
        <v>7960523.6400000006</v>
      </c>
      <c r="AG121" s="47">
        <f t="shared" si="85"/>
        <v>13535779.030000001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2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9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14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42">
        <v>2010</v>
      </c>
      <c r="Y128" s="42">
        <v>2011</v>
      </c>
    </row>
    <row r="129" spans="1:28">
      <c r="A129" s="11" t="s">
        <v>6</v>
      </c>
      <c r="B129" s="6">
        <f t="shared" ref="B129:U129" si="86">+B47</f>
        <v>705</v>
      </c>
      <c r="C129" s="7">
        <f t="shared" si="86"/>
        <v>633</v>
      </c>
      <c r="D129" s="7">
        <f t="shared" si="86"/>
        <v>951</v>
      </c>
      <c r="E129" s="7">
        <f t="shared" si="86"/>
        <v>1235</v>
      </c>
      <c r="F129" s="25">
        <f t="shared" si="86"/>
        <v>1126</v>
      </c>
      <c r="G129" s="67">
        <f t="shared" si="86"/>
        <v>653</v>
      </c>
      <c r="H129" s="51">
        <f t="shared" si="86"/>
        <v>663</v>
      </c>
      <c r="I129" s="51">
        <f t="shared" ref="I129" si="87">+I47</f>
        <v>1142</v>
      </c>
      <c r="J129" s="6">
        <f t="shared" si="86"/>
        <v>27</v>
      </c>
      <c r="K129" s="7">
        <f t="shared" si="86"/>
        <v>24</v>
      </c>
      <c r="L129" s="7">
        <f t="shared" si="86"/>
        <v>34</v>
      </c>
      <c r="M129" s="7">
        <f t="shared" si="86"/>
        <v>35</v>
      </c>
      <c r="N129" s="25">
        <f t="shared" si="86"/>
        <v>33</v>
      </c>
      <c r="O129" s="7">
        <f t="shared" si="86"/>
        <v>25</v>
      </c>
      <c r="P129" s="69">
        <f t="shared" si="86"/>
        <v>28</v>
      </c>
      <c r="Q129" s="69">
        <f t="shared" ref="Q129" si="88">+Q47</f>
        <v>32</v>
      </c>
      <c r="R129" s="6">
        <f t="shared" si="86"/>
        <v>45</v>
      </c>
      <c r="S129" s="7">
        <f t="shared" si="86"/>
        <v>5</v>
      </c>
      <c r="T129" s="7">
        <f t="shared" si="86"/>
        <v>62</v>
      </c>
      <c r="U129" s="7">
        <f t="shared" si="86"/>
        <v>306</v>
      </c>
      <c r="V129" s="25">
        <v>0</v>
      </c>
      <c r="W129" s="7">
        <f>+W47</f>
        <v>16</v>
      </c>
      <c r="X129" s="69">
        <f>+X47</f>
        <v>253</v>
      </c>
      <c r="Y129" s="69">
        <f>+Y47</f>
        <v>1379</v>
      </c>
    </row>
    <row r="130" spans="1:28">
      <c r="A130" s="5" t="s">
        <v>24</v>
      </c>
      <c r="B130" s="6">
        <f t="shared" ref="B130:B140" si="89">+B129+B48</f>
        <v>1271</v>
      </c>
      <c r="C130" s="7">
        <f t="shared" ref="C130:C140" si="90">+C129+C48</f>
        <v>1382</v>
      </c>
      <c r="D130" s="7">
        <f t="shared" ref="D130:D140" si="91">+D129+D48</f>
        <v>2127</v>
      </c>
      <c r="E130" s="7">
        <f t="shared" ref="E130:E140" si="92">+E129+E48</f>
        <v>2446</v>
      </c>
      <c r="F130" s="25">
        <f t="shared" ref="F130:F140" si="93">+F129+F48</f>
        <v>2206</v>
      </c>
      <c r="G130" s="63">
        <f t="shared" ref="G130:G140" si="94">+G129+G48</f>
        <v>1499</v>
      </c>
      <c r="H130" s="40">
        <f t="shared" ref="H130:I140" si="95">+H129+H48</f>
        <v>1490</v>
      </c>
      <c r="I130" s="40">
        <f t="shared" si="95"/>
        <v>2356</v>
      </c>
      <c r="J130" s="6">
        <f t="shared" ref="J130:J140" si="96">+J129+J48</f>
        <v>52</v>
      </c>
      <c r="K130" s="7">
        <f t="shared" ref="K130:K140" si="97">+K129+K48</f>
        <v>53</v>
      </c>
      <c r="L130" s="7">
        <f t="shared" ref="L130:L140" si="98">+L129+L48</f>
        <v>73</v>
      </c>
      <c r="M130" s="7">
        <f t="shared" ref="M130:M140" si="99">+M129+M48</f>
        <v>64</v>
      </c>
      <c r="N130" s="25">
        <f t="shared" ref="N130:N140" si="100">+N129+N48</f>
        <v>70</v>
      </c>
      <c r="O130" s="7">
        <f t="shared" ref="O130:O140" si="101">+O129+O48</f>
        <v>53</v>
      </c>
      <c r="P130" s="29">
        <f t="shared" ref="P130:Q140" si="102">+P129+P48</f>
        <v>55</v>
      </c>
      <c r="Q130" s="29">
        <f t="shared" si="102"/>
        <v>61</v>
      </c>
      <c r="R130" s="6">
        <f t="shared" ref="R130:R140" si="103">+R129+R48</f>
        <v>45</v>
      </c>
      <c r="S130" s="7">
        <f t="shared" ref="S130:S140" si="104">+S129+S48</f>
        <v>66</v>
      </c>
      <c r="T130" s="7">
        <f t="shared" ref="T130:T140" si="105">+T129+T48</f>
        <v>368</v>
      </c>
      <c r="U130" s="7">
        <f t="shared" ref="U130:U140" si="106">+U129+U48</f>
        <v>526</v>
      </c>
      <c r="V130" s="25">
        <v>0</v>
      </c>
      <c r="W130" s="7">
        <f t="shared" ref="W130:W140" si="107">+W129+W48</f>
        <v>265</v>
      </c>
      <c r="X130" s="29">
        <f t="shared" ref="X130:Y140" si="108">+X129+X48</f>
        <v>666</v>
      </c>
      <c r="Y130" s="29">
        <f t="shared" si="108"/>
        <v>1635</v>
      </c>
      <c r="AA130" s="73"/>
      <c r="AB130" s="73"/>
    </row>
    <row r="131" spans="1:28">
      <c r="A131" s="11" t="s">
        <v>7</v>
      </c>
      <c r="B131" s="6">
        <f t="shared" si="89"/>
        <v>2205</v>
      </c>
      <c r="C131" s="7">
        <f t="shared" si="90"/>
        <v>2214</v>
      </c>
      <c r="D131" s="7">
        <f t="shared" si="91"/>
        <v>3598</v>
      </c>
      <c r="E131" s="7">
        <f t="shared" si="92"/>
        <v>3810</v>
      </c>
      <c r="F131" s="25">
        <f t="shared" si="93"/>
        <v>3580</v>
      </c>
      <c r="G131" s="63">
        <f t="shared" si="94"/>
        <v>3024</v>
      </c>
      <c r="H131" s="40">
        <f t="shared" si="95"/>
        <v>2857</v>
      </c>
      <c r="I131" s="40">
        <f t="shared" si="95"/>
        <v>3881</v>
      </c>
      <c r="J131" s="6">
        <f t="shared" si="96"/>
        <v>78</v>
      </c>
      <c r="K131" s="7">
        <f t="shared" si="97"/>
        <v>86</v>
      </c>
      <c r="L131" s="7">
        <f t="shared" si="98"/>
        <v>114</v>
      </c>
      <c r="M131" s="7">
        <f t="shared" si="99"/>
        <v>97</v>
      </c>
      <c r="N131" s="25">
        <f t="shared" si="100"/>
        <v>98</v>
      </c>
      <c r="O131" s="7">
        <f t="shared" si="101"/>
        <v>92</v>
      </c>
      <c r="P131" s="29">
        <f t="shared" si="102"/>
        <v>89</v>
      </c>
      <c r="Q131" s="29">
        <f t="shared" si="102"/>
        <v>101</v>
      </c>
      <c r="R131" s="6">
        <f t="shared" si="103"/>
        <v>53</v>
      </c>
      <c r="S131" s="7">
        <f t="shared" si="104"/>
        <v>66</v>
      </c>
      <c r="T131" s="7">
        <f t="shared" si="105"/>
        <v>549</v>
      </c>
      <c r="U131" s="7">
        <f t="shared" si="106"/>
        <v>606</v>
      </c>
      <c r="V131" s="25">
        <v>0</v>
      </c>
      <c r="W131" s="7">
        <f t="shared" si="107"/>
        <v>738</v>
      </c>
      <c r="X131" s="29">
        <f t="shared" si="108"/>
        <v>2667</v>
      </c>
      <c r="Y131" s="29">
        <f t="shared" si="108"/>
        <v>2211</v>
      </c>
      <c r="AA131" s="73"/>
    </row>
    <row r="132" spans="1:28">
      <c r="A132" s="11" t="s">
        <v>8</v>
      </c>
      <c r="B132" s="6">
        <f t="shared" si="89"/>
        <v>2799</v>
      </c>
      <c r="C132" s="7">
        <f t="shared" si="90"/>
        <v>3037</v>
      </c>
      <c r="D132" s="7">
        <f t="shared" si="91"/>
        <v>4478</v>
      </c>
      <c r="E132" s="7">
        <f t="shared" si="92"/>
        <v>4574</v>
      </c>
      <c r="F132" s="25">
        <f t="shared" si="93"/>
        <v>4842</v>
      </c>
      <c r="G132" s="63">
        <f t="shared" si="94"/>
        <v>3908</v>
      </c>
      <c r="H132" s="40">
        <f t="shared" si="95"/>
        <v>3946</v>
      </c>
      <c r="I132" s="40">
        <f t="shared" si="95"/>
        <v>5277</v>
      </c>
      <c r="J132" s="6">
        <f t="shared" si="96"/>
        <v>104</v>
      </c>
      <c r="K132" s="7">
        <f t="shared" si="97"/>
        <v>114</v>
      </c>
      <c r="L132" s="7">
        <f t="shared" si="98"/>
        <v>144</v>
      </c>
      <c r="M132" s="7">
        <f t="shared" si="99"/>
        <v>120</v>
      </c>
      <c r="N132" s="25">
        <f t="shared" si="100"/>
        <v>131</v>
      </c>
      <c r="O132" s="7">
        <f t="shared" si="101"/>
        <v>116</v>
      </c>
      <c r="P132" s="29">
        <f t="shared" si="102"/>
        <v>115</v>
      </c>
      <c r="Q132" s="29">
        <f t="shared" si="102"/>
        <v>141</v>
      </c>
      <c r="R132" s="6">
        <f t="shared" si="103"/>
        <v>53</v>
      </c>
      <c r="S132" s="7">
        <f t="shared" si="104"/>
        <v>95</v>
      </c>
      <c r="T132" s="7">
        <f t="shared" si="105"/>
        <v>581</v>
      </c>
      <c r="U132" s="7">
        <f t="shared" si="106"/>
        <v>643</v>
      </c>
      <c r="V132" s="25">
        <v>0</v>
      </c>
      <c r="W132" s="7">
        <f t="shared" si="107"/>
        <v>862</v>
      </c>
      <c r="X132" s="29">
        <f t="shared" si="108"/>
        <v>2952</v>
      </c>
      <c r="Y132" s="29">
        <f t="shared" si="108"/>
        <v>2856</v>
      </c>
      <c r="AA132" s="73"/>
    </row>
    <row r="133" spans="1:28">
      <c r="A133" s="11" t="s">
        <v>9</v>
      </c>
      <c r="B133" s="6">
        <f t="shared" si="89"/>
        <v>3389</v>
      </c>
      <c r="C133" s="7">
        <f t="shared" si="90"/>
        <v>3959</v>
      </c>
      <c r="D133" s="7">
        <f t="shared" si="91"/>
        <v>5442</v>
      </c>
      <c r="E133" s="7">
        <f t="shared" si="92"/>
        <v>5959</v>
      </c>
      <c r="F133" s="25">
        <f t="shared" si="93"/>
        <v>5850</v>
      </c>
      <c r="G133" s="63">
        <f t="shared" si="94"/>
        <v>4702</v>
      </c>
      <c r="H133" s="40">
        <f t="shared" si="95"/>
        <v>5222</v>
      </c>
      <c r="I133" s="40">
        <f t="shared" si="95"/>
        <v>6522</v>
      </c>
      <c r="J133" s="6">
        <f t="shared" si="96"/>
        <v>127</v>
      </c>
      <c r="K133" s="7">
        <f t="shared" si="97"/>
        <v>145</v>
      </c>
      <c r="L133" s="7">
        <f t="shared" si="98"/>
        <v>179</v>
      </c>
      <c r="M133" s="7">
        <f t="shared" si="99"/>
        <v>152</v>
      </c>
      <c r="N133" s="25">
        <f t="shared" si="100"/>
        <v>160</v>
      </c>
      <c r="O133" s="7">
        <f t="shared" si="101"/>
        <v>140</v>
      </c>
      <c r="P133" s="29">
        <f t="shared" si="102"/>
        <v>154</v>
      </c>
      <c r="Q133" s="29">
        <f t="shared" si="102"/>
        <v>180</v>
      </c>
      <c r="R133" s="6">
        <f t="shared" si="103"/>
        <v>53</v>
      </c>
      <c r="S133" s="7">
        <f t="shared" si="104"/>
        <v>157</v>
      </c>
      <c r="T133" s="7">
        <f t="shared" si="105"/>
        <v>807</v>
      </c>
      <c r="U133" s="7">
        <f t="shared" si="106"/>
        <v>909</v>
      </c>
      <c r="V133" s="25">
        <v>0</v>
      </c>
      <c r="W133" s="7">
        <f t="shared" si="107"/>
        <v>949</v>
      </c>
      <c r="X133" s="29">
        <f t="shared" si="108"/>
        <v>3504</v>
      </c>
      <c r="Y133" s="29">
        <f t="shared" si="108"/>
        <v>3291</v>
      </c>
    </row>
    <row r="134" spans="1:28">
      <c r="A134" s="11" t="s">
        <v>10</v>
      </c>
      <c r="B134" s="6">
        <f t="shared" si="89"/>
        <v>4187</v>
      </c>
      <c r="C134" s="7">
        <f t="shared" si="90"/>
        <v>5031</v>
      </c>
      <c r="D134" s="7">
        <f t="shared" si="91"/>
        <v>6526</v>
      </c>
      <c r="E134" s="7">
        <f t="shared" si="92"/>
        <v>7373</v>
      </c>
      <c r="F134" s="25">
        <f t="shared" si="93"/>
        <v>6992</v>
      </c>
      <c r="G134" s="63">
        <f t="shared" si="94"/>
        <v>5577</v>
      </c>
      <c r="H134" s="40">
        <f t="shared" si="95"/>
        <v>6376</v>
      </c>
      <c r="I134" s="40">
        <f t="shared" si="95"/>
        <v>7760</v>
      </c>
      <c r="J134" s="6">
        <f t="shared" si="96"/>
        <v>150</v>
      </c>
      <c r="K134" s="7">
        <f t="shared" si="97"/>
        <v>182</v>
      </c>
      <c r="L134" s="7">
        <f t="shared" si="98"/>
        <v>214</v>
      </c>
      <c r="M134" s="7">
        <f t="shared" si="99"/>
        <v>187</v>
      </c>
      <c r="N134" s="25">
        <f t="shared" si="100"/>
        <v>181</v>
      </c>
      <c r="O134" s="7">
        <f t="shared" si="101"/>
        <v>164</v>
      </c>
      <c r="P134" s="29">
        <f t="shared" si="102"/>
        <v>185</v>
      </c>
      <c r="Q134" s="29">
        <f t="shared" si="102"/>
        <v>216</v>
      </c>
      <c r="R134" s="6">
        <f t="shared" si="103"/>
        <v>53</v>
      </c>
      <c r="S134" s="7">
        <f t="shared" si="104"/>
        <v>192</v>
      </c>
      <c r="T134" s="7">
        <f t="shared" si="105"/>
        <v>920</v>
      </c>
      <c r="U134" s="7">
        <f t="shared" si="106"/>
        <v>957</v>
      </c>
      <c r="V134" s="25">
        <v>0</v>
      </c>
      <c r="W134" s="7">
        <f t="shared" si="107"/>
        <v>1121</v>
      </c>
      <c r="X134" s="29">
        <f t="shared" si="108"/>
        <v>3837</v>
      </c>
      <c r="Y134" s="29">
        <f t="shared" si="108"/>
        <v>4091</v>
      </c>
    </row>
    <row r="135" spans="1:28">
      <c r="A135" s="11" t="s">
        <v>11</v>
      </c>
      <c r="B135" s="6">
        <f t="shared" si="89"/>
        <v>5205</v>
      </c>
      <c r="C135" s="7">
        <f t="shared" si="90"/>
        <v>6319</v>
      </c>
      <c r="D135" s="7">
        <f t="shared" si="91"/>
        <v>8095</v>
      </c>
      <c r="E135" s="7">
        <f t="shared" si="92"/>
        <v>8777</v>
      </c>
      <c r="F135" s="25">
        <f t="shared" si="93"/>
        <v>8413</v>
      </c>
      <c r="G135" s="63">
        <f t="shared" si="94"/>
        <v>6372</v>
      </c>
      <c r="H135" s="40">
        <f t="shared" si="95"/>
        <v>7871</v>
      </c>
      <c r="I135" s="40">
        <f t="shared" si="95"/>
        <v>8862</v>
      </c>
      <c r="J135" s="6">
        <f t="shared" si="96"/>
        <v>177</v>
      </c>
      <c r="K135" s="7">
        <f t="shared" si="97"/>
        <v>218</v>
      </c>
      <c r="L135" s="7">
        <f t="shared" si="98"/>
        <v>251</v>
      </c>
      <c r="M135" s="7">
        <f t="shared" si="99"/>
        <v>222</v>
      </c>
      <c r="N135" s="25">
        <f t="shared" si="100"/>
        <v>214</v>
      </c>
      <c r="O135" s="7">
        <f t="shared" si="101"/>
        <v>190</v>
      </c>
      <c r="P135" s="29">
        <f t="shared" si="102"/>
        <v>223</v>
      </c>
      <c r="Q135" s="29">
        <f t="shared" si="102"/>
        <v>244</v>
      </c>
      <c r="R135" s="6">
        <f t="shared" si="103"/>
        <v>132</v>
      </c>
      <c r="S135" s="7">
        <f t="shared" si="104"/>
        <v>285</v>
      </c>
      <c r="T135" s="7">
        <f t="shared" si="105"/>
        <v>1489</v>
      </c>
      <c r="U135" s="7">
        <f t="shared" si="106"/>
        <v>1125</v>
      </c>
      <c r="V135" s="25">
        <v>0</v>
      </c>
      <c r="W135" s="7">
        <f t="shared" si="107"/>
        <v>1340</v>
      </c>
      <c r="X135" s="29">
        <f t="shared" si="108"/>
        <v>4586</v>
      </c>
      <c r="Y135" s="29">
        <f t="shared" si="108"/>
        <v>4382</v>
      </c>
    </row>
    <row r="136" spans="1:28">
      <c r="A136" s="11" t="s">
        <v>12</v>
      </c>
      <c r="B136" s="6">
        <f t="shared" si="89"/>
        <v>5798</v>
      </c>
      <c r="C136" s="7">
        <f t="shared" si="90"/>
        <v>7767</v>
      </c>
      <c r="D136" s="7">
        <f t="shared" si="91"/>
        <v>9372</v>
      </c>
      <c r="E136" s="7">
        <f t="shared" si="92"/>
        <v>9850</v>
      </c>
      <c r="F136" s="25">
        <f t="shared" si="93"/>
        <v>10065</v>
      </c>
      <c r="G136" s="63">
        <f t="shared" si="94"/>
        <v>7291</v>
      </c>
      <c r="H136" s="40">
        <f t="shared" si="95"/>
        <v>9167</v>
      </c>
      <c r="I136" s="40">
        <f t="shared" si="95"/>
        <v>10025</v>
      </c>
      <c r="J136" s="6">
        <f t="shared" si="96"/>
        <v>203</v>
      </c>
      <c r="K136" s="7">
        <f t="shared" si="97"/>
        <v>261</v>
      </c>
      <c r="L136" s="7">
        <f t="shared" si="98"/>
        <v>285</v>
      </c>
      <c r="M136" s="7">
        <f t="shared" si="99"/>
        <v>253</v>
      </c>
      <c r="N136" s="25">
        <f t="shared" si="100"/>
        <v>251</v>
      </c>
      <c r="O136" s="7">
        <f t="shared" si="101"/>
        <v>217</v>
      </c>
      <c r="P136" s="29">
        <f t="shared" si="102"/>
        <v>256</v>
      </c>
      <c r="Q136" s="29">
        <f t="shared" si="102"/>
        <v>275</v>
      </c>
      <c r="R136" s="6">
        <f t="shared" si="103"/>
        <v>242</v>
      </c>
      <c r="S136" s="7">
        <f t="shared" si="104"/>
        <v>407</v>
      </c>
      <c r="T136" s="7">
        <f t="shared" si="105"/>
        <v>1561</v>
      </c>
      <c r="U136" s="7">
        <f t="shared" si="106"/>
        <v>1178</v>
      </c>
      <c r="V136" s="25">
        <v>0</v>
      </c>
      <c r="W136" s="7">
        <f t="shared" si="107"/>
        <v>1626</v>
      </c>
      <c r="X136" s="29">
        <f t="shared" si="108"/>
        <v>5049</v>
      </c>
      <c r="Y136" s="29">
        <f t="shared" si="108"/>
        <v>4893</v>
      </c>
    </row>
    <row r="137" spans="1:28">
      <c r="A137" s="11" t="s">
        <v>13</v>
      </c>
      <c r="B137" s="6">
        <f t="shared" si="89"/>
        <v>6943</v>
      </c>
      <c r="C137" s="7">
        <f t="shared" si="90"/>
        <v>8974</v>
      </c>
      <c r="D137" s="7">
        <f t="shared" si="91"/>
        <v>10802</v>
      </c>
      <c r="E137" s="7">
        <f t="shared" si="92"/>
        <v>10983</v>
      </c>
      <c r="F137" s="25">
        <f t="shared" si="93"/>
        <v>11533</v>
      </c>
      <c r="G137" s="63">
        <f t="shared" si="94"/>
        <v>7970</v>
      </c>
      <c r="H137" s="40">
        <f t="shared" si="95"/>
        <v>10440</v>
      </c>
      <c r="I137" s="40">
        <f t="shared" si="95"/>
        <v>11413</v>
      </c>
      <c r="J137" s="6">
        <f t="shared" si="96"/>
        <v>233</v>
      </c>
      <c r="K137" s="7">
        <f t="shared" si="97"/>
        <v>295</v>
      </c>
      <c r="L137" s="7">
        <f t="shared" si="98"/>
        <v>319</v>
      </c>
      <c r="M137" s="7">
        <f t="shared" si="99"/>
        <v>284</v>
      </c>
      <c r="N137" s="25">
        <f t="shared" si="100"/>
        <v>287</v>
      </c>
      <c r="O137" s="7">
        <f t="shared" si="101"/>
        <v>246</v>
      </c>
      <c r="P137" s="29">
        <f t="shared" si="102"/>
        <v>287</v>
      </c>
      <c r="Q137" s="29">
        <f t="shared" si="102"/>
        <v>309</v>
      </c>
      <c r="R137" s="6">
        <f t="shared" si="103"/>
        <v>411</v>
      </c>
      <c r="S137" s="7">
        <f t="shared" si="104"/>
        <v>509</v>
      </c>
      <c r="T137" s="7">
        <f t="shared" si="105"/>
        <v>1752</v>
      </c>
      <c r="U137" s="7">
        <f t="shared" si="106"/>
        <v>1215</v>
      </c>
      <c r="V137" s="25">
        <v>0</v>
      </c>
      <c r="W137" s="7">
        <f t="shared" si="107"/>
        <v>1862</v>
      </c>
      <c r="X137" s="29">
        <f t="shared" si="108"/>
        <v>5845</v>
      </c>
      <c r="Y137" s="29">
        <f t="shared" si="108"/>
        <v>5749</v>
      </c>
    </row>
    <row r="138" spans="1:28">
      <c r="A138" s="11" t="s">
        <v>14</v>
      </c>
      <c r="B138" s="6">
        <f t="shared" si="89"/>
        <v>8025</v>
      </c>
      <c r="C138" s="7">
        <f t="shared" si="90"/>
        <v>10205</v>
      </c>
      <c r="D138" s="7">
        <f t="shared" si="91"/>
        <v>12452</v>
      </c>
      <c r="E138" s="7">
        <f t="shared" si="92"/>
        <v>12324</v>
      </c>
      <c r="F138" s="25">
        <f t="shared" si="93"/>
        <v>13249</v>
      </c>
      <c r="G138" s="63">
        <f t="shared" si="94"/>
        <v>8801</v>
      </c>
      <c r="H138" s="40">
        <f t="shared" si="95"/>
        <v>12139</v>
      </c>
      <c r="I138" s="40">
        <f t="shared" si="95"/>
        <v>12519</v>
      </c>
      <c r="J138" s="6">
        <f t="shared" si="96"/>
        <v>264</v>
      </c>
      <c r="K138" s="7">
        <f t="shared" si="97"/>
        <v>333</v>
      </c>
      <c r="L138" s="7">
        <f t="shared" si="98"/>
        <v>351</v>
      </c>
      <c r="M138" s="7">
        <f t="shared" si="99"/>
        <v>317</v>
      </c>
      <c r="N138" s="25">
        <f t="shared" si="100"/>
        <v>324</v>
      </c>
      <c r="O138" s="7">
        <f t="shared" si="101"/>
        <v>273</v>
      </c>
      <c r="P138" s="29">
        <f t="shared" si="102"/>
        <v>324</v>
      </c>
      <c r="Q138" s="29">
        <f t="shared" si="102"/>
        <v>339</v>
      </c>
      <c r="R138" s="6">
        <f t="shared" si="103"/>
        <v>474</v>
      </c>
      <c r="S138" s="7">
        <f t="shared" si="104"/>
        <v>625</v>
      </c>
      <c r="T138" s="7">
        <f t="shared" si="105"/>
        <v>2041</v>
      </c>
      <c r="U138" s="7">
        <f t="shared" si="106"/>
        <v>1508</v>
      </c>
      <c r="V138" s="25">
        <v>0</v>
      </c>
      <c r="W138" s="7">
        <f t="shared" si="107"/>
        <v>1913</v>
      </c>
      <c r="X138" s="29">
        <f t="shared" si="108"/>
        <v>6904</v>
      </c>
      <c r="Y138" s="29">
        <f t="shared" si="108"/>
        <v>5871</v>
      </c>
    </row>
    <row r="139" spans="1:28">
      <c r="A139" s="11" t="s">
        <v>15</v>
      </c>
      <c r="B139" s="6">
        <f t="shared" si="89"/>
        <v>8681</v>
      </c>
      <c r="C139" s="7">
        <f t="shared" si="90"/>
        <v>11269</v>
      </c>
      <c r="D139" s="7">
        <f t="shared" si="91"/>
        <v>13655</v>
      </c>
      <c r="E139" s="7">
        <f t="shared" si="92"/>
        <v>13594</v>
      </c>
      <c r="F139" s="25">
        <f t="shared" si="93"/>
        <v>14358</v>
      </c>
      <c r="G139" s="63">
        <f t="shared" si="94"/>
        <v>9653</v>
      </c>
      <c r="H139" s="40">
        <f t="shared" si="95"/>
        <v>13701</v>
      </c>
      <c r="I139" s="40">
        <f t="shared" si="95"/>
        <v>12926</v>
      </c>
      <c r="J139" s="6">
        <f t="shared" si="96"/>
        <v>287</v>
      </c>
      <c r="K139" s="7">
        <f t="shared" si="97"/>
        <v>371</v>
      </c>
      <c r="L139" s="7">
        <f t="shared" si="98"/>
        <v>383</v>
      </c>
      <c r="M139" s="7">
        <f t="shared" si="99"/>
        <v>353</v>
      </c>
      <c r="N139" s="25">
        <f t="shared" si="100"/>
        <v>361</v>
      </c>
      <c r="O139" s="7">
        <f t="shared" si="101"/>
        <v>303</v>
      </c>
      <c r="P139" s="29">
        <f t="shared" si="102"/>
        <v>354</v>
      </c>
      <c r="Q139" s="29">
        <f t="shared" si="102"/>
        <v>348</v>
      </c>
      <c r="R139" s="6">
        <f t="shared" si="103"/>
        <v>490</v>
      </c>
      <c r="S139" s="7">
        <f t="shared" si="104"/>
        <v>669</v>
      </c>
      <c r="T139" s="7">
        <f t="shared" si="105"/>
        <v>2134</v>
      </c>
      <c r="U139" s="7">
        <f t="shared" si="106"/>
        <v>1590</v>
      </c>
      <c r="V139" s="25">
        <v>0</v>
      </c>
      <c r="W139" s="7">
        <f t="shared" si="107"/>
        <v>1976</v>
      </c>
      <c r="X139" s="29">
        <f t="shared" si="108"/>
        <v>7417</v>
      </c>
      <c r="Y139" s="29">
        <f t="shared" si="108"/>
        <v>5871</v>
      </c>
    </row>
    <row r="140" spans="1:28" ht="13.5" thickBot="1">
      <c r="A140" s="23" t="s">
        <v>16</v>
      </c>
      <c r="B140" s="21">
        <f t="shared" si="89"/>
        <v>9593</v>
      </c>
      <c r="C140" s="22">
        <f t="shared" si="90"/>
        <v>12175</v>
      </c>
      <c r="D140" s="22">
        <f t="shared" si="91"/>
        <v>14721</v>
      </c>
      <c r="E140" s="22">
        <f t="shared" si="92"/>
        <v>14495</v>
      </c>
      <c r="F140" s="50">
        <f t="shared" si="93"/>
        <v>15187</v>
      </c>
      <c r="G140" s="64">
        <f t="shared" si="94"/>
        <v>10503</v>
      </c>
      <c r="H140" s="47">
        <f t="shared" si="95"/>
        <v>13745</v>
      </c>
      <c r="I140" s="47">
        <f t="shared" si="95"/>
        <v>12945</v>
      </c>
      <c r="J140" s="21">
        <f t="shared" si="96"/>
        <v>319</v>
      </c>
      <c r="K140" s="22">
        <f t="shared" si="97"/>
        <v>407</v>
      </c>
      <c r="L140" s="22">
        <f t="shared" si="98"/>
        <v>418</v>
      </c>
      <c r="M140" s="22">
        <f t="shared" si="99"/>
        <v>377</v>
      </c>
      <c r="N140" s="50">
        <f t="shared" si="100"/>
        <v>391</v>
      </c>
      <c r="O140" s="22">
        <f t="shared" si="101"/>
        <v>332</v>
      </c>
      <c r="P140" s="30">
        <f t="shared" si="102"/>
        <v>357</v>
      </c>
      <c r="Q140" s="30">
        <f t="shared" si="102"/>
        <v>349</v>
      </c>
      <c r="R140" s="21">
        <f t="shared" si="103"/>
        <v>554</v>
      </c>
      <c r="S140" s="22">
        <f t="shared" si="104"/>
        <v>701</v>
      </c>
      <c r="T140" s="22">
        <f t="shared" si="105"/>
        <v>2187</v>
      </c>
      <c r="U140" s="22">
        <f t="shared" si="106"/>
        <v>1729</v>
      </c>
      <c r="V140" s="50">
        <v>0</v>
      </c>
      <c r="W140" s="22">
        <f t="shared" si="107"/>
        <v>2169</v>
      </c>
      <c r="X140" s="30">
        <f t="shared" si="108"/>
        <v>7417</v>
      </c>
      <c r="Y140" s="30">
        <f t="shared" si="108"/>
        <v>5992</v>
      </c>
    </row>
    <row r="143" spans="1:28" ht="13.5" thickBot="1"/>
    <row r="144" spans="1:28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2"/>
    </row>
    <row r="145" spans="1:25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9"/>
    </row>
    <row r="146" spans="1:25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14"/>
    </row>
    <row r="147" spans="1:25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42">
        <v>2010</v>
      </c>
      <c r="Y147" s="42">
        <v>2011</v>
      </c>
    </row>
    <row r="148" spans="1:25">
      <c r="A148" s="11" t="s">
        <v>6</v>
      </c>
      <c r="B148" s="6">
        <f t="shared" ref="B148:X148" si="109">+B67</f>
        <v>1512.43</v>
      </c>
      <c r="C148" s="7">
        <f t="shared" si="109"/>
        <v>1001</v>
      </c>
      <c r="D148" s="7">
        <f t="shared" si="109"/>
        <v>1613</v>
      </c>
      <c r="E148" s="7">
        <f t="shared" si="109"/>
        <v>1503</v>
      </c>
      <c r="F148" s="25">
        <f t="shared" si="109"/>
        <v>1928</v>
      </c>
      <c r="G148" s="67">
        <f t="shared" si="109"/>
        <v>1588</v>
      </c>
      <c r="H148" s="51">
        <f t="shared" si="109"/>
        <v>1791</v>
      </c>
      <c r="I148" s="51">
        <f t="shared" ref="I148" si="110">+I67</f>
        <v>2402</v>
      </c>
      <c r="J148" s="6">
        <f t="shared" si="109"/>
        <v>44</v>
      </c>
      <c r="K148" s="7">
        <f t="shared" si="109"/>
        <v>52</v>
      </c>
      <c r="L148" s="7">
        <f t="shared" si="109"/>
        <v>55</v>
      </c>
      <c r="M148" s="7">
        <f t="shared" si="109"/>
        <v>49</v>
      </c>
      <c r="N148" s="25">
        <f t="shared" si="109"/>
        <v>59</v>
      </c>
      <c r="O148" s="7">
        <f t="shared" si="109"/>
        <v>62</v>
      </c>
      <c r="P148" s="69">
        <f t="shared" si="109"/>
        <v>67</v>
      </c>
      <c r="Q148" s="69">
        <f t="shared" ref="Q148" si="111">+Q67</f>
        <v>75</v>
      </c>
      <c r="R148" s="6">
        <f t="shared" si="109"/>
        <v>205</v>
      </c>
      <c r="S148" s="7">
        <f t="shared" si="109"/>
        <v>91</v>
      </c>
      <c r="T148" s="7">
        <f t="shared" si="109"/>
        <v>572</v>
      </c>
      <c r="U148" s="7">
        <f t="shared" si="109"/>
        <v>520</v>
      </c>
      <c r="V148" s="25">
        <f t="shared" si="109"/>
        <v>467</v>
      </c>
      <c r="W148" s="7">
        <f t="shared" si="109"/>
        <v>273</v>
      </c>
      <c r="X148" s="69">
        <f t="shared" si="109"/>
        <v>350</v>
      </c>
      <c r="Y148" s="69">
        <f t="shared" ref="Y148" si="112">+Y67</f>
        <v>2143</v>
      </c>
    </row>
    <row r="149" spans="1:25">
      <c r="A149" s="5" t="s">
        <v>24</v>
      </c>
      <c r="B149" s="6">
        <f t="shared" ref="B149:B159" si="113">+B148+B68</f>
        <v>2530.16</v>
      </c>
      <c r="C149" s="7">
        <f t="shared" ref="C149:C159" si="114">+C148+C68</f>
        <v>2369</v>
      </c>
      <c r="D149" s="7">
        <f t="shared" ref="D149:D159" si="115">+D148+D68</f>
        <v>3067</v>
      </c>
      <c r="E149" s="7">
        <f t="shared" ref="E149:E159" si="116">+E148+E68</f>
        <v>2805</v>
      </c>
      <c r="F149" s="25">
        <f t="shared" ref="F149:F159" si="117">+F148+F68</f>
        <v>3891</v>
      </c>
      <c r="G149" s="63">
        <f t="shared" ref="G149:G159" si="118">+G148+G68</f>
        <v>3142</v>
      </c>
      <c r="H149" s="40">
        <f t="shared" ref="H149:I159" si="119">+H148+H68</f>
        <v>3485</v>
      </c>
      <c r="I149" s="40">
        <f t="shared" si="119"/>
        <v>4388</v>
      </c>
      <c r="J149" s="6">
        <f t="shared" ref="J149:J159" si="120">+J148+J68</f>
        <v>81</v>
      </c>
      <c r="K149" s="7">
        <f t="shared" ref="K149:K159" si="121">+K148+K68</f>
        <v>101</v>
      </c>
      <c r="L149" s="7">
        <f t="shared" ref="L149:L159" si="122">+L148+L68</f>
        <v>105</v>
      </c>
      <c r="M149" s="7">
        <f t="shared" ref="M149:M159" si="123">+M148+M68</f>
        <v>94</v>
      </c>
      <c r="N149" s="25">
        <f t="shared" ref="N149:N159" si="124">+N148+N68</f>
        <v>111</v>
      </c>
      <c r="O149" s="7">
        <f t="shared" ref="O149:O159" si="125">+O148+O68</f>
        <v>123</v>
      </c>
      <c r="P149" s="29">
        <f t="shared" ref="P149:Q159" si="126">+P148+P68</f>
        <v>126</v>
      </c>
      <c r="Q149" s="29">
        <f t="shared" si="126"/>
        <v>146</v>
      </c>
      <c r="R149" s="6">
        <f t="shared" ref="R149:R159" si="127">+R148+R68</f>
        <v>327</v>
      </c>
      <c r="S149" s="7">
        <f t="shared" ref="S149:S159" si="128">+S148+S68</f>
        <v>202</v>
      </c>
      <c r="T149" s="7">
        <f t="shared" ref="T149:T159" si="129">+T148+T68</f>
        <v>1230</v>
      </c>
      <c r="U149" s="7">
        <f t="shared" ref="U149:U159" si="130">+U148+U68</f>
        <v>1199</v>
      </c>
      <c r="V149" s="25">
        <f t="shared" ref="V149:V159" si="131">+V148+V68</f>
        <v>674</v>
      </c>
      <c r="W149" s="7">
        <f t="shared" ref="W149:W159" si="132">+W148+W68</f>
        <v>805</v>
      </c>
      <c r="X149" s="29">
        <f t="shared" ref="X149:Y159" si="133">+X148+X68</f>
        <v>732</v>
      </c>
      <c r="Y149" s="29">
        <f t="shared" si="133"/>
        <v>2843</v>
      </c>
    </row>
    <row r="150" spans="1:25">
      <c r="A150" s="11" t="s">
        <v>7</v>
      </c>
      <c r="B150" s="6">
        <f t="shared" si="113"/>
        <v>4048.66</v>
      </c>
      <c r="C150" s="7">
        <f t="shared" si="114"/>
        <v>3887</v>
      </c>
      <c r="D150" s="7">
        <f t="shared" si="115"/>
        <v>4889</v>
      </c>
      <c r="E150" s="7">
        <f t="shared" si="116"/>
        <v>4345</v>
      </c>
      <c r="F150" s="25">
        <f t="shared" si="117"/>
        <v>6206</v>
      </c>
      <c r="G150" s="63">
        <f t="shared" si="118"/>
        <v>4873</v>
      </c>
      <c r="H150" s="40">
        <f t="shared" si="119"/>
        <v>5635</v>
      </c>
      <c r="I150" s="40">
        <f t="shared" si="119"/>
        <v>6758</v>
      </c>
      <c r="J150" s="6">
        <f t="shared" si="120"/>
        <v>131</v>
      </c>
      <c r="K150" s="7">
        <f t="shared" si="121"/>
        <v>163</v>
      </c>
      <c r="L150" s="7">
        <f t="shared" si="122"/>
        <v>163</v>
      </c>
      <c r="M150" s="7">
        <f t="shared" si="123"/>
        <v>148</v>
      </c>
      <c r="N150" s="25">
        <f t="shared" si="124"/>
        <v>168</v>
      </c>
      <c r="O150" s="7">
        <f t="shared" si="125"/>
        <v>198</v>
      </c>
      <c r="P150" s="29">
        <f t="shared" si="126"/>
        <v>188</v>
      </c>
      <c r="Q150" s="29">
        <f t="shared" si="126"/>
        <v>222</v>
      </c>
      <c r="R150" s="6">
        <f t="shared" si="127"/>
        <v>400</v>
      </c>
      <c r="S150" s="7">
        <f t="shared" si="128"/>
        <v>244</v>
      </c>
      <c r="T150" s="7">
        <f t="shared" si="129"/>
        <v>2178</v>
      </c>
      <c r="U150" s="7">
        <f t="shared" si="130"/>
        <v>1841</v>
      </c>
      <c r="V150" s="25">
        <f t="shared" si="131"/>
        <v>1750</v>
      </c>
      <c r="W150" s="7">
        <f t="shared" si="132"/>
        <v>1136</v>
      </c>
      <c r="X150" s="29">
        <f t="shared" si="133"/>
        <v>4362</v>
      </c>
      <c r="Y150" s="29">
        <f t="shared" si="133"/>
        <v>3907</v>
      </c>
    </row>
    <row r="151" spans="1:25">
      <c r="A151" s="11" t="s">
        <v>8</v>
      </c>
      <c r="B151" s="6">
        <f t="shared" si="113"/>
        <v>5567.66</v>
      </c>
      <c r="C151" s="7">
        <f t="shared" si="114"/>
        <v>5288</v>
      </c>
      <c r="D151" s="7">
        <f t="shared" si="115"/>
        <v>6511</v>
      </c>
      <c r="E151" s="7">
        <f t="shared" si="116"/>
        <v>6040</v>
      </c>
      <c r="F151" s="25">
        <f t="shared" si="117"/>
        <v>9096</v>
      </c>
      <c r="G151" s="63">
        <f t="shared" si="118"/>
        <v>6392</v>
      </c>
      <c r="H151" s="40">
        <f t="shared" si="119"/>
        <v>7706</v>
      </c>
      <c r="I151" s="40">
        <f t="shared" si="119"/>
        <v>8754</v>
      </c>
      <c r="J151" s="6">
        <f t="shared" si="120"/>
        <v>178</v>
      </c>
      <c r="K151" s="7">
        <f t="shared" si="121"/>
        <v>221</v>
      </c>
      <c r="L151" s="7">
        <f t="shared" si="122"/>
        <v>214</v>
      </c>
      <c r="M151" s="7">
        <f t="shared" si="123"/>
        <v>198</v>
      </c>
      <c r="N151" s="25">
        <f t="shared" si="124"/>
        <v>235</v>
      </c>
      <c r="O151" s="7">
        <f t="shared" si="125"/>
        <v>266</v>
      </c>
      <c r="P151" s="29">
        <f t="shared" si="126"/>
        <v>250</v>
      </c>
      <c r="Q151" s="29">
        <f t="shared" si="126"/>
        <v>299</v>
      </c>
      <c r="R151" s="6">
        <f t="shared" si="127"/>
        <v>400</v>
      </c>
      <c r="S151" s="7">
        <f t="shared" si="128"/>
        <v>405</v>
      </c>
      <c r="T151" s="7">
        <f t="shared" si="129"/>
        <v>2697</v>
      </c>
      <c r="U151" s="7">
        <f t="shared" si="130"/>
        <v>1889</v>
      </c>
      <c r="V151" s="25">
        <f t="shared" si="131"/>
        <v>2263</v>
      </c>
      <c r="W151" s="7">
        <f t="shared" si="132"/>
        <v>1397</v>
      </c>
      <c r="X151" s="29">
        <f t="shared" si="133"/>
        <v>4982</v>
      </c>
      <c r="Y151" s="29">
        <f t="shared" si="133"/>
        <v>4514</v>
      </c>
    </row>
    <row r="152" spans="1:25">
      <c r="A152" s="11" t="s">
        <v>9</v>
      </c>
      <c r="B152" s="6">
        <f t="shared" si="113"/>
        <v>6643.2</v>
      </c>
      <c r="C152" s="7">
        <f t="shared" si="114"/>
        <v>6753</v>
      </c>
      <c r="D152" s="7">
        <f t="shared" si="115"/>
        <v>7950</v>
      </c>
      <c r="E152" s="7">
        <f t="shared" si="116"/>
        <v>8412</v>
      </c>
      <c r="F152" s="25">
        <f t="shared" si="117"/>
        <v>11107</v>
      </c>
      <c r="G152" s="63">
        <f t="shared" si="118"/>
        <v>8080</v>
      </c>
      <c r="H152" s="40">
        <f t="shared" si="119"/>
        <v>10056</v>
      </c>
      <c r="I152" s="40">
        <f t="shared" si="119"/>
        <v>10887</v>
      </c>
      <c r="J152" s="6">
        <f t="shared" si="120"/>
        <v>222</v>
      </c>
      <c r="K152" s="7">
        <f t="shared" si="121"/>
        <v>281</v>
      </c>
      <c r="L152" s="7">
        <f t="shared" si="122"/>
        <v>271</v>
      </c>
      <c r="M152" s="7">
        <f t="shared" si="123"/>
        <v>251</v>
      </c>
      <c r="N152" s="25">
        <f t="shared" si="124"/>
        <v>295</v>
      </c>
      <c r="O152" s="7">
        <f t="shared" si="125"/>
        <v>332</v>
      </c>
      <c r="P152" s="29">
        <f t="shared" si="126"/>
        <v>328</v>
      </c>
      <c r="Q152" s="29">
        <f t="shared" si="126"/>
        <v>374</v>
      </c>
      <c r="R152" s="6">
        <f t="shared" si="127"/>
        <v>400</v>
      </c>
      <c r="S152" s="7">
        <f t="shared" si="128"/>
        <v>635</v>
      </c>
      <c r="T152" s="7">
        <f t="shared" si="129"/>
        <v>2974</v>
      </c>
      <c r="U152" s="7">
        <f t="shared" si="130"/>
        <v>2328</v>
      </c>
      <c r="V152" s="25">
        <f t="shared" si="131"/>
        <v>2829</v>
      </c>
      <c r="W152" s="7">
        <f t="shared" si="132"/>
        <v>1643</v>
      </c>
      <c r="X152" s="29">
        <f t="shared" si="133"/>
        <v>5558</v>
      </c>
      <c r="Y152" s="29">
        <f t="shared" si="133"/>
        <v>5340</v>
      </c>
    </row>
    <row r="153" spans="1:25">
      <c r="A153" s="11" t="s">
        <v>10</v>
      </c>
      <c r="B153" s="6">
        <f t="shared" si="113"/>
        <v>7804.9</v>
      </c>
      <c r="C153" s="7">
        <f t="shared" si="114"/>
        <v>7886</v>
      </c>
      <c r="D153" s="7">
        <f t="shared" si="115"/>
        <v>9652</v>
      </c>
      <c r="E153" s="7">
        <f t="shared" si="116"/>
        <v>10871</v>
      </c>
      <c r="F153" s="25">
        <f t="shared" si="117"/>
        <v>13085.21</v>
      </c>
      <c r="G153" s="63">
        <f t="shared" si="118"/>
        <v>9826</v>
      </c>
      <c r="H153" s="40">
        <f t="shared" si="119"/>
        <v>11928</v>
      </c>
      <c r="I153" s="40">
        <f t="shared" si="119"/>
        <v>13025</v>
      </c>
      <c r="J153" s="6">
        <f t="shared" si="120"/>
        <v>265</v>
      </c>
      <c r="K153" s="7">
        <f t="shared" si="121"/>
        <v>330</v>
      </c>
      <c r="L153" s="7">
        <f t="shared" si="122"/>
        <v>325</v>
      </c>
      <c r="M153" s="7">
        <f t="shared" si="123"/>
        <v>309</v>
      </c>
      <c r="N153" s="25">
        <f t="shared" si="124"/>
        <v>335</v>
      </c>
      <c r="O153" s="7">
        <f t="shared" si="125"/>
        <v>392</v>
      </c>
      <c r="P153" s="29">
        <f t="shared" si="126"/>
        <v>394</v>
      </c>
      <c r="Q153" s="29">
        <f t="shared" si="126"/>
        <v>448</v>
      </c>
      <c r="R153" s="6">
        <f t="shared" si="127"/>
        <v>479</v>
      </c>
      <c r="S153" s="7">
        <f t="shared" si="128"/>
        <v>795</v>
      </c>
      <c r="T153" s="7">
        <f t="shared" si="129"/>
        <v>4162</v>
      </c>
      <c r="U153" s="7">
        <f t="shared" si="130"/>
        <v>2616</v>
      </c>
      <c r="V153" s="25">
        <f t="shared" si="131"/>
        <v>3412</v>
      </c>
      <c r="W153" s="7">
        <f t="shared" si="132"/>
        <v>1910</v>
      </c>
      <c r="X153" s="29">
        <f t="shared" si="133"/>
        <v>6971</v>
      </c>
      <c r="Y153" s="29">
        <f t="shared" si="133"/>
        <v>7000</v>
      </c>
    </row>
    <row r="154" spans="1:25">
      <c r="A154" s="11" t="s">
        <v>11</v>
      </c>
      <c r="B154" s="6">
        <f t="shared" si="113"/>
        <v>9279.4599999999991</v>
      </c>
      <c r="C154" s="7">
        <f t="shared" si="114"/>
        <v>9306</v>
      </c>
      <c r="D154" s="7">
        <f t="shared" si="115"/>
        <v>11560</v>
      </c>
      <c r="E154" s="7">
        <f t="shared" si="116"/>
        <v>13045</v>
      </c>
      <c r="F154" s="25">
        <f t="shared" si="117"/>
        <v>15126.21</v>
      </c>
      <c r="G154" s="63">
        <f t="shared" si="118"/>
        <v>11545</v>
      </c>
      <c r="H154" s="40">
        <f t="shared" si="119"/>
        <v>14153</v>
      </c>
      <c r="I154" s="40">
        <f t="shared" si="119"/>
        <v>14941</v>
      </c>
      <c r="J154" s="6">
        <f t="shared" si="120"/>
        <v>314</v>
      </c>
      <c r="K154" s="7">
        <f t="shared" si="121"/>
        <v>382</v>
      </c>
      <c r="L154" s="7">
        <f t="shared" si="122"/>
        <v>387</v>
      </c>
      <c r="M154" s="7">
        <f t="shared" si="123"/>
        <v>364</v>
      </c>
      <c r="N154" s="25">
        <f t="shared" si="124"/>
        <v>403</v>
      </c>
      <c r="O154" s="7">
        <f t="shared" si="125"/>
        <v>460</v>
      </c>
      <c r="P154" s="29">
        <f t="shared" si="126"/>
        <v>474</v>
      </c>
      <c r="Q154" s="29">
        <f t="shared" si="126"/>
        <v>519</v>
      </c>
      <c r="R154" s="6">
        <f t="shared" si="127"/>
        <v>717</v>
      </c>
      <c r="S154" s="7">
        <f t="shared" si="128"/>
        <v>934</v>
      </c>
      <c r="T154" s="7">
        <f t="shared" si="129"/>
        <v>5984</v>
      </c>
      <c r="U154" s="7">
        <f t="shared" si="130"/>
        <v>2927</v>
      </c>
      <c r="V154" s="25">
        <f t="shared" si="131"/>
        <v>4364</v>
      </c>
      <c r="W154" s="7">
        <f t="shared" si="132"/>
        <v>2554</v>
      </c>
      <c r="X154" s="29">
        <f t="shared" si="133"/>
        <v>8203</v>
      </c>
      <c r="Y154" s="29">
        <f t="shared" si="133"/>
        <v>7564</v>
      </c>
    </row>
    <row r="155" spans="1:25">
      <c r="A155" s="11" t="s">
        <v>12</v>
      </c>
      <c r="B155" s="6">
        <f t="shared" si="113"/>
        <v>11131.009999999998</v>
      </c>
      <c r="C155" s="7">
        <f t="shared" si="114"/>
        <v>10719</v>
      </c>
      <c r="D155" s="7">
        <f t="shared" si="115"/>
        <v>13221</v>
      </c>
      <c r="E155" s="7">
        <f t="shared" si="116"/>
        <v>15408</v>
      </c>
      <c r="F155" s="25">
        <f t="shared" si="117"/>
        <v>17656.21</v>
      </c>
      <c r="G155" s="63">
        <f t="shared" si="118"/>
        <v>13588</v>
      </c>
      <c r="H155" s="40">
        <f t="shared" si="119"/>
        <v>16538</v>
      </c>
      <c r="I155" s="40">
        <f t="shared" si="119"/>
        <v>17110</v>
      </c>
      <c r="J155" s="6">
        <f t="shared" si="120"/>
        <v>365</v>
      </c>
      <c r="K155" s="7">
        <f t="shared" si="121"/>
        <v>431</v>
      </c>
      <c r="L155" s="7">
        <f t="shared" si="122"/>
        <v>438</v>
      </c>
      <c r="M155" s="7">
        <f t="shared" si="123"/>
        <v>416</v>
      </c>
      <c r="N155" s="25">
        <f t="shared" si="124"/>
        <v>467</v>
      </c>
      <c r="O155" s="7">
        <f t="shared" si="125"/>
        <v>530</v>
      </c>
      <c r="P155" s="29">
        <f t="shared" si="126"/>
        <v>551</v>
      </c>
      <c r="Q155" s="29">
        <f t="shared" si="126"/>
        <v>598</v>
      </c>
      <c r="R155" s="6">
        <f t="shared" si="127"/>
        <v>840</v>
      </c>
      <c r="S155" s="7">
        <f t="shared" si="128"/>
        <v>1482</v>
      </c>
      <c r="T155" s="7">
        <f t="shared" si="129"/>
        <v>6397</v>
      </c>
      <c r="U155" s="7">
        <f t="shared" si="130"/>
        <v>3184</v>
      </c>
      <c r="V155" s="25">
        <f t="shared" si="131"/>
        <v>8025</v>
      </c>
      <c r="W155" s="7">
        <f t="shared" si="132"/>
        <v>2983</v>
      </c>
      <c r="X155" s="29">
        <f t="shared" si="133"/>
        <v>9572</v>
      </c>
      <c r="Y155" s="29">
        <f t="shared" si="133"/>
        <v>10659</v>
      </c>
    </row>
    <row r="156" spans="1:25">
      <c r="A156" s="11" t="s">
        <v>13</v>
      </c>
      <c r="B156" s="6">
        <f t="shared" si="113"/>
        <v>12993.009999999998</v>
      </c>
      <c r="C156" s="7">
        <f t="shared" si="114"/>
        <v>12304</v>
      </c>
      <c r="D156" s="7">
        <f t="shared" si="115"/>
        <v>14834</v>
      </c>
      <c r="E156" s="7">
        <f t="shared" si="116"/>
        <v>17267</v>
      </c>
      <c r="F156" s="25">
        <f t="shared" si="117"/>
        <v>20053.21</v>
      </c>
      <c r="G156" s="63">
        <f t="shared" si="118"/>
        <v>15528</v>
      </c>
      <c r="H156" s="40">
        <f t="shared" si="119"/>
        <v>18881</v>
      </c>
      <c r="I156" s="40">
        <f t="shared" si="119"/>
        <v>19343</v>
      </c>
      <c r="J156" s="6">
        <f t="shared" si="120"/>
        <v>414</v>
      </c>
      <c r="K156" s="7">
        <f t="shared" si="121"/>
        <v>484</v>
      </c>
      <c r="L156" s="7">
        <f t="shared" si="122"/>
        <v>489</v>
      </c>
      <c r="M156" s="7">
        <f t="shared" si="123"/>
        <v>470</v>
      </c>
      <c r="N156" s="25">
        <f t="shared" si="124"/>
        <v>529</v>
      </c>
      <c r="O156" s="7">
        <f t="shared" si="125"/>
        <v>595</v>
      </c>
      <c r="P156" s="29">
        <f t="shared" si="126"/>
        <v>631</v>
      </c>
      <c r="Q156" s="29">
        <f t="shared" si="126"/>
        <v>677</v>
      </c>
      <c r="R156" s="6">
        <f t="shared" si="127"/>
        <v>1290</v>
      </c>
      <c r="S156" s="7">
        <f t="shared" si="128"/>
        <v>2164</v>
      </c>
      <c r="T156" s="7">
        <f t="shared" si="129"/>
        <v>7259</v>
      </c>
      <c r="U156" s="7">
        <f t="shared" si="130"/>
        <v>3615</v>
      </c>
      <c r="V156" s="25">
        <f t="shared" si="131"/>
        <v>12997</v>
      </c>
      <c r="W156" s="7">
        <f t="shared" si="132"/>
        <v>3214</v>
      </c>
      <c r="X156" s="29">
        <f t="shared" si="133"/>
        <v>12867</v>
      </c>
      <c r="Y156" s="29">
        <f t="shared" si="133"/>
        <v>13130</v>
      </c>
    </row>
    <row r="157" spans="1:25">
      <c r="A157" s="11" t="s">
        <v>14</v>
      </c>
      <c r="B157" s="6">
        <f t="shared" si="113"/>
        <v>14532.009999999998</v>
      </c>
      <c r="C157" s="7">
        <f t="shared" si="114"/>
        <v>13949</v>
      </c>
      <c r="D157" s="7">
        <f t="shared" si="115"/>
        <v>16694</v>
      </c>
      <c r="E157" s="7">
        <f t="shared" si="116"/>
        <v>19914</v>
      </c>
      <c r="F157" s="25">
        <f t="shared" si="117"/>
        <v>22548.21</v>
      </c>
      <c r="G157" s="63">
        <f t="shared" si="118"/>
        <v>17410</v>
      </c>
      <c r="H157" s="40">
        <f t="shared" si="119"/>
        <v>21031</v>
      </c>
      <c r="I157" s="40">
        <f t="shared" si="119"/>
        <v>21631</v>
      </c>
      <c r="J157" s="6">
        <f t="shared" si="120"/>
        <v>468</v>
      </c>
      <c r="K157" s="7">
        <f t="shared" si="121"/>
        <v>540</v>
      </c>
      <c r="L157" s="7">
        <f t="shared" si="122"/>
        <v>543</v>
      </c>
      <c r="M157" s="7">
        <f t="shared" si="123"/>
        <v>527</v>
      </c>
      <c r="N157" s="25">
        <f t="shared" si="124"/>
        <v>602</v>
      </c>
      <c r="O157" s="7">
        <f t="shared" si="125"/>
        <v>665</v>
      </c>
      <c r="P157" s="29">
        <f t="shared" si="126"/>
        <v>709</v>
      </c>
      <c r="Q157" s="29">
        <f t="shared" si="126"/>
        <v>760</v>
      </c>
      <c r="R157" s="6">
        <f t="shared" si="127"/>
        <v>1550</v>
      </c>
      <c r="S157" s="7">
        <f t="shared" si="128"/>
        <v>2638</v>
      </c>
      <c r="T157" s="7">
        <f t="shared" si="129"/>
        <v>8091</v>
      </c>
      <c r="U157" s="7">
        <f t="shared" si="130"/>
        <v>4901</v>
      </c>
      <c r="V157" s="25">
        <f t="shared" si="131"/>
        <v>14499</v>
      </c>
      <c r="W157" s="7">
        <f t="shared" si="132"/>
        <v>3850</v>
      </c>
      <c r="X157" s="29">
        <f t="shared" si="133"/>
        <v>14523</v>
      </c>
      <c r="Y157" s="29">
        <f t="shared" si="133"/>
        <v>14685</v>
      </c>
    </row>
    <row r="158" spans="1:25">
      <c r="A158" s="11" t="s">
        <v>15</v>
      </c>
      <c r="B158" s="6">
        <f t="shared" si="113"/>
        <v>15684.009999999998</v>
      </c>
      <c r="C158" s="7">
        <f t="shared" si="114"/>
        <v>15470</v>
      </c>
      <c r="D158" s="7">
        <f t="shared" si="115"/>
        <v>18301</v>
      </c>
      <c r="E158" s="7">
        <f t="shared" si="116"/>
        <v>21934</v>
      </c>
      <c r="F158" s="25">
        <f t="shared" si="117"/>
        <v>24388.21</v>
      </c>
      <c r="G158" s="63">
        <f t="shared" si="118"/>
        <v>19212</v>
      </c>
      <c r="H158" s="40">
        <f t="shared" si="119"/>
        <v>22887</v>
      </c>
      <c r="I158" s="40">
        <f t="shared" si="119"/>
        <v>24615</v>
      </c>
      <c r="J158" s="6">
        <f t="shared" si="120"/>
        <v>508</v>
      </c>
      <c r="K158" s="7">
        <f t="shared" si="121"/>
        <v>590</v>
      </c>
      <c r="L158" s="7">
        <f t="shared" si="122"/>
        <v>595</v>
      </c>
      <c r="M158" s="7">
        <f t="shared" si="123"/>
        <v>589</v>
      </c>
      <c r="N158" s="25">
        <f t="shared" si="124"/>
        <v>662</v>
      </c>
      <c r="O158" s="7">
        <f t="shared" si="125"/>
        <v>731</v>
      </c>
      <c r="P158" s="29">
        <f t="shared" si="126"/>
        <v>777</v>
      </c>
      <c r="Q158" s="29">
        <f t="shared" si="126"/>
        <v>863</v>
      </c>
      <c r="R158" s="6">
        <f t="shared" si="127"/>
        <v>1684</v>
      </c>
      <c r="S158" s="7">
        <f t="shared" si="128"/>
        <v>2980</v>
      </c>
      <c r="T158" s="7">
        <f t="shared" si="129"/>
        <v>8520</v>
      </c>
      <c r="U158" s="7">
        <f t="shared" si="130"/>
        <v>5961</v>
      </c>
      <c r="V158" s="25">
        <f t="shared" si="131"/>
        <v>15398</v>
      </c>
      <c r="W158" s="7">
        <f t="shared" si="132"/>
        <v>4120</v>
      </c>
      <c r="X158" s="29">
        <f t="shared" si="133"/>
        <v>15814</v>
      </c>
      <c r="Y158" s="29">
        <f t="shared" si="133"/>
        <v>16337</v>
      </c>
    </row>
    <row r="159" spans="1:25" ht="13.5" thickBot="1">
      <c r="A159" s="23" t="s">
        <v>16</v>
      </c>
      <c r="B159" s="21">
        <f t="shared" si="113"/>
        <v>17329.009999999998</v>
      </c>
      <c r="C159" s="22">
        <f t="shared" si="114"/>
        <v>16891</v>
      </c>
      <c r="D159" s="22">
        <f t="shared" si="115"/>
        <v>19735</v>
      </c>
      <c r="E159" s="22">
        <f t="shared" si="116"/>
        <v>23681</v>
      </c>
      <c r="F159" s="50">
        <f t="shared" si="117"/>
        <v>26095.21</v>
      </c>
      <c r="G159" s="64">
        <f t="shared" si="118"/>
        <v>21429</v>
      </c>
      <c r="H159" s="47">
        <f t="shared" si="119"/>
        <v>25139</v>
      </c>
      <c r="I159" s="47">
        <f t="shared" si="119"/>
        <v>27160</v>
      </c>
      <c r="J159" s="21">
        <f t="shared" si="120"/>
        <v>558</v>
      </c>
      <c r="K159" s="22">
        <f t="shared" si="121"/>
        <v>641</v>
      </c>
      <c r="L159" s="22">
        <f t="shared" si="122"/>
        <v>640</v>
      </c>
      <c r="M159" s="22">
        <f t="shared" si="123"/>
        <v>643</v>
      </c>
      <c r="N159" s="50">
        <f t="shared" si="124"/>
        <v>720</v>
      </c>
      <c r="O159" s="22">
        <f t="shared" si="125"/>
        <v>798</v>
      </c>
      <c r="P159" s="30">
        <f t="shared" si="126"/>
        <v>852</v>
      </c>
      <c r="Q159" s="30">
        <f t="shared" si="126"/>
        <v>959</v>
      </c>
      <c r="R159" s="21">
        <f t="shared" si="127"/>
        <v>1856</v>
      </c>
      <c r="S159" s="22">
        <f t="shared" si="128"/>
        <v>3401</v>
      </c>
      <c r="T159" s="22">
        <f t="shared" si="129"/>
        <v>8761</v>
      </c>
      <c r="U159" s="22">
        <f t="shared" si="130"/>
        <v>6417</v>
      </c>
      <c r="V159" s="50">
        <f t="shared" si="131"/>
        <v>15874</v>
      </c>
      <c r="W159" s="22">
        <f t="shared" si="132"/>
        <v>4388</v>
      </c>
      <c r="X159" s="30">
        <f t="shared" si="133"/>
        <v>17882</v>
      </c>
      <c r="Y159" s="30">
        <f t="shared" si="133"/>
        <v>17125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42">
        <v>2010</v>
      </c>
      <c r="AG166" s="42">
        <v>2011</v>
      </c>
    </row>
    <row r="167" spans="1:33">
      <c r="A167" s="5" t="s">
        <v>6</v>
      </c>
      <c r="B167" s="6">
        <f t="shared" ref="B167:X167" si="134">+B7+B27</f>
        <v>66536.540000000008</v>
      </c>
      <c r="C167" s="7">
        <f t="shared" si="134"/>
        <v>34736</v>
      </c>
      <c r="D167" s="7">
        <f t="shared" si="134"/>
        <v>34617</v>
      </c>
      <c r="E167" s="7">
        <f t="shared" si="134"/>
        <v>87141.35</v>
      </c>
      <c r="F167" s="25">
        <f t="shared" si="134"/>
        <v>97481.11</v>
      </c>
      <c r="G167" s="67">
        <f t="shared" si="134"/>
        <v>66790</v>
      </c>
      <c r="H167" s="40">
        <f t="shared" si="134"/>
        <v>110965.32</v>
      </c>
      <c r="I167" s="40">
        <f t="shared" ref="I167" si="135">+I7+I27</f>
        <v>171717</v>
      </c>
      <c r="J167" s="6">
        <f t="shared" si="134"/>
        <v>452968.5</v>
      </c>
      <c r="K167" s="7">
        <f t="shared" si="134"/>
        <v>597613</v>
      </c>
      <c r="L167" s="7">
        <f t="shared" si="134"/>
        <v>542522</v>
      </c>
      <c r="M167" s="7">
        <f t="shared" si="134"/>
        <v>454452.3</v>
      </c>
      <c r="N167" s="25">
        <f t="shared" si="134"/>
        <v>555570.5</v>
      </c>
      <c r="O167" s="67">
        <f t="shared" si="134"/>
        <v>461675</v>
      </c>
      <c r="P167" s="40">
        <f t="shared" si="134"/>
        <v>603812.1</v>
      </c>
      <c r="Q167" s="40">
        <f t="shared" ref="Q167" si="136">+Q7+Q27</f>
        <v>665411</v>
      </c>
      <c r="R167" s="6">
        <f t="shared" si="134"/>
        <v>228222.78</v>
      </c>
      <c r="S167" s="7">
        <f t="shared" si="134"/>
        <v>157531</v>
      </c>
      <c r="T167" s="7">
        <f t="shared" si="134"/>
        <v>358447</v>
      </c>
      <c r="U167" s="7">
        <f t="shared" si="134"/>
        <v>382305.89</v>
      </c>
      <c r="V167" s="25">
        <f t="shared" si="134"/>
        <v>402629.26</v>
      </c>
      <c r="W167" s="67">
        <f t="shared" si="134"/>
        <v>299559</v>
      </c>
      <c r="X167" s="40">
        <f t="shared" si="134"/>
        <v>310856.63</v>
      </c>
      <c r="Y167" s="40">
        <f t="shared" ref="Y167" si="137">+Y7+Y27</f>
        <v>340597</v>
      </c>
      <c r="Z167" s="6">
        <f t="shared" ref="Z167:Z178" si="138">+R167+J167+B167</f>
        <v>747727.82000000007</v>
      </c>
      <c r="AA167" s="7">
        <f t="shared" ref="AA167:AA178" si="139">+S167+K167+C167</f>
        <v>789880</v>
      </c>
      <c r="AB167" s="7">
        <f t="shared" ref="AB167:AB178" si="140">+T167+L167+D167</f>
        <v>935586</v>
      </c>
      <c r="AC167" s="7">
        <f t="shared" ref="AC167:AC178" si="141">+U167+M167+E167</f>
        <v>923899.53999999992</v>
      </c>
      <c r="AD167" s="25">
        <f t="shared" ref="AD167:AD178" si="142">+V167+N167+F167</f>
        <v>1055680.8700000001</v>
      </c>
      <c r="AE167" s="67">
        <f t="shared" ref="AE167:AE178" si="143">+W167+O167+G167</f>
        <v>828024</v>
      </c>
      <c r="AF167" s="40">
        <f t="shared" ref="AF167:AG178" si="144">+X167+P167+H167</f>
        <v>1025634.05</v>
      </c>
      <c r="AG167" s="40">
        <f t="shared" si="144"/>
        <v>1177725</v>
      </c>
    </row>
    <row r="168" spans="1:33">
      <c r="A168" s="5" t="s">
        <v>24</v>
      </c>
      <c r="B168" s="6">
        <f t="shared" ref="B168:X168" si="145">+B8+B28</f>
        <v>28983.17</v>
      </c>
      <c r="C168" s="7">
        <f t="shared" si="145"/>
        <v>48804</v>
      </c>
      <c r="D168" s="7">
        <f t="shared" si="145"/>
        <v>47991</v>
      </c>
      <c r="E168" s="7">
        <f t="shared" si="145"/>
        <v>63678.57</v>
      </c>
      <c r="F168" s="25">
        <f t="shared" si="145"/>
        <v>136631.22</v>
      </c>
      <c r="G168" s="63">
        <f t="shared" si="145"/>
        <v>52625.5</v>
      </c>
      <c r="H168" s="40">
        <f t="shared" si="145"/>
        <v>114555.4</v>
      </c>
      <c r="I168" s="40">
        <f t="shared" ref="I168" si="146">+I8+I28</f>
        <v>133527</v>
      </c>
      <c r="J168" s="6">
        <f t="shared" si="145"/>
        <v>505478.1</v>
      </c>
      <c r="K168" s="7">
        <f t="shared" si="145"/>
        <v>673281</v>
      </c>
      <c r="L168" s="7">
        <f t="shared" si="145"/>
        <v>589504</v>
      </c>
      <c r="M168" s="7">
        <f t="shared" si="145"/>
        <v>485517.2</v>
      </c>
      <c r="N168" s="25">
        <f t="shared" si="145"/>
        <v>594168.5</v>
      </c>
      <c r="O168" s="63">
        <f t="shared" si="145"/>
        <v>567944.5</v>
      </c>
      <c r="P168" s="40">
        <f t="shared" si="145"/>
        <v>609992.30000000005</v>
      </c>
      <c r="Q168" s="40">
        <f t="shared" ref="Q168" si="147">+Q8+Q28</f>
        <v>695076</v>
      </c>
      <c r="R168" s="6">
        <f t="shared" si="145"/>
        <v>250800.66</v>
      </c>
      <c r="S168" s="7">
        <f t="shared" si="145"/>
        <v>235593</v>
      </c>
      <c r="T168" s="7">
        <f t="shared" si="145"/>
        <v>360587</v>
      </c>
      <c r="U168" s="7">
        <f t="shared" si="145"/>
        <v>335614.16000000003</v>
      </c>
      <c r="V168" s="25">
        <f t="shared" si="145"/>
        <v>356179.68</v>
      </c>
      <c r="W168" s="63">
        <f t="shared" si="145"/>
        <v>311546.31</v>
      </c>
      <c r="X168" s="40">
        <f t="shared" si="145"/>
        <v>325945.67000000004</v>
      </c>
      <c r="Y168" s="40">
        <f t="shared" ref="Y168" si="148">+Y8+Y28</f>
        <v>359166</v>
      </c>
      <c r="Z168" s="6">
        <f t="shared" si="138"/>
        <v>785261.93</v>
      </c>
      <c r="AA168" s="7">
        <f t="shared" si="139"/>
        <v>957678</v>
      </c>
      <c r="AB168" s="7">
        <f t="shared" si="140"/>
        <v>998082</v>
      </c>
      <c r="AC168" s="7">
        <f t="shared" si="141"/>
        <v>884809.93</v>
      </c>
      <c r="AD168" s="25">
        <f t="shared" si="142"/>
        <v>1086979.3999999999</v>
      </c>
      <c r="AE168" s="63">
        <f t="shared" si="143"/>
        <v>932116.31</v>
      </c>
      <c r="AF168" s="40">
        <f t="shared" si="144"/>
        <v>1050493.3700000001</v>
      </c>
      <c r="AG168" s="40">
        <f t="shared" si="144"/>
        <v>1187769</v>
      </c>
    </row>
    <row r="169" spans="1:33">
      <c r="A169" s="5" t="s">
        <v>7</v>
      </c>
      <c r="B169" s="6">
        <f t="shared" ref="B169:X169" si="149">+B9+B29</f>
        <v>58301.42</v>
      </c>
      <c r="C169" s="7">
        <f t="shared" si="149"/>
        <v>48875</v>
      </c>
      <c r="D169" s="7">
        <f t="shared" si="149"/>
        <v>71190</v>
      </c>
      <c r="E169" s="7">
        <f t="shared" si="149"/>
        <v>114453.59</v>
      </c>
      <c r="F169" s="25">
        <f t="shared" si="149"/>
        <v>80360.12</v>
      </c>
      <c r="G169" s="63">
        <f t="shared" si="149"/>
        <v>97382.81</v>
      </c>
      <c r="H169" s="40">
        <f t="shared" si="149"/>
        <v>146882.03</v>
      </c>
      <c r="I169" s="40">
        <f t="shared" ref="I169" si="150">+I9+I29</f>
        <v>143314.85</v>
      </c>
      <c r="J169" s="6">
        <f t="shared" si="149"/>
        <v>536486.30000000005</v>
      </c>
      <c r="K169" s="7">
        <f t="shared" si="149"/>
        <v>764908</v>
      </c>
      <c r="L169" s="7">
        <f t="shared" si="149"/>
        <v>747485</v>
      </c>
      <c r="M169" s="7">
        <f t="shared" si="149"/>
        <v>676956.6</v>
      </c>
      <c r="N169" s="25">
        <f t="shared" si="149"/>
        <v>659992.4</v>
      </c>
      <c r="O169" s="63">
        <f t="shared" si="149"/>
        <v>751946.2</v>
      </c>
      <c r="P169" s="40">
        <f t="shared" si="149"/>
        <v>697791.8</v>
      </c>
      <c r="Q169" s="40">
        <f t="shared" ref="Q169" si="151">+Q9+Q29</f>
        <v>843542.9</v>
      </c>
      <c r="R169" s="6">
        <f t="shared" si="149"/>
        <v>308579.91000000003</v>
      </c>
      <c r="S169" s="7">
        <f t="shared" si="149"/>
        <v>208628</v>
      </c>
      <c r="T169" s="7">
        <f t="shared" si="149"/>
        <v>364682</v>
      </c>
      <c r="U169" s="7">
        <f t="shared" si="149"/>
        <v>349938.32</v>
      </c>
      <c r="V169" s="25">
        <f t="shared" si="149"/>
        <v>267691.69</v>
      </c>
      <c r="W169" s="63">
        <f t="shared" si="149"/>
        <v>240924.78</v>
      </c>
      <c r="X169" s="40">
        <f t="shared" si="149"/>
        <v>321755.41000000003</v>
      </c>
      <c r="Y169" s="40">
        <f t="shared" ref="Y169" si="152">+Y9+Y29</f>
        <v>544095.98</v>
      </c>
      <c r="Z169" s="6">
        <f t="shared" si="138"/>
        <v>903367.63000000012</v>
      </c>
      <c r="AA169" s="7">
        <f t="shared" si="139"/>
        <v>1022411</v>
      </c>
      <c r="AB169" s="7">
        <f t="shared" si="140"/>
        <v>1183357</v>
      </c>
      <c r="AC169" s="7">
        <f t="shared" si="141"/>
        <v>1141348.51</v>
      </c>
      <c r="AD169" s="25">
        <f t="shared" si="142"/>
        <v>1008044.2100000001</v>
      </c>
      <c r="AE169" s="63">
        <f t="shared" si="143"/>
        <v>1090253.79</v>
      </c>
      <c r="AF169" s="40">
        <f t="shared" si="144"/>
        <v>1166429.24</v>
      </c>
      <c r="AG169" s="40">
        <f t="shared" si="144"/>
        <v>1530953.73</v>
      </c>
    </row>
    <row r="170" spans="1:33">
      <c r="A170" s="5" t="s">
        <v>8</v>
      </c>
      <c r="B170" s="6">
        <f t="shared" ref="B170:X170" si="153">+B10+B30</f>
        <v>35155.96</v>
      </c>
      <c r="C170" s="7">
        <f t="shared" si="153"/>
        <v>60267</v>
      </c>
      <c r="D170" s="7">
        <f t="shared" si="153"/>
        <v>57075.22</v>
      </c>
      <c r="E170" s="7">
        <f t="shared" si="153"/>
        <v>75555.48</v>
      </c>
      <c r="F170" s="25">
        <f t="shared" si="153"/>
        <v>120920.08</v>
      </c>
      <c r="G170" s="63">
        <f t="shared" si="153"/>
        <v>43822.76</v>
      </c>
      <c r="H170" s="40">
        <f t="shared" si="153"/>
        <v>160346.4</v>
      </c>
      <c r="I170" s="40">
        <f>+I10+I30</f>
        <v>197483.87</v>
      </c>
      <c r="J170" s="6">
        <f t="shared" si="153"/>
        <v>626175.9</v>
      </c>
      <c r="K170" s="7">
        <f t="shared" si="153"/>
        <v>714001</v>
      </c>
      <c r="L170" s="7">
        <f t="shared" si="153"/>
        <v>688861</v>
      </c>
      <c r="M170" s="7">
        <f t="shared" si="153"/>
        <v>653691.9</v>
      </c>
      <c r="N170" s="25">
        <f t="shared" si="153"/>
        <v>731899</v>
      </c>
      <c r="O170" s="63">
        <f t="shared" si="153"/>
        <v>641286.19999999995</v>
      </c>
      <c r="P170" s="40">
        <f t="shared" si="153"/>
        <v>790441.5</v>
      </c>
      <c r="Q170" s="40">
        <f t="shared" ref="Q170" si="154">+Q10+Q30</f>
        <v>932713</v>
      </c>
      <c r="R170" s="6">
        <f t="shared" si="153"/>
        <v>207830.86</v>
      </c>
      <c r="S170" s="7">
        <f t="shared" si="153"/>
        <v>243951</v>
      </c>
      <c r="T170" s="7">
        <f t="shared" si="153"/>
        <v>326522.26</v>
      </c>
      <c r="U170" s="7">
        <f t="shared" si="153"/>
        <v>286836.94</v>
      </c>
      <c r="V170" s="25">
        <f t="shared" si="153"/>
        <v>309879.81</v>
      </c>
      <c r="W170" s="63">
        <f t="shared" si="153"/>
        <v>277574</v>
      </c>
      <c r="X170" s="40">
        <f t="shared" si="153"/>
        <v>279001.76</v>
      </c>
      <c r="Y170" s="40">
        <f t="shared" ref="Y170" si="155">+Y10+Y30</f>
        <v>197503.21</v>
      </c>
      <c r="Z170" s="6">
        <f t="shared" si="138"/>
        <v>869162.72</v>
      </c>
      <c r="AA170" s="7">
        <f t="shared" si="139"/>
        <v>1018219</v>
      </c>
      <c r="AB170" s="7">
        <f t="shared" si="140"/>
        <v>1072458.48</v>
      </c>
      <c r="AC170" s="7">
        <f t="shared" si="141"/>
        <v>1016084.3200000001</v>
      </c>
      <c r="AD170" s="25">
        <f t="shared" si="142"/>
        <v>1162698.8900000001</v>
      </c>
      <c r="AE170" s="63">
        <f t="shared" si="143"/>
        <v>962682.96</v>
      </c>
      <c r="AF170" s="40">
        <f t="shared" si="144"/>
        <v>1229789.6599999999</v>
      </c>
      <c r="AG170" s="40">
        <f t="shared" si="144"/>
        <v>1327700.08</v>
      </c>
    </row>
    <row r="171" spans="1:33">
      <c r="A171" s="5" t="s">
        <v>9</v>
      </c>
      <c r="B171" s="6">
        <f t="shared" ref="B171:X171" si="156">+B11+B31</f>
        <v>24443.45</v>
      </c>
      <c r="C171" s="7">
        <f t="shared" si="156"/>
        <v>59232</v>
      </c>
      <c r="D171" s="7">
        <f t="shared" si="156"/>
        <v>43560.26</v>
      </c>
      <c r="E171" s="7">
        <f t="shared" si="156"/>
        <v>62157.53</v>
      </c>
      <c r="F171" s="25">
        <f t="shared" si="156"/>
        <v>90255.81</v>
      </c>
      <c r="G171" s="63">
        <f t="shared" si="156"/>
        <v>63430.5</v>
      </c>
      <c r="H171" s="40">
        <f t="shared" si="156"/>
        <v>143014.97</v>
      </c>
      <c r="I171" s="40">
        <f t="shared" ref="I171" si="157">+I11+I31</f>
        <v>166552</v>
      </c>
      <c r="J171" s="6">
        <f t="shared" si="156"/>
        <v>613812.19999999995</v>
      </c>
      <c r="K171" s="7">
        <f t="shared" si="156"/>
        <v>726282</v>
      </c>
      <c r="L171" s="7">
        <f t="shared" si="156"/>
        <v>675412.6</v>
      </c>
      <c r="M171" s="7">
        <f t="shared" si="156"/>
        <v>623208.73</v>
      </c>
      <c r="N171" s="25">
        <f t="shared" si="156"/>
        <v>681612.1</v>
      </c>
      <c r="O171" s="63">
        <f t="shared" si="156"/>
        <v>581420.80000000005</v>
      </c>
      <c r="P171" s="40">
        <f t="shared" si="156"/>
        <v>884161.5</v>
      </c>
      <c r="Q171" s="40">
        <f t="shared" ref="Q171" si="158">+Q11+Q31</f>
        <v>849801</v>
      </c>
      <c r="R171" s="6">
        <f t="shared" si="156"/>
        <v>190120.48</v>
      </c>
      <c r="S171" s="7">
        <f t="shared" si="156"/>
        <v>221404</v>
      </c>
      <c r="T171" s="7">
        <f t="shared" si="156"/>
        <v>358271.59</v>
      </c>
      <c r="U171" s="7">
        <f t="shared" si="156"/>
        <v>441119.27</v>
      </c>
      <c r="V171" s="25">
        <f t="shared" si="156"/>
        <v>338011.54</v>
      </c>
      <c r="W171" s="63">
        <f t="shared" si="156"/>
        <v>368601.36</v>
      </c>
      <c r="X171" s="40">
        <f t="shared" si="156"/>
        <v>308426.89</v>
      </c>
      <c r="Y171" s="40">
        <f t="shared" ref="Y171" si="159">+Y11+Y31</f>
        <v>354037</v>
      </c>
      <c r="Z171" s="6">
        <f t="shared" si="138"/>
        <v>828376.12999999989</v>
      </c>
      <c r="AA171" s="7">
        <f t="shared" si="139"/>
        <v>1006918</v>
      </c>
      <c r="AB171" s="7">
        <f t="shared" si="140"/>
        <v>1077244.45</v>
      </c>
      <c r="AC171" s="7">
        <f t="shared" si="141"/>
        <v>1126485.53</v>
      </c>
      <c r="AD171" s="25">
        <f t="shared" si="142"/>
        <v>1109879.45</v>
      </c>
      <c r="AE171" s="63">
        <f t="shared" si="143"/>
        <v>1013452.66</v>
      </c>
      <c r="AF171" s="40">
        <f t="shared" si="144"/>
        <v>1335603.3600000001</v>
      </c>
      <c r="AG171" s="40">
        <f t="shared" si="144"/>
        <v>1370390</v>
      </c>
    </row>
    <row r="172" spans="1:33">
      <c r="A172" s="5" t="s">
        <v>10</v>
      </c>
      <c r="B172" s="6">
        <f t="shared" ref="B172:X172" si="160">+B12+B32</f>
        <v>59714.17</v>
      </c>
      <c r="C172" s="7">
        <f t="shared" si="160"/>
        <v>61097</v>
      </c>
      <c r="D172" s="7">
        <f t="shared" si="160"/>
        <v>54847.229999999996</v>
      </c>
      <c r="E172" s="7">
        <f t="shared" si="160"/>
        <v>95439</v>
      </c>
      <c r="F172" s="25">
        <f t="shared" si="160"/>
        <v>86083.65</v>
      </c>
      <c r="G172" s="63">
        <f t="shared" si="160"/>
        <v>66919.149999999994</v>
      </c>
      <c r="H172" s="40">
        <f t="shared" si="160"/>
        <v>137642.54999999999</v>
      </c>
      <c r="I172" s="40">
        <f t="shared" ref="I172" si="161">+I12+I32</f>
        <v>142415.57</v>
      </c>
      <c r="J172" s="6">
        <f t="shared" si="160"/>
        <v>610853.69999999995</v>
      </c>
      <c r="K172" s="7">
        <f t="shared" si="160"/>
        <v>663697</v>
      </c>
      <c r="L172" s="7">
        <f t="shared" si="160"/>
        <v>615041.30000000005</v>
      </c>
      <c r="M172" s="7">
        <f t="shared" si="160"/>
        <v>538162</v>
      </c>
      <c r="N172" s="25">
        <f t="shared" si="160"/>
        <v>357518.1</v>
      </c>
      <c r="O172" s="63">
        <f t="shared" si="160"/>
        <v>562246.19999999995</v>
      </c>
      <c r="P172" s="40">
        <f t="shared" si="160"/>
        <v>723801.59999999998</v>
      </c>
      <c r="Q172" s="40">
        <f t="shared" ref="Q172" si="162">+Q12+Q32</f>
        <v>781719.8</v>
      </c>
      <c r="R172" s="6">
        <f t="shared" si="160"/>
        <v>219311.65</v>
      </c>
      <c r="S172" s="7">
        <f t="shared" si="160"/>
        <v>233161</v>
      </c>
      <c r="T172" s="7">
        <f t="shared" si="160"/>
        <v>353122.65</v>
      </c>
      <c r="U172" s="7">
        <f t="shared" si="160"/>
        <v>418863</v>
      </c>
      <c r="V172" s="25">
        <f t="shared" si="160"/>
        <v>242778.05</v>
      </c>
      <c r="W172" s="63">
        <f t="shared" si="160"/>
        <v>355785.85</v>
      </c>
      <c r="X172" s="40">
        <f t="shared" si="160"/>
        <v>318550.49</v>
      </c>
      <c r="Y172" s="40">
        <f t="shared" ref="Y172" si="163">+Y12+Y32</f>
        <v>354356.76</v>
      </c>
      <c r="Z172" s="6">
        <f t="shared" si="138"/>
        <v>889879.52</v>
      </c>
      <c r="AA172" s="7">
        <f t="shared" si="139"/>
        <v>957955</v>
      </c>
      <c r="AB172" s="7">
        <f t="shared" si="140"/>
        <v>1023011.18</v>
      </c>
      <c r="AC172" s="7">
        <f t="shared" si="141"/>
        <v>1052464</v>
      </c>
      <c r="AD172" s="25">
        <f t="shared" si="142"/>
        <v>686379.79999999993</v>
      </c>
      <c r="AE172" s="63">
        <f t="shared" si="143"/>
        <v>984951.2</v>
      </c>
      <c r="AF172" s="40">
        <f t="shared" si="144"/>
        <v>1179994.6399999999</v>
      </c>
      <c r="AG172" s="40">
        <f t="shared" si="144"/>
        <v>1278492.1300000001</v>
      </c>
    </row>
    <row r="173" spans="1:33">
      <c r="A173" s="5" t="s">
        <v>11</v>
      </c>
      <c r="B173" s="6">
        <f t="shared" ref="B173:X173" si="164">+B13+B33</f>
        <v>51646.7</v>
      </c>
      <c r="C173" s="7">
        <f t="shared" si="164"/>
        <v>63652</v>
      </c>
      <c r="D173" s="7">
        <f t="shared" si="164"/>
        <v>60962.46</v>
      </c>
      <c r="E173" s="7">
        <f t="shared" si="164"/>
        <v>83096.149999999994</v>
      </c>
      <c r="F173" s="25">
        <f t="shared" si="164"/>
        <v>125980.59</v>
      </c>
      <c r="G173" s="63">
        <f t="shared" si="164"/>
        <v>80114.080000000002</v>
      </c>
      <c r="H173" s="40">
        <f t="shared" si="164"/>
        <v>120735.56</v>
      </c>
      <c r="I173" s="40">
        <f t="shared" ref="I173" si="165">+I13+I33</f>
        <v>147359.85999999999</v>
      </c>
      <c r="J173" s="6">
        <f t="shared" si="164"/>
        <v>598480.5</v>
      </c>
      <c r="K173" s="7">
        <f t="shared" si="164"/>
        <v>662682</v>
      </c>
      <c r="L173" s="7">
        <f t="shared" si="164"/>
        <v>580937.69999999995</v>
      </c>
      <c r="M173" s="7">
        <f t="shared" si="164"/>
        <v>532906.19999999995</v>
      </c>
      <c r="N173" s="25">
        <f t="shared" si="164"/>
        <v>693043.7</v>
      </c>
      <c r="O173" s="63">
        <f t="shared" si="164"/>
        <v>629323.69999999995</v>
      </c>
      <c r="P173" s="40">
        <f t="shared" si="164"/>
        <v>867258.6</v>
      </c>
      <c r="Q173" s="40">
        <f t="shared" ref="Q173" si="166">+Q13+Q33</f>
        <v>743742.1</v>
      </c>
      <c r="R173" s="6">
        <f t="shared" si="164"/>
        <v>292193.14</v>
      </c>
      <c r="S173" s="7">
        <f t="shared" si="164"/>
        <v>391209</v>
      </c>
      <c r="T173" s="7">
        <f t="shared" si="164"/>
        <v>430950.40000000002</v>
      </c>
      <c r="U173" s="7">
        <f t="shared" si="164"/>
        <v>522639.23</v>
      </c>
      <c r="V173" s="25">
        <f t="shared" si="164"/>
        <v>416967.93</v>
      </c>
      <c r="W173" s="63">
        <f t="shared" si="164"/>
        <v>382012.96</v>
      </c>
      <c r="X173" s="40">
        <f t="shared" si="164"/>
        <v>432024.88</v>
      </c>
      <c r="Y173" s="40">
        <f t="shared" ref="Y173" si="167">+Y13+Y33</f>
        <v>298908.41000000003</v>
      </c>
      <c r="Z173" s="6">
        <f t="shared" si="138"/>
        <v>942320.34</v>
      </c>
      <c r="AA173" s="7">
        <f t="shared" si="139"/>
        <v>1117543</v>
      </c>
      <c r="AB173" s="7">
        <f t="shared" si="140"/>
        <v>1072850.56</v>
      </c>
      <c r="AC173" s="7">
        <f t="shared" si="141"/>
        <v>1138641.5799999998</v>
      </c>
      <c r="AD173" s="25">
        <f t="shared" si="142"/>
        <v>1235992.22</v>
      </c>
      <c r="AE173" s="63">
        <f t="shared" si="143"/>
        <v>1091450.74</v>
      </c>
      <c r="AF173" s="40">
        <f t="shared" si="144"/>
        <v>1420019.04</v>
      </c>
      <c r="AG173" s="40">
        <f t="shared" si="144"/>
        <v>1190010.3700000001</v>
      </c>
    </row>
    <row r="174" spans="1:33">
      <c r="A174" s="5" t="s">
        <v>12</v>
      </c>
      <c r="B174" s="6">
        <f t="shared" ref="B174:X174" si="168">+B14+B34</f>
        <v>51502.49</v>
      </c>
      <c r="C174" s="7">
        <f t="shared" si="168"/>
        <v>68029</v>
      </c>
      <c r="D174" s="7">
        <f t="shared" si="168"/>
        <v>60382.21</v>
      </c>
      <c r="E174" s="7">
        <f t="shared" si="168"/>
        <v>94206.69</v>
      </c>
      <c r="F174" s="25">
        <f t="shared" si="168"/>
        <v>135733.04</v>
      </c>
      <c r="G174" s="63">
        <f t="shared" si="168"/>
        <v>70474.22</v>
      </c>
      <c r="H174" s="40">
        <f t="shared" si="168"/>
        <v>141920.56</v>
      </c>
      <c r="I174" s="40">
        <f t="shared" ref="I174" si="169">+I14+I34</f>
        <v>160254.79999999999</v>
      </c>
      <c r="J174" s="6">
        <f t="shared" si="168"/>
        <v>616316.30000000005</v>
      </c>
      <c r="K174" s="7">
        <f t="shared" si="168"/>
        <v>717966</v>
      </c>
      <c r="L174" s="7">
        <f t="shared" si="168"/>
        <v>481533.4</v>
      </c>
      <c r="M174" s="7">
        <f t="shared" si="168"/>
        <v>493702.1</v>
      </c>
      <c r="N174" s="25">
        <f t="shared" si="168"/>
        <v>600073.6</v>
      </c>
      <c r="O174" s="63">
        <f t="shared" si="168"/>
        <v>604330.30000000005</v>
      </c>
      <c r="P174" s="40">
        <f t="shared" si="168"/>
        <v>725466.5</v>
      </c>
      <c r="Q174" s="40">
        <f t="shared" ref="Q174" si="170">+Q14+Q34</f>
        <v>773069</v>
      </c>
      <c r="R174" s="6">
        <f t="shared" si="168"/>
        <v>319936.06</v>
      </c>
      <c r="S174" s="7">
        <f t="shared" si="168"/>
        <v>288574</v>
      </c>
      <c r="T174" s="7">
        <f t="shared" si="168"/>
        <v>430735.84</v>
      </c>
      <c r="U174" s="7">
        <f t="shared" si="168"/>
        <v>455096.6</v>
      </c>
      <c r="V174" s="25">
        <f t="shared" si="168"/>
        <v>571795.93999999994</v>
      </c>
      <c r="W174" s="63">
        <f t="shared" si="168"/>
        <v>417009.72</v>
      </c>
      <c r="X174" s="40">
        <f t="shared" si="168"/>
        <v>421975.63</v>
      </c>
      <c r="Y174" s="40">
        <f t="shared" ref="Y174" si="171">+Y14+Y34</f>
        <v>371628.94</v>
      </c>
      <c r="Z174" s="6">
        <f t="shared" si="138"/>
        <v>987754.85000000009</v>
      </c>
      <c r="AA174" s="7">
        <f t="shared" si="139"/>
        <v>1074569</v>
      </c>
      <c r="AB174" s="7">
        <f t="shared" si="140"/>
        <v>972651.45</v>
      </c>
      <c r="AC174" s="7">
        <f t="shared" si="141"/>
        <v>1043005.3899999999</v>
      </c>
      <c r="AD174" s="25">
        <f t="shared" si="142"/>
        <v>1307602.58</v>
      </c>
      <c r="AE174" s="63">
        <f t="shared" si="143"/>
        <v>1091814.24</v>
      </c>
      <c r="AF174" s="40">
        <f t="shared" si="144"/>
        <v>1289362.69</v>
      </c>
      <c r="AG174" s="40">
        <f>+Y174+Q174+I174</f>
        <v>1304952.74</v>
      </c>
    </row>
    <row r="175" spans="1:33">
      <c r="A175" s="5" t="s">
        <v>13</v>
      </c>
      <c r="B175" s="6">
        <f t="shared" ref="B175:X175" si="172">+B15+B35</f>
        <v>62969.62</v>
      </c>
      <c r="C175" s="7">
        <f t="shared" si="172"/>
        <v>37570</v>
      </c>
      <c r="D175" s="7">
        <f t="shared" si="172"/>
        <v>74618.070000000007</v>
      </c>
      <c r="E175" s="7">
        <f t="shared" si="172"/>
        <v>63743.67</v>
      </c>
      <c r="F175" s="25">
        <f t="shared" si="172"/>
        <v>74286.63</v>
      </c>
      <c r="G175" s="63">
        <f t="shared" si="172"/>
        <v>84286.959999999992</v>
      </c>
      <c r="H175" s="40">
        <f t="shared" si="172"/>
        <v>127940.89</v>
      </c>
      <c r="I175" s="40">
        <f t="shared" ref="I175" si="173">+I15+I35</f>
        <v>113307.48</v>
      </c>
      <c r="J175" s="6">
        <f t="shared" si="172"/>
        <v>562213</v>
      </c>
      <c r="K175" s="7">
        <f t="shared" si="172"/>
        <v>585910</v>
      </c>
      <c r="L175" s="7">
        <f t="shared" si="172"/>
        <v>458355.9</v>
      </c>
      <c r="M175" s="7">
        <f t="shared" si="172"/>
        <v>542410.5</v>
      </c>
      <c r="N175" s="25">
        <f t="shared" si="172"/>
        <v>634931.69999999995</v>
      </c>
      <c r="O175" s="63">
        <f t="shared" si="172"/>
        <v>550777.19999999995</v>
      </c>
      <c r="P175" s="40">
        <f t="shared" si="172"/>
        <v>715189.2</v>
      </c>
      <c r="Q175" s="40">
        <f t="shared" ref="Q175" si="174">+Q15+Q35</f>
        <v>812235.2</v>
      </c>
      <c r="R175" s="6">
        <f t="shared" si="172"/>
        <v>387363.21</v>
      </c>
      <c r="S175" s="7">
        <f t="shared" si="172"/>
        <v>396871</v>
      </c>
      <c r="T175" s="7">
        <f t="shared" si="172"/>
        <v>395744.35</v>
      </c>
      <c r="U175" s="7">
        <f t="shared" si="172"/>
        <v>422448.42</v>
      </c>
      <c r="V175" s="25">
        <f t="shared" si="172"/>
        <v>502721.24</v>
      </c>
      <c r="W175" s="63">
        <f t="shared" si="172"/>
        <v>392588</v>
      </c>
      <c r="X175" s="40">
        <f t="shared" si="172"/>
        <v>441239.32</v>
      </c>
      <c r="Y175" s="40">
        <f t="shared" ref="Y175" si="175">+Y15+Y35</f>
        <v>532397.82000000007</v>
      </c>
      <c r="Z175" s="6">
        <f t="shared" si="138"/>
        <v>1012545.83</v>
      </c>
      <c r="AA175" s="7">
        <f t="shared" si="139"/>
        <v>1020351</v>
      </c>
      <c r="AB175" s="7">
        <f t="shared" si="140"/>
        <v>928718.32000000007</v>
      </c>
      <c r="AC175" s="7">
        <f t="shared" si="141"/>
        <v>1028602.59</v>
      </c>
      <c r="AD175" s="25">
        <f t="shared" si="142"/>
        <v>1211939.5699999998</v>
      </c>
      <c r="AE175" s="63">
        <f t="shared" si="143"/>
        <v>1027652.1599999999</v>
      </c>
      <c r="AF175" s="40">
        <f t="shared" si="144"/>
        <v>1284369.4099999999</v>
      </c>
      <c r="AG175" s="40">
        <f t="shared" si="144"/>
        <v>1457940.5</v>
      </c>
    </row>
    <row r="176" spans="1:33">
      <c r="A176" s="5" t="s">
        <v>14</v>
      </c>
      <c r="B176" s="6">
        <f t="shared" ref="B176:X176" si="176">+B16+B36</f>
        <v>50665.91</v>
      </c>
      <c r="C176" s="7">
        <f t="shared" si="176"/>
        <v>71793</v>
      </c>
      <c r="D176" s="7">
        <f t="shared" si="176"/>
        <v>61648</v>
      </c>
      <c r="E176" s="7">
        <f t="shared" si="176"/>
        <v>114914</v>
      </c>
      <c r="F176" s="25">
        <f t="shared" si="176"/>
        <v>166788.32</v>
      </c>
      <c r="G176" s="63">
        <f t="shared" si="176"/>
        <v>50973.2</v>
      </c>
      <c r="H176" s="40">
        <f t="shared" si="176"/>
        <v>135803.28</v>
      </c>
      <c r="I176" s="40">
        <f t="shared" ref="I176" si="177">+I16+I36</f>
        <v>109826.48999999999</v>
      </c>
      <c r="J176" s="6">
        <f t="shared" si="176"/>
        <v>597662.80000000005</v>
      </c>
      <c r="K176" s="7">
        <f t="shared" si="176"/>
        <v>658306</v>
      </c>
      <c r="L176" s="7">
        <f t="shared" si="176"/>
        <v>467493</v>
      </c>
      <c r="M176" s="7">
        <f t="shared" si="176"/>
        <v>506229</v>
      </c>
      <c r="N176" s="25">
        <f t="shared" si="176"/>
        <v>533341.80000000005</v>
      </c>
      <c r="O176" s="63">
        <f t="shared" si="176"/>
        <v>577294.69999999995</v>
      </c>
      <c r="P176" s="40">
        <f t="shared" si="176"/>
        <v>733821.7</v>
      </c>
      <c r="Q176" s="40">
        <f t="shared" ref="Q176" si="178">+Q16+Q36</f>
        <v>740466.4</v>
      </c>
      <c r="R176" s="6">
        <f t="shared" si="176"/>
        <v>338721.72</v>
      </c>
      <c r="S176" s="7">
        <f t="shared" si="176"/>
        <v>428609</v>
      </c>
      <c r="T176" s="7">
        <f t="shared" si="176"/>
        <v>551810</v>
      </c>
      <c r="U176" s="7">
        <f t="shared" si="176"/>
        <v>575609</v>
      </c>
      <c r="V176" s="25">
        <f t="shared" si="176"/>
        <v>596335.51</v>
      </c>
      <c r="W176" s="63">
        <f t="shared" si="176"/>
        <v>460451.6</v>
      </c>
      <c r="X176" s="40">
        <f t="shared" si="176"/>
        <v>462636.05</v>
      </c>
      <c r="Y176" s="40">
        <f t="shared" ref="Y176" si="179">+Y16+Y36</f>
        <v>444750.59</v>
      </c>
      <c r="Z176" s="6">
        <f t="shared" si="138"/>
        <v>987050.43</v>
      </c>
      <c r="AA176" s="7">
        <f t="shared" si="139"/>
        <v>1158708</v>
      </c>
      <c r="AB176" s="7">
        <f t="shared" si="140"/>
        <v>1080951</v>
      </c>
      <c r="AC176" s="7">
        <f t="shared" si="141"/>
        <v>1196752</v>
      </c>
      <c r="AD176" s="25">
        <f t="shared" si="142"/>
        <v>1296465.6300000001</v>
      </c>
      <c r="AE176" s="63">
        <f t="shared" si="143"/>
        <v>1088719.5</v>
      </c>
      <c r="AF176" s="40">
        <f t="shared" si="144"/>
        <v>1332261.03</v>
      </c>
      <c r="AG176" s="40">
        <f t="shared" si="144"/>
        <v>1295043.48</v>
      </c>
    </row>
    <row r="177" spans="1:33">
      <c r="A177" s="5" t="s">
        <v>15</v>
      </c>
      <c r="B177" s="6">
        <f t="shared" ref="B177:X177" si="180">+B17+B37</f>
        <v>46889.68</v>
      </c>
      <c r="C177" s="7">
        <f t="shared" si="180"/>
        <v>73647</v>
      </c>
      <c r="D177" s="7">
        <f t="shared" si="180"/>
        <v>65427.67</v>
      </c>
      <c r="E177" s="7">
        <f t="shared" si="180"/>
        <v>95353</v>
      </c>
      <c r="F177" s="25">
        <f t="shared" si="180"/>
        <v>119087.26999999999</v>
      </c>
      <c r="G177" s="63">
        <f t="shared" si="180"/>
        <v>160931.41999999998</v>
      </c>
      <c r="H177" s="40">
        <f t="shared" si="180"/>
        <v>126250.51000000001</v>
      </c>
      <c r="I177" s="40">
        <f t="shared" ref="I177" si="181">+I17+I37</f>
        <v>123832</v>
      </c>
      <c r="J177" s="6">
        <f t="shared" si="180"/>
        <v>514673.4</v>
      </c>
      <c r="K177" s="7">
        <f t="shared" si="180"/>
        <v>611041</v>
      </c>
      <c r="L177" s="7">
        <f t="shared" si="180"/>
        <v>437229.9</v>
      </c>
      <c r="M177" s="7">
        <f t="shared" si="180"/>
        <v>523061</v>
      </c>
      <c r="N177" s="25">
        <f t="shared" si="180"/>
        <v>507015.8</v>
      </c>
      <c r="O177" s="63">
        <f t="shared" si="180"/>
        <v>534293.80000000005</v>
      </c>
      <c r="P177" s="40">
        <f t="shared" si="180"/>
        <v>580276.19999999995</v>
      </c>
      <c r="Q177" s="40">
        <f t="shared" ref="Q177" si="182">+Q17+Q37</f>
        <v>704296</v>
      </c>
      <c r="R177" s="6">
        <f t="shared" si="180"/>
        <v>245230.7</v>
      </c>
      <c r="S177" s="7">
        <f t="shared" si="180"/>
        <v>358891</v>
      </c>
      <c r="T177" s="7">
        <f t="shared" si="180"/>
        <v>500870.83</v>
      </c>
      <c r="U177" s="7">
        <f t="shared" si="180"/>
        <v>570806</v>
      </c>
      <c r="V177" s="25">
        <f t="shared" si="180"/>
        <v>484503.11</v>
      </c>
      <c r="W177" s="63">
        <f t="shared" si="180"/>
        <v>262747.92000000004</v>
      </c>
      <c r="X177" s="40">
        <f t="shared" si="180"/>
        <v>331270.06</v>
      </c>
      <c r="Y177" s="40">
        <f t="shared" ref="Y177" si="183">+Y17+Y37</f>
        <v>512456</v>
      </c>
      <c r="Z177" s="6">
        <f t="shared" si="138"/>
        <v>806793.78000000014</v>
      </c>
      <c r="AA177" s="7">
        <f t="shared" si="139"/>
        <v>1043579</v>
      </c>
      <c r="AB177" s="7">
        <f t="shared" si="140"/>
        <v>1003528.4</v>
      </c>
      <c r="AC177" s="7">
        <f t="shared" si="141"/>
        <v>1189220</v>
      </c>
      <c r="AD177" s="25">
        <f t="shared" si="142"/>
        <v>1110606.18</v>
      </c>
      <c r="AE177" s="63">
        <f t="shared" si="143"/>
        <v>957973.14000000013</v>
      </c>
      <c r="AF177" s="40">
        <f t="shared" si="144"/>
        <v>1037796.77</v>
      </c>
      <c r="AG177" s="40">
        <f t="shared" si="144"/>
        <v>1340584</v>
      </c>
    </row>
    <row r="178" spans="1:33">
      <c r="A178" s="5" t="s">
        <v>16</v>
      </c>
      <c r="B178" s="6">
        <f t="shared" ref="B178:X178" si="184">+B18+B38</f>
        <v>76487</v>
      </c>
      <c r="C178" s="7">
        <f t="shared" si="184"/>
        <v>68076</v>
      </c>
      <c r="D178" s="7">
        <f t="shared" si="184"/>
        <v>73432</v>
      </c>
      <c r="E178" s="7">
        <f t="shared" si="184"/>
        <v>77264</v>
      </c>
      <c r="F178" s="25">
        <f t="shared" si="184"/>
        <v>85713.99</v>
      </c>
      <c r="G178" s="63">
        <f t="shared" si="184"/>
        <v>105734.23</v>
      </c>
      <c r="H178" s="40">
        <f t="shared" si="184"/>
        <v>48575.46</v>
      </c>
      <c r="I178" s="40">
        <f t="shared" ref="I178" si="185">+I18+I38</f>
        <v>122442</v>
      </c>
      <c r="J178" s="6">
        <f t="shared" si="184"/>
        <v>535175</v>
      </c>
      <c r="K178" s="7">
        <f t="shared" si="184"/>
        <v>611480</v>
      </c>
      <c r="L178" s="7">
        <f t="shared" si="184"/>
        <v>463538</v>
      </c>
      <c r="M178" s="7">
        <f t="shared" si="184"/>
        <v>534558</v>
      </c>
      <c r="N178" s="25">
        <f t="shared" si="184"/>
        <v>502602.7</v>
      </c>
      <c r="O178" s="63">
        <f t="shared" si="184"/>
        <v>548294.6</v>
      </c>
      <c r="P178" s="40">
        <f t="shared" si="184"/>
        <v>595772.6</v>
      </c>
      <c r="Q178" s="40">
        <f t="shared" ref="Q178" si="186">+Q18+Q38</f>
        <v>784258</v>
      </c>
      <c r="R178" s="6">
        <f t="shared" si="184"/>
        <v>379532</v>
      </c>
      <c r="S178" s="7">
        <f t="shared" si="184"/>
        <v>315382</v>
      </c>
      <c r="T178" s="7">
        <f t="shared" si="184"/>
        <v>377321</v>
      </c>
      <c r="U178" s="7">
        <f t="shared" si="184"/>
        <v>287755</v>
      </c>
      <c r="V178" s="25">
        <f t="shared" si="184"/>
        <v>346908.09</v>
      </c>
      <c r="W178" s="63">
        <f t="shared" si="184"/>
        <v>386660</v>
      </c>
      <c r="X178" s="40">
        <f t="shared" si="184"/>
        <v>439370.42</v>
      </c>
      <c r="Y178" s="40">
        <f t="shared" ref="Y178" si="187">+Y18+Y38</f>
        <v>369134</v>
      </c>
      <c r="Z178" s="6">
        <f t="shared" si="138"/>
        <v>991194</v>
      </c>
      <c r="AA178" s="7">
        <f t="shared" si="139"/>
        <v>994938</v>
      </c>
      <c r="AB178" s="7">
        <f t="shared" si="140"/>
        <v>914291</v>
      </c>
      <c r="AC178" s="7">
        <f t="shared" si="141"/>
        <v>899577</v>
      </c>
      <c r="AD178" s="25">
        <f t="shared" si="142"/>
        <v>935224.78</v>
      </c>
      <c r="AE178" s="63">
        <f t="shared" si="143"/>
        <v>1040688.83</v>
      </c>
      <c r="AF178" s="40">
        <f t="shared" si="144"/>
        <v>1083718.48</v>
      </c>
      <c r="AG178" s="40">
        <f t="shared" si="144"/>
        <v>1275834</v>
      </c>
    </row>
    <row r="179" spans="1:33" ht="13.5" thickBot="1">
      <c r="A179" s="8" t="s">
        <v>17</v>
      </c>
      <c r="B179" s="9">
        <f t="shared" ref="B179:AF179" si="188">SUM(B167:B178)</f>
        <v>613296.1100000001</v>
      </c>
      <c r="C179" s="10">
        <f t="shared" si="188"/>
        <v>695778</v>
      </c>
      <c r="D179" s="10">
        <f t="shared" si="188"/>
        <v>705751.12000000011</v>
      </c>
      <c r="E179" s="10">
        <f t="shared" si="188"/>
        <v>1027003.0300000001</v>
      </c>
      <c r="F179" s="49">
        <f t="shared" si="188"/>
        <v>1319321.83</v>
      </c>
      <c r="G179" s="68">
        <f t="shared" si="188"/>
        <v>943484.82999999984</v>
      </c>
      <c r="H179" s="52">
        <f t="shared" si="188"/>
        <v>1514632.93</v>
      </c>
      <c r="I179" s="52">
        <f>SUM(I167:I178)</f>
        <v>1732032.92</v>
      </c>
      <c r="J179" s="9">
        <f t="shared" si="188"/>
        <v>6770295.7000000002</v>
      </c>
      <c r="K179" s="10">
        <f t="shared" si="188"/>
        <v>7987167</v>
      </c>
      <c r="L179" s="10">
        <f t="shared" si="188"/>
        <v>6747913.8000000017</v>
      </c>
      <c r="M179" s="10">
        <f t="shared" si="188"/>
        <v>6564855.5299999993</v>
      </c>
      <c r="N179" s="49">
        <f t="shared" si="188"/>
        <v>7051769.8999999994</v>
      </c>
      <c r="O179" s="68">
        <f t="shared" si="188"/>
        <v>7010833.2000000002</v>
      </c>
      <c r="P179" s="52">
        <f t="shared" si="188"/>
        <v>8527785.5999999996</v>
      </c>
      <c r="Q179" s="52">
        <f t="shared" ref="Q179" si="189">SUM(Q167:Q178)</f>
        <v>9326330.4000000004</v>
      </c>
      <c r="R179" s="9">
        <f t="shared" si="188"/>
        <v>3367843.17</v>
      </c>
      <c r="S179" s="10">
        <f t="shared" si="188"/>
        <v>3479804</v>
      </c>
      <c r="T179" s="10">
        <f t="shared" si="188"/>
        <v>4809064.92</v>
      </c>
      <c r="U179" s="10">
        <f t="shared" si="188"/>
        <v>5049031.83</v>
      </c>
      <c r="V179" s="49">
        <f t="shared" si="188"/>
        <v>4836401.8499999996</v>
      </c>
      <c r="W179" s="68">
        <f t="shared" si="188"/>
        <v>4155461.5000000005</v>
      </c>
      <c r="X179" s="52">
        <f t="shared" si="188"/>
        <v>4393053.21</v>
      </c>
      <c r="Y179" s="52">
        <f>SUM(Y167:Y178)</f>
        <v>4679031.71</v>
      </c>
      <c r="Z179" s="9">
        <f t="shared" si="188"/>
        <v>10751434.979999999</v>
      </c>
      <c r="AA179" s="10">
        <f t="shared" si="188"/>
        <v>12162749</v>
      </c>
      <c r="AB179" s="10">
        <f t="shared" si="188"/>
        <v>12262729.84</v>
      </c>
      <c r="AC179" s="10">
        <f t="shared" si="188"/>
        <v>12640890.390000001</v>
      </c>
      <c r="AD179" s="49">
        <f t="shared" si="188"/>
        <v>13207493.58</v>
      </c>
      <c r="AE179" s="68">
        <f t="shared" si="188"/>
        <v>12109779.530000001</v>
      </c>
      <c r="AF179" s="52">
        <f t="shared" si="188"/>
        <v>14435471.739999998</v>
      </c>
      <c r="AG179" s="52">
        <f t="shared" ref="AG179" si="190">SUM(AG167:AG178)</f>
        <v>15737395.030000001</v>
      </c>
    </row>
    <row r="181" spans="1:33">
      <c r="P181">
        <f>+P169/O169</f>
        <v>0.92798101779090059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2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9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14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42">
        <v>2010</v>
      </c>
      <c r="Y186" s="42">
        <v>2011</v>
      </c>
    </row>
    <row r="187" spans="1:33">
      <c r="A187" s="11" t="s">
        <v>6</v>
      </c>
      <c r="B187" s="6">
        <f t="shared" ref="B187:X187" si="191">+B47+B67</f>
        <v>2217.4300000000003</v>
      </c>
      <c r="C187" s="7">
        <f t="shared" si="191"/>
        <v>1634</v>
      </c>
      <c r="D187" s="7">
        <f t="shared" si="191"/>
        <v>2564</v>
      </c>
      <c r="E187" s="7">
        <f t="shared" si="191"/>
        <v>2738</v>
      </c>
      <c r="F187" s="25">
        <f t="shared" si="191"/>
        <v>3054</v>
      </c>
      <c r="G187" s="67">
        <f t="shared" si="191"/>
        <v>2241</v>
      </c>
      <c r="H187" s="51">
        <f t="shared" si="191"/>
        <v>2454</v>
      </c>
      <c r="I187" s="51">
        <f t="shared" ref="I187" si="192">+I47+I67</f>
        <v>3544</v>
      </c>
      <c r="J187" s="6">
        <f t="shared" si="191"/>
        <v>71</v>
      </c>
      <c r="K187" s="7">
        <f t="shared" si="191"/>
        <v>76</v>
      </c>
      <c r="L187" s="7">
        <f t="shared" si="191"/>
        <v>89</v>
      </c>
      <c r="M187" s="7">
        <f t="shared" si="191"/>
        <v>84</v>
      </c>
      <c r="N187" s="25">
        <f t="shared" si="191"/>
        <v>92</v>
      </c>
      <c r="O187" s="7">
        <f t="shared" si="191"/>
        <v>87</v>
      </c>
      <c r="P187" s="69">
        <f t="shared" si="191"/>
        <v>95</v>
      </c>
      <c r="Q187" s="69">
        <f t="shared" ref="Q187" si="193">+Q47+Q67</f>
        <v>107</v>
      </c>
      <c r="R187" s="6">
        <f t="shared" si="191"/>
        <v>250</v>
      </c>
      <c r="S187" s="7">
        <f t="shared" si="191"/>
        <v>96</v>
      </c>
      <c r="T187" s="7">
        <f t="shared" si="191"/>
        <v>634</v>
      </c>
      <c r="U187" s="7">
        <f t="shared" si="191"/>
        <v>826</v>
      </c>
      <c r="V187" s="25">
        <f t="shared" si="191"/>
        <v>723</v>
      </c>
      <c r="W187" s="7">
        <f t="shared" si="191"/>
        <v>289</v>
      </c>
      <c r="X187" s="69">
        <f t="shared" si="191"/>
        <v>603</v>
      </c>
      <c r="Y187" s="69">
        <f t="shared" ref="Y187" si="194">+Y47+Y67</f>
        <v>3522</v>
      </c>
    </row>
    <row r="188" spans="1:33">
      <c r="A188" s="5" t="s">
        <v>24</v>
      </c>
      <c r="B188" s="6">
        <f t="shared" ref="B188:X188" si="195">+B48+B68</f>
        <v>1583.73</v>
      </c>
      <c r="C188" s="7">
        <f t="shared" si="195"/>
        <v>2117</v>
      </c>
      <c r="D188" s="7">
        <f t="shared" si="195"/>
        <v>2630</v>
      </c>
      <c r="E188" s="7">
        <f t="shared" si="195"/>
        <v>2513</v>
      </c>
      <c r="F188" s="25">
        <f t="shared" si="195"/>
        <v>3043</v>
      </c>
      <c r="G188" s="63">
        <f t="shared" si="195"/>
        <v>2400</v>
      </c>
      <c r="H188" s="40">
        <f t="shared" si="195"/>
        <v>2521</v>
      </c>
      <c r="I188" s="40">
        <f t="shared" ref="I188" si="196">+I48+I68</f>
        <v>3200</v>
      </c>
      <c r="J188" s="6">
        <f t="shared" si="195"/>
        <v>62</v>
      </c>
      <c r="K188" s="7">
        <f t="shared" si="195"/>
        <v>78</v>
      </c>
      <c r="L188" s="7">
        <f t="shared" si="195"/>
        <v>89</v>
      </c>
      <c r="M188" s="7">
        <f t="shared" si="195"/>
        <v>74</v>
      </c>
      <c r="N188" s="25">
        <f t="shared" si="195"/>
        <v>89</v>
      </c>
      <c r="O188" s="7">
        <f t="shared" si="195"/>
        <v>89</v>
      </c>
      <c r="P188" s="29">
        <f t="shared" si="195"/>
        <v>86</v>
      </c>
      <c r="Q188" s="29">
        <f t="shared" ref="Q188" si="197">+Q48+Q68</f>
        <v>100</v>
      </c>
      <c r="R188" s="6">
        <f t="shared" si="195"/>
        <v>122</v>
      </c>
      <c r="S188" s="7">
        <f t="shared" si="195"/>
        <v>172</v>
      </c>
      <c r="T188" s="7">
        <f t="shared" si="195"/>
        <v>964</v>
      </c>
      <c r="U188" s="7">
        <f t="shared" si="195"/>
        <v>899</v>
      </c>
      <c r="V188" s="25">
        <f t="shared" si="195"/>
        <v>247</v>
      </c>
      <c r="W188" s="7">
        <f t="shared" si="195"/>
        <v>781</v>
      </c>
      <c r="X188" s="29">
        <f t="shared" si="195"/>
        <v>795</v>
      </c>
      <c r="Y188" s="29">
        <f t="shared" ref="Y188" si="198">+Y48+Y68</f>
        <v>956</v>
      </c>
    </row>
    <row r="189" spans="1:33">
      <c r="A189" s="11" t="s">
        <v>7</v>
      </c>
      <c r="B189" s="6">
        <f t="shared" ref="B189:X189" si="199">+B49+B69</f>
        <v>2452.5</v>
      </c>
      <c r="C189" s="7">
        <f t="shared" si="199"/>
        <v>2350</v>
      </c>
      <c r="D189" s="7">
        <f t="shared" si="199"/>
        <v>3293</v>
      </c>
      <c r="E189" s="7">
        <f t="shared" si="199"/>
        <v>2904</v>
      </c>
      <c r="F189" s="25">
        <f t="shared" si="199"/>
        <v>3689</v>
      </c>
      <c r="G189" s="63">
        <f t="shared" si="199"/>
        <v>3256</v>
      </c>
      <c r="H189" s="40">
        <f t="shared" si="199"/>
        <v>3517</v>
      </c>
      <c r="I189" s="40">
        <f t="shared" ref="I189" si="200">+I49+I69</f>
        <v>3895</v>
      </c>
      <c r="J189" s="6">
        <f t="shared" si="199"/>
        <v>76</v>
      </c>
      <c r="K189" s="7">
        <f t="shared" si="199"/>
        <v>95</v>
      </c>
      <c r="L189" s="7">
        <f t="shared" si="199"/>
        <v>99</v>
      </c>
      <c r="M189" s="7">
        <f t="shared" si="199"/>
        <v>87</v>
      </c>
      <c r="N189" s="25">
        <f t="shared" si="199"/>
        <v>85</v>
      </c>
      <c r="O189" s="7">
        <f t="shared" si="199"/>
        <v>114</v>
      </c>
      <c r="P189" s="29">
        <f t="shared" si="199"/>
        <v>96</v>
      </c>
      <c r="Q189" s="29">
        <f t="shared" ref="Q189" si="201">+Q49+Q69</f>
        <v>116</v>
      </c>
      <c r="R189" s="6">
        <f t="shared" si="199"/>
        <v>81</v>
      </c>
      <c r="S189" s="7">
        <f t="shared" si="199"/>
        <v>42</v>
      </c>
      <c r="T189" s="7">
        <f t="shared" si="199"/>
        <v>1129</v>
      </c>
      <c r="U189" s="7">
        <f t="shared" si="199"/>
        <v>722</v>
      </c>
      <c r="V189" s="25">
        <f t="shared" si="199"/>
        <v>1296</v>
      </c>
      <c r="W189" s="7">
        <f t="shared" si="199"/>
        <v>804</v>
      </c>
      <c r="X189" s="29">
        <f t="shared" si="199"/>
        <v>5631</v>
      </c>
      <c r="Y189" s="29">
        <f t="shared" ref="Y189" si="202">+Y49+Y69</f>
        <v>1640</v>
      </c>
    </row>
    <row r="190" spans="1:33">
      <c r="A190" s="11" t="s">
        <v>8</v>
      </c>
      <c r="B190" s="6">
        <f t="shared" ref="B190:X190" si="203">+B50+B70</f>
        <v>2113</v>
      </c>
      <c r="C190" s="7">
        <f t="shared" si="203"/>
        <v>2224</v>
      </c>
      <c r="D190" s="7">
        <f t="shared" si="203"/>
        <v>2502</v>
      </c>
      <c r="E190" s="7">
        <f t="shared" si="203"/>
        <v>2459</v>
      </c>
      <c r="F190" s="25">
        <f t="shared" si="203"/>
        <v>4152</v>
      </c>
      <c r="G190" s="63">
        <f t="shared" si="203"/>
        <v>2403</v>
      </c>
      <c r="H190" s="40">
        <f t="shared" si="203"/>
        <v>3160</v>
      </c>
      <c r="I190" s="40">
        <f t="shared" ref="I190" si="204">+I50+I70</f>
        <v>3392</v>
      </c>
      <c r="J190" s="6">
        <f t="shared" si="203"/>
        <v>73</v>
      </c>
      <c r="K190" s="7">
        <f t="shared" si="203"/>
        <v>86</v>
      </c>
      <c r="L190" s="7">
        <f t="shared" si="203"/>
        <v>81</v>
      </c>
      <c r="M190" s="7">
        <f t="shared" si="203"/>
        <v>73</v>
      </c>
      <c r="N190" s="25">
        <f t="shared" si="203"/>
        <v>100</v>
      </c>
      <c r="O190" s="7">
        <f t="shared" si="203"/>
        <v>92</v>
      </c>
      <c r="P190" s="29">
        <f t="shared" si="203"/>
        <v>88</v>
      </c>
      <c r="Q190" s="29">
        <f t="shared" ref="Q190" si="205">+Q50+Q70</f>
        <v>117</v>
      </c>
      <c r="R190" s="6">
        <f t="shared" si="203"/>
        <v>0</v>
      </c>
      <c r="S190" s="7">
        <f t="shared" si="203"/>
        <v>190</v>
      </c>
      <c r="T190" s="7">
        <f t="shared" si="203"/>
        <v>551</v>
      </c>
      <c r="U190" s="7">
        <f t="shared" si="203"/>
        <v>85</v>
      </c>
      <c r="V190" s="25">
        <f t="shared" si="203"/>
        <v>738</v>
      </c>
      <c r="W190" s="7">
        <f t="shared" si="203"/>
        <v>385</v>
      </c>
      <c r="X190" s="29">
        <f t="shared" si="203"/>
        <v>905</v>
      </c>
      <c r="Y190" s="29">
        <f t="shared" ref="Y190" si="206">+Y50+Y70</f>
        <v>1252</v>
      </c>
    </row>
    <row r="191" spans="1:33">
      <c r="A191" s="11" t="s">
        <v>9</v>
      </c>
      <c r="B191" s="6">
        <f t="shared" ref="B191:X191" si="207">+B51+B71</f>
        <v>1665.54</v>
      </c>
      <c r="C191" s="7">
        <f t="shared" si="207"/>
        <v>2387</v>
      </c>
      <c r="D191" s="7">
        <f t="shared" si="207"/>
        <v>2403</v>
      </c>
      <c r="E191" s="7">
        <f t="shared" si="207"/>
        <v>3757</v>
      </c>
      <c r="F191" s="25">
        <f t="shared" si="207"/>
        <v>3019</v>
      </c>
      <c r="G191" s="63">
        <f t="shared" si="207"/>
        <v>2482</v>
      </c>
      <c r="H191" s="40">
        <f t="shared" si="207"/>
        <v>3626</v>
      </c>
      <c r="I191" s="40">
        <f t="shared" ref="I191" si="208">+I51+I71</f>
        <v>3378</v>
      </c>
      <c r="J191" s="6">
        <f t="shared" si="207"/>
        <v>67</v>
      </c>
      <c r="K191" s="7">
        <f t="shared" si="207"/>
        <v>91</v>
      </c>
      <c r="L191" s="7">
        <f t="shared" si="207"/>
        <v>92</v>
      </c>
      <c r="M191" s="7">
        <f t="shared" si="207"/>
        <v>85</v>
      </c>
      <c r="N191" s="25">
        <f t="shared" si="207"/>
        <v>89</v>
      </c>
      <c r="O191" s="7">
        <f t="shared" si="207"/>
        <v>90</v>
      </c>
      <c r="P191" s="29">
        <f t="shared" si="207"/>
        <v>117</v>
      </c>
      <c r="Q191" s="29">
        <f t="shared" ref="Q191" si="209">+Q51+Q71</f>
        <v>114</v>
      </c>
      <c r="R191" s="6">
        <f t="shared" si="207"/>
        <v>0</v>
      </c>
      <c r="S191" s="7">
        <f t="shared" si="207"/>
        <v>292</v>
      </c>
      <c r="T191" s="7">
        <f t="shared" si="207"/>
        <v>503</v>
      </c>
      <c r="U191" s="7">
        <f t="shared" si="207"/>
        <v>705</v>
      </c>
      <c r="V191" s="25">
        <f t="shared" si="207"/>
        <v>676</v>
      </c>
      <c r="W191" s="7">
        <f t="shared" si="207"/>
        <v>333</v>
      </c>
      <c r="X191" s="29">
        <f t="shared" si="207"/>
        <v>1128</v>
      </c>
      <c r="Y191" s="29">
        <f t="shared" ref="Y191" si="210">+Y51+Y71</f>
        <v>1261</v>
      </c>
    </row>
    <row r="192" spans="1:33">
      <c r="A192" s="11" t="s">
        <v>10</v>
      </c>
      <c r="B192" s="6">
        <f t="shared" ref="B192:X192" si="211">+B52+B72</f>
        <v>1959.7</v>
      </c>
      <c r="C192" s="7">
        <f t="shared" si="211"/>
        <v>2205</v>
      </c>
      <c r="D192" s="7">
        <f t="shared" si="211"/>
        <v>2786</v>
      </c>
      <c r="E192" s="7">
        <f t="shared" si="211"/>
        <v>3873</v>
      </c>
      <c r="F192" s="25">
        <f t="shared" si="211"/>
        <v>3120.21</v>
      </c>
      <c r="G192" s="63">
        <f t="shared" si="211"/>
        <v>2621</v>
      </c>
      <c r="H192" s="40">
        <f t="shared" si="211"/>
        <v>3026</v>
      </c>
      <c r="I192" s="40">
        <f t="shared" ref="I192" si="212">+I52+I72</f>
        <v>3376</v>
      </c>
      <c r="J192" s="6">
        <f t="shared" si="211"/>
        <v>66</v>
      </c>
      <c r="K192" s="7">
        <f t="shared" si="211"/>
        <v>86</v>
      </c>
      <c r="L192" s="7">
        <f t="shared" si="211"/>
        <v>89</v>
      </c>
      <c r="M192" s="7">
        <f t="shared" si="211"/>
        <v>93</v>
      </c>
      <c r="N192" s="25">
        <f t="shared" si="211"/>
        <v>61</v>
      </c>
      <c r="O192" s="7">
        <f t="shared" si="211"/>
        <v>84</v>
      </c>
      <c r="P192" s="29">
        <f t="shared" si="211"/>
        <v>97</v>
      </c>
      <c r="Q192" s="29">
        <f t="shared" ref="Q192" si="213">+Q52+Q72</f>
        <v>110</v>
      </c>
      <c r="R192" s="6">
        <f t="shared" si="211"/>
        <v>79</v>
      </c>
      <c r="S192" s="7">
        <f t="shared" si="211"/>
        <v>195</v>
      </c>
      <c r="T192" s="7">
        <f t="shared" si="211"/>
        <v>1301</v>
      </c>
      <c r="U192" s="7">
        <f t="shared" si="211"/>
        <v>336</v>
      </c>
      <c r="V192" s="25">
        <f t="shared" si="211"/>
        <v>942</v>
      </c>
      <c r="W192" s="7">
        <f t="shared" si="211"/>
        <v>439</v>
      </c>
      <c r="X192" s="29">
        <f t="shared" si="211"/>
        <v>1746</v>
      </c>
      <c r="Y192" s="29">
        <f t="shared" ref="Y192" si="214">+Y52+Y72</f>
        <v>2460</v>
      </c>
    </row>
    <row r="193" spans="1:33">
      <c r="A193" s="11" t="s">
        <v>11</v>
      </c>
      <c r="B193" s="6">
        <f t="shared" ref="B193:X193" si="215">+B53+B73</f>
        <v>2492.56</v>
      </c>
      <c r="C193" s="7">
        <f t="shared" si="215"/>
        <v>2708</v>
      </c>
      <c r="D193" s="7">
        <f t="shared" si="215"/>
        <v>3477</v>
      </c>
      <c r="E193" s="7">
        <f t="shared" si="215"/>
        <v>3578</v>
      </c>
      <c r="F193" s="25">
        <f t="shared" si="215"/>
        <v>3462</v>
      </c>
      <c r="G193" s="63">
        <f t="shared" si="215"/>
        <v>2514</v>
      </c>
      <c r="H193" s="40">
        <f t="shared" si="215"/>
        <v>3720</v>
      </c>
      <c r="I193" s="40">
        <f t="shared" ref="I193" si="216">+I53+I73</f>
        <v>3018</v>
      </c>
      <c r="J193" s="6">
        <f t="shared" si="215"/>
        <v>76</v>
      </c>
      <c r="K193" s="7">
        <f t="shared" si="215"/>
        <v>88</v>
      </c>
      <c r="L193" s="7">
        <f t="shared" si="215"/>
        <v>99</v>
      </c>
      <c r="M193" s="7">
        <f t="shared" si="215"/>
        <v>90</v>
      </c>
      <c r="N193" s="25">
        <f t="shared" si="215"/>
        <v>101</v>
      </c>
      <c r="O193" s="7">
        <f t="shared" si="215"/>
        <v>94</v>
      </c>
      <c r="P193" s="29">
        <f t="shared" si="215"/>
        <v>118</v>
      </c>
      <c r="Q193" s="29">
        <f t="shared" ref="Q193" si="217">+Q53+Q73</f>
        <v>99</v>
      </c>
      <c r="R193" s="6">
        <f t="shared" si="215"/>
        <v>317</v>
      </c>
      <c r="S193" s="7">
        <f t="shared" si="215"/>
        <v>232</v>
      </c>
      <c r="T193" s="7">
        <f t="shared" si="215"/>
        <v>2391</v>
      </c>
      <c r="U193" s="7">
        <f t="shared" si="215"/>
        <v>479</v>
      </c>
      <c r="V193" s="25">
        <f t="shared" si="215"/>
        <v>1255</v>
      </c>
      <c r="W193" s="7">
        <f t="shared" si="215"/>
        <v>863</v>
      </c>
      <c r="X193" s="29">
        <f t="shared" si="215"/>
        <v>1981</v>
      </c>
      <c r="Y193" s="29">
        <f t="shared" ref="Y193" si="218">+Y53+Y73</f>
        <v>855</v>
      </c>
    </row>
    <row r="194" spans="1:33">
      <c r="A194" s="11" t="s">
        <v>12</v>
      </c>
      <c r="B194" s="6">
        <f t="shared" ref="B194:X194" si="219">+B54+B74</f>
        <v>2444.5500000000002</v>
      </c>
      <c r="C194" s="7">
        <f t="shared" si="219"/>
        <v>2861</v>
      </c>
      <c r="D194" s="7">
        <f t="shared" si="219"/>
        <v>2938</v>
      </c>
      <c r="E194" s="7">
        <f t="shared" si="219"/>
        <v>3436</v>
      </c>
      <c r="F194" s="25">
        <f t="shared" si="219"/>
        <v>4182</v>
      </c>
      <c r="G194" s="63">
        <f t="shared" si="219"/>
        <v>2962</v>
      </c>
      <c r="H194" s="40">
        <f t="shared" si="219"/>
        <v>3681</v>
      </c>
      <c r="I194" s="40">
        <f t="shared" ref="I194" si="220">+I54+I74</f>
        <v>3332</v>
      </c>
      <c r="J194" s="6">
        <f t="shared" si="219"/>
        <v>77</v>
      </c>
      <c r="K194" s="7">
        <f t="shared" si="219"/>
        <v>92</v>
      </c>
      <c r="L194" s="7">
        <f t="shared" si="219"/>
        <v>85</v>
      </c>
      <c r="M194" s="7">
        <f t="shared" si="219"/>
        <v>83</v>
      </c>
      <c r="N194" s="25">
        <f t="shared" si="219"/>
        <v>101</v>
      </c>
      <c r="O194" s="7">
        <f t="shared" si="219"/>
        <v>97</v>
      </c>
      <c r="P194" s="29">
        <f t="shared" si="219"/>
        <v>110</v>
      </c>
      <c r="Q194" s="29">
        <f t="shared" ref="Q194" si="221">+Q54+Q74</f>
        <v>110</v>
      </c>
      <c r="R194" s="6">
        <f t="shared" si="219"/>
        <v>233</v>
      </c>
      <c r="S194" s="7">
        <f t="shared" si="219"/>
        <v>670</v>
      </c>
      <c r="T194" s="7">
        <f t="shared" si="219"/>
        <v>485</v>
      </c>
      <c r="U194" s="7">
        <f t="shared" si="219"/>
        <v>310</v>
      </c>
      <c r="V194" s="25">
        <f t="shared" si="219"/>
        <v>4123</v>
      </c>
      <c r="W194" s="7">
        <f t="shared" si="219"/>
        <v>715</v>
      </c>
      <c r="X194" s="29">
        <f t="shared" si="219"/>
        <v>1832</v>
      </c>
      <c r="Y194" s="29">
        <f t="shared" ref="Y194" si="222">+Y54+Y74</f>
        <v>3606</v>
      </c>
    </row>
    <row r="195" spans="1:33">
      <c r="A195" s="11" t="s">
        <v>13</v>
      </c>
      <c r="B195" s="6">
        <f t="shared" ref="B195:X195" si="223">+B55+B75</f>
        <v>3007</v>
      </c>
      <c r="C195" s="7">
        <f t="shared" si="223"/>
        <v>2792</v>
      </c>
      <c r="D195" s="7">
        <f t="shared" si="223"/>
        <v>3043</v>
      </c>
      <c r="E195" s="7">
        <f t="shared" si="223"/>
        <v>2992</v>
      </c>
      <c r="F195" s="25">
        <f t="shared" si="223"/>
        <v>3865</v>
      </c>
      <c r="G195" s="63">
        <f t="shared" si="223"/>
        <v>2619</v>
      </c>
      <c r="H195" s="40">
        <f t="shared" si="223"/>
        <v>3616</v>
      </c>
      <c r="I195" s="40">
        <f t="shared" ref="I195" si="224">+I55+I75</f>
        <v>3621</v>
      </c>
      <c r="J195" s="6">
        <f t="shared" si="223"/>
        <v>79</v>
      </c>
      <c r="K195" s="7">
        <f t="shared" si="223"/>
        <v>87</v>
      </c>
      <c r="L195" s="7">
        <f t="shared" si="223"/>
        <v>85</v>
      </c>
      <c r="M195" s="7">
        <f t="shared" si="223"/>
        <v>85</v>
      </c>
      <c r="N195" s="25">
        <f t="shared" si="223"/>
        <v>98</v>
      </c>
      <c r="O195" s="7">
        <f t="shared" si="223"/>
        <v>94</v>
      </c>
      <c r="P195" s="29">
        <f t="shared" si="223"/>
        <v>111</v>
      </c>
      <c r="Q195" s="29">
        <f t="shared" ref="Q195" si="225">+Q55+Q75</f>
        <v>113</v>
      </c>
      <c r="R195" s="6">
        <f t="shared" si="223"/>
        <v>619</v>
      </c>
      <c r="S195" s="7">
        <f t="shared" si="223"/>
        <v>784</v>
      </c>
      <c r="T195" s="7">
        <f t="shared" si="223"/>
        <v>1053</v>
      </c>
      <c r="U195" s="7">
        <f t="shared" si="223"/>
        <v>468</v>
      </c>
      <c r="V195" s="25">
        <f t="shared" si="223"/>
        <v>5230</v>
      </c>
      <c r="W195" s="7">
        <f t="shared" si="223"/>
        <v>467</v>
      </c>
      <c r="X195" s="29">
        <f t="shared" si="223"/>
        <v>4091</v>
      </c>
      <c r="Y195" s="29">
        <f t="shared" ref="Y195" si="226">+Y55+Y75</f>
        <v>3327</v>
      </c>
    </row>
    <row r="196" spans="1:33">
      <c r="A196" s="11" t="s">
        <v>14</v>
      </c>
      <c r="B196" s="6">
        <f t="shared" ref="B196:X196" si="227">+B56+B76</f>
        <v>2621</v>
      </c>
      <c r="C196" s="7">
        <f t="shared" si="227"/>
        <v>2876</v>
      </c>
      <c r="D196" s="7">
        <f t="shared" si="227"/>
        <v>3510</v>
      </c>
      <c r="E196" s="7">
        <f t="shared" si="227"/>
        <v>3988</v>
      </c>
      <c r="F196" s="25">
        <f t="shared" si="227"/>
        <v>4211</v>
      </c>
      <c r="G196" s="63">
        <f t="shared" si="227"/>
        <v>2713</v>
      </c>
      <c r="H196" s="40">
        <f t="shared" si="227"/>
        <v>3849</v>
      </c>
      <c r="I196" s="40">
        <f t="shared" ref="I196" si="228">+I56+I76</f>
        <v>3394</v>
      </c>
      <c r="J196" s="6">
        <f t="shared" si="227"/>
        <v>85</v>
      </c>
      <c r="K196" s="7">
        <f t="shared" si="227"/>
        <v>94</v>
      </c>
      <c r="L196" s="7">
        <f t="shared" si="227"/>
        <v>86</v>
      </c>
      <c r="M196" s="7">
        <f t="shared" si="227"/>
        <v>90</v>
      </c>
      <c r="N196" s="25">
        <f t="shared" si="227"/>
        <v>110</v>
      </c>
      <c r="O196" s="7">
        <f t="shared" si="227"/>
        <v>97</v>
      </c>
      <c r="P196" s="29">
        <f t="shared" si="227"/>
        <v>115</v>
      </c>
      <c r="Q196" s="29">
        <f t="shared" ref="Q196" si="229">+Q56+Q76</f>
        <v>113</v>
      </c>
      <c r="R196" s="6">
        <f t="shared" si="227"/>
        <v>323</v>
      </c>
      <c r="S196" s="7">
        <f t="shared" si="227"/>
        <v>590</v>
      </c>
      <c r="T196" s="7">
        <f t="shared" si="227"/>
        <v>1121</v>
      </c>
      <c r="U196" s="7">
        <f t="shared" si="227"/>
        <v>1579</v>
      </c>
      <c r="V196" s="25">
        <f t="shared" si="227"/>
        <v>1976</v>
      </c>
      <c r="W196" s="7">
        <f t="shared" si="227"/>
        <v>687</v>
      </c>
      <c r="X196" s="29">
        <f t="shared" si="227"/>
        <v>2715</v>
      </c>
      <c r="Y196" s="29">
        <f t="shared" ref="Y196" si="230">+Y56+Y76</f>
        <v>1677</v>
      </c>
    </row>
    <row r="197" spans="1:33">
      <c r="A197" s="11" t="s">
        <v>15</v>
      </c>
      <c r="B197" s="6">
        <f t="shared" ref="B197:X197" si="231">+B57+B77</f>
        <v>1808</v>
      </c>
      <c r="C197" s="7">
        <f t="shared" si="231"/>
        <v>2585</v>
      </c>
      <c r="D197" s="7">
        <f t="shared" si="231"/>
        <v>2810</v>
      </c>
      <c r="E197" s="7">
        <f t="shared" si="231"/>
        <v>3290</v>
      </c>
      <c r="F197" s="25">
        <f t="shared" si="231"/>
        <v>2949</v>
      </c>
      <c r="G197" s="63">
        <f t="shared" si="231"/>
        <v>2654</v>
      </c>
      <c r="H197" s="40">
        <f t="shared" si="231"/>
        <v>3418</v>
      </c>
      <c r="I197" s="40">
        <f t="shared" ref="I197" si="232">+I57+I77</f>
        <v>3391</v>
      </c>
      <c r="J197" s="6">
        <f t="shared" si="231"/>
        <v>63</v>
      </c>
      <c r="K197" s="7">
        <f t="shared" si="231"/>
        <v>88</v>
      </c>
      <c r="L197" s="7">
        <f t="shared" si="231"/>
        <v>84</v>
      </c>
      <c r="M197" s="7">
        <f t="shared" si="231"/>
        <v>98</v>
      </c>
      <c r="N197" s="25">
        <f t="shared" si="231"/>
        <v>97</v>
      </c>
      <c r="O197" s="7">
        <f t="shared" si="231"/>
        <v>96</v>
      </c>
      <c r="P197" s="29">
        <f t="shared" si="231"/>
        <v>98</v>
      </c>
      <c r="Q197" s="29">
        <f t="shared" ref="Q197" si="233">+Q57+Q77</f>
        <v>112</v>
      </c>
      <c r="R197" s="6">
        <f t="shared" si="231"/>
        <v>150</v>
      </c>
      <c r="S197" s="7">
        <f t="shared" si="231"/>
        <v>386</v>
      </c>
      <c r="T197" s="7">
        <f t="shared" si="231"/>
        <v>522</v>
      </c>
      <c r="U197" s="7">
        <f t="shared" si="231"/>
        <v>1142</v>
      </c>
      <c r="V197" s="25">
        <f t="shared" si="231"/>
        <v>1029</v>
      </c>
      <c r="W197" s="7">
        <f t="shared" si="231"/>
        <v>333</v>
      </c>
      <c r="X197" s="29">
        <f t="shared" si="231"/>
        <v>1804</v>
      </c>
      <c r="Y197" s="29">
        <f t="shared" ref="Y197" si="234">+Y57+Y77</f>
        <v>1652</v>
      </c>
    </row>
    <row r="198" spans="1:33">
      <c r="A198" s="11" t="s">
        <v>16</v>
      </c>
      <c r="B198" s="6">
        <f t="shared" ref="B198:X198" si="235">+B58+B78</f>
        <v>2557</v>
      </c>
      <c r="C198" s="7">
        <f t="shared" si="235"/>
        <v>2327</v>
      </c>
      <c r="D198" s="7">
        <f t="shared" si="235"/>
        <v>2500</v>
      </c>
      <c r="E198" s="7">
        <f t="shared" si="235"/>
        <v>2648</v>
      </c>
      <c r="F198" s="25">
        <f t="shared" si="235"/>
        <v>2536</v>
      </c>
      <c r="G198" s="63">
        <f t="shared" si="235"/>
        <v>3067</v>
      </c>
      <c r="H198" s="40">
        <f t="shared" si="235"/>
        <v>2296</v>
      </c>
      <c r="I198" s="40">
        <f t="shared" ref="I198" si="236">+I58+I78</f>
        <v>2564</v>
      </c>
      <c r="J198" s="6">
        <f t="shared" si="235"/>
        <v>82</v>
      </c>
      <c r="K198" s="7">
        <f t="shared" si="235"/>
        <v>87</v>
      </c>
      <c r="L198" s="7">
        <f t="shared" si="235"/>
        <v>80</v>
      </c>
      <c r="M198" s="7">
        <f t="shared" si="235"/>
        <v>78</v>
      </c>
      <c r="N198" s="25">
        <f t="shared" si="235"/>
        <v>88</v>
      </c>
      <c r="O198" s="7">
        <f t="shared" si="235"/>
        <v>96</v>
      </c>
      <c r="P198" s="29">
        <f t="shared" si="235"/>
        <v>78</v>
      </c>
      <c r="Q198" s="29">
        <f t="shared" ref="Q198" si="237">+Q58+Q78</f>
        <v>97</v>
      </c>
      <c r="R198" s="6">
        <f t="shared" si="235"/>
        <v>236</v>
      </c>
      <c r="S198" s="7">
        <f t="shared" si="235"/>
        <v>453</v>
      </c>
      <c r="T198" s="7">
        <f t="shared" si="235"/>
        <v>294</v>
      </c>
      <c r="U198" s="7">
        <f t="shared" si="235"/>
        <v>595</v>
      </c>
      <c r="V198" s="25">
        <f t="shared" si="235"/>
        <v>512</v>
      </c>
      <c r="W198" s="7">
        <f t="shared" si="235"/>
        <v>461</v>
      </c>
      <c r="X198" s="29">
        <f t="shared" si="235"/>
        <v>2068</v>
      </c>
      <c r="Y198" s="29">
        <f t="shared" ref="Y198" si="238">+Y58+Y78</f>
        <v>909</v>
      </c>
    </row>
    <row r="199" spans="1:33" ht="13.5" thickBot="1">
      <c r="A199" s="12" t="s">
        <v>17</v>
      </c>
      <c r="B199" s="9">
        <f t="shared" ref="B199:X199" si="239">SUM(B187:B198)</f>
        <v>26922.010000000002</v>
      </c>
      <c r="C199" s="10">
        <f t="shared" si="239"/>
        <v>29066</v>
      </c>
      <c r="D199" s="10">
        <f t="shared" si="239"/>
        <v>34456</v>
      </c>
      <c r="E199" s="10">
        <f t="shared" si="239"/>
        <v>38176</v>
      </c>
      <c r="F199" s="49">
        <f t="shared" si="239"/>
        <v>41282.21</v>
      </c>
      <c r="G199" s="68">
        <f t="shared" si="239"/>
        <v>31932</v>
      </c>
      <c r="H199" s="52">
        <f t="shared" si="239"/>
        <v>38884</v>
      </c>
      <c r="I199" s="52">
        <f t="shared" ref="I199" si="240">SUM(I187:I198)</f>
        <v>40105</v>
      </c>
      <c r="J199" s="9">
        <f t="shared" si="239"/>
        <v>877</v>
      </c>
      <c r="K199" s="10">
        <f t="shared" si="239"/>
        <v>1048</v>
      </c>
      <c r="L199" s="10">
        <f t="shared" si="239"/>
        <v>1058</v>
      </c>
      <c r="M199" s="10">
        <f t="shared" si="239"/>
        <v>1020</v>
      </c>
      <c r="N199" s="49">
        <f t="shared" si="239"/>
        <v>1111</v>
      </c>
      <c r="O199" s="10">
        <f t="shared" si="239"/>
        <v>1130</v>
      </c>
      <c r="P199" s="70">
        <f t="shared" si="239"/>
        <v>1209</v>
      </c>
      <c r="Q199" s="70">
        <f t="shared" ref="Q199" si="241">SUM(Q187:Q198)</f>
        <v>1308</v>
      </c>
      <c r="R199" s="9">
        <f t="shared" si="239"/>
        <v>2410</v>
      </c>
      <c r="S199" s="10">
        <f t="shared" si="239"/>
        <v>4102</v>
      </c>
      <c r="T199" s="10">
        <f t="shared" si="239"/>
        <v>10948</v>
      </c>
      <c r="U199" s="10">
        <f t="shared" si="239"/>
        <v>8146</v>
      </c>
      <c r="V199" s="49">
        <f t="shared" si="239"/>
        <v>18747</v>
      </c>
      <c r="W199" s="10">
        <f t="shared" si="239"/>
        <v>6557</v>
      </c>
      <c r="X199" s="70">
        <f t="shared" si="239"/>
        <v>25299</v>
      </c>
      <c r="Y199" s="70">
        <f t="shared" ref="Y199" si="242">SUM(Y187:Y198)</f>
        <v>23117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42">
        <v>2010</v>
      </c>
      <c r="AG205" s="42">
        <v>2011</v>
      </c>
    </row>
    <row r="206" spans="1:33">
      <c r="A206" s="5" t="s">
        <v>6</v>
      </c>
      <c r="B206" s="6">
        <f t="shared" ref="B206:X206" si="243">+B167</f>
        <v>66536.540000000008</v>
      </c>
      <c r="C206" s="7">
        <f t="shared" si="243"/>
        <v>34736</v>
      </c>
      <c r="D206" s="7">
        <f t="shared" si="243"/>
        <v>34617</v>
      </c>
      <c r="E206" s="7">
        <f t="shared" si="243"/>
        <v>87141.35</v>
      </c>
      <c r="F206" s="25">
        <f t="shared" si="243"/>
        <v>97481.11</v>
      </c>
      <c r="G206" s="63">
        <f t="shared" si="243"/>
        <v>66790</v>
      </c>
      <c r="H206" s="40">
        <f t="shared" si="243"/>
        <v>110965.32</v>
      </c>
      <c r="I206" s="40">
        <f t="shared" ref="I206" si="244">+I167</f>
        <v>171717</v>
      </c>
      <c r="J206" s="6">
        <f t="shared" si="243"/>
        <v>452968.5</v>
      </c>
      <c r="K206" s="7">
        <f t="shared" si="243"/>
        <v>597613</v>
      </c>
      <c r="L206" s="7">
        <f t="shared" si="243"/>
        <v>542522</v>
      </c>
      <c r="M206" s="7">
        <f t="shared" si="243"/>
        <v>454452.3</v>
      </c>
      <c r="N206" s="7">
        <f t="shared" si="243"/>
        <v>555570.5</v>
      </c>
      <c r="O206" s="7">
        <f t="shared" si="243"/>
        <v>461675</v>
      </c>
      <c r="P206" s="63">
        <f t="shared" si="243"/>
        <v>603812.1</v>
      </c>
      <c r="Q206" s="63">
        <f t="shared" ref="Q206" si="245">+Q167</f>
        <v>665411</v>
      </c>
      <c r="R206" s="6">
        <f t="shared" si="243"/>
        <v>228222.78</v>
      </c>
      <c r="S206" s="7">
        <f t="shared" si="243"/>
        <v>157531</v>
      </c>
      <c r="T206" s="7">
        <f t="shared" si="243"/>
        <v>358447</v>
      </c>
      <c r="U206" s="7">
        <f t="shared" si="243"/>
        <v>382305.89</v>
      </c>
      <c r="V206" s="7">
        <f t="shared" si="243"/>
        <v>402629.26</v>
      </c>
      <c r="W206" s="7">
        <f t="shared" si="243"/>
        <v>299559</v>
      </c>
      <c r="X206" s="40">
        <f t="shared" si="243"/>
        <v>310856.63</v>
      </c>
      <c r="Y206" s="40">
        <f t="shared" ref="Y206" si="246">+Y167</f>
        <v>340597</v>
      </c>
      <c r="Z206" s="6">
        <f t="shared" ref="Z206:Z217" si="247">+R206+J206+B206</f>
        <v>747727.82000000007</v>
      </c>
      <c r="AA206" s="7">
        <f t="shared" ref="AA206:AA217" si="248">+S206+K206+C206</f>
        <v>789880</v>
      </c>
      <c r="AB206" s="7">
        <f t="shared" ref="AB206:AB217" si="249">+T206+L206+D206</f>
        <v>935586</v>
      </c>
      <c r="AC206" s="7">
        <f t="shared" ref="AC206:AC217" si="250">+U206+M206+E206</f>
        <v>923899.53999999992</v>
      </c>
      <c r="AD206" s="7">
        <f t="shared" ref="AD206:AD217" si="251">+V206+N206+F206</f>
        <v>1055680.8700000001</v>
      </c>
      <c r="AE206" s="63">
        <f t="shared" ref="AE206:AE217" si="252">+W206+O206+G206</f>
        <v>828024</v>
      </c>
      <c r="AF206" s="40">
        <f t="shared" ref="AF206:AG217" si="253">+X206+P206+H206</f>
        <v>1025634.05</v>
      </c>
      <c r="AG206" s="40">
        <f t="shared" si="253"/>
        <v>1177725</v>
      </c>
    </row>
    <row r="207" spans="1:33">
      <c r="A207" s="5" t="s">
        <v>24</v>
      </c>
      <c r="B207" s="6">
        <f t="shared" ref="B207:B217" si="254">+B206+B168</f>
        <v>95519.71</v>
      </c>
      <c r="C207" s="7">
        <f t="shared" ref="C207:C217" si="255">+C206+C168</f>
        <v>83540</v>
      </c>
      <c r="D207" s="7">
        <f t="shared" ref="D207:D217" si="256">+D206+D168</f>
        <v>82608</v>
      </c>
      <c r="E207" s="7">
        <f t="shared" ref="E207:E217" si="257">+E206+E168</f>
        <v>150819.92000000001</v>
      </c>
      <c r="F207" s="25">
        <f t="shared" ref="F207:F217" si="258">+F206+F168</f>
        <v>234112.33000000002</v>
      </c>
      <c r="G207" s="63">
        <f t="shared" ref="G207:G217" si="259">+G206+G168</f>
        <v>119415.5</v>
      </c>
      <c r="H207" s="40">
        <f t="shared" ref="H207:I217" si="260">+H206+H168</f>
        <v>225520.72</v>
      </c>
      <c r="I207" s="40">
        <f t="shared" si="260"/>
        <v>305244</v>
      </c>
      <c r="J207" s="6">
        <f t="shared" ref="J207:J217" si="261">+J206+J168</f>
        <v>958446.6</v>
      </c>
      <c r="K207" s="7">
        <f t="shared" ref="K207:K217" si="262">+K206+K168</f>
        <v>1270894</v>
      </c>
      <c r="L207" s="7">
        <f t="shared" ref="L207:L217" si="263">+L206+L168</f>
        <v>1132026</v>
      </c>
      <c r="M207" s="7">
        <f t="shared" ref="M207:M217" si="264">+M206+M168</f>
        <v>939969.5</v>
      </c>
      <c r="N207" s="7">
        <f t="shared" ref="N207:N217" si="265">+N206+N168</f>
        <v>1149739</v>
      </c>
      <c r="O207" s="7">
        <f t="shared" ref="O207:O217" si="266">+O206+O168</f>
        <v>1029619.5</v>
      </c>
      <c r="P207" s="63">
        <f t="shared" ref="P207:Q217" si="267">+P206+P168</f>
        <v>1213804.3999999999</v>
      </c>
      <c r="Q207" s="63">
        <f t="shared" si="267"/>
        <v>1360487</v>
      </c>
      <c r="R207" s="6">
        <f t="shared" ref="R207:R217" si="268">+R206+R168</f>
        <v>479023.44</v>
      </c>
      <c r="S207" s="7">
        <f t="shared" ref="S207:S217" si="269">+S206+S168</f>
        <v>393124</v>
      </c>
      <c r="T207" s="7">
        <f t="shared" ref="T207:T217" si="270">+T206+T168</f>
        <v>719034</v>
      </c>
      <c r="U207" s="7">
        <f t="shared" ref="U207:U217" si="271">+U206+U168</f>
        <v>717920.05</v>
      </c>
      <c r="V207" s="7">
        <f t="shared" ref="V207:V217" si="272">+V206+V168</f>
        <v>758808.94</v>
      </c>
      <c r="W207" s="7">
        <f t="shared" ref="W207:W217" si="273">+W206+W168</f>
        <v>611105.31000000006</v>
      </c>
      <c r="X207" s="40">
        <f t="shared" ref="X207:Y217" si="274">+X206+X168</f>
        <v>636802.30000000005</v>
      </c>
      <c r="Y207" s="40">
        <f t="shared" si="274"/>
        <v>699763</v>
      </c>
      <c r="Z207" s="6">
        <f t="shared" si="247"/>
        <v>1532989.75</v>
      </c>
      <c r="AA207" s="7">
        <f t="shared" si="248"/>
        <v>1747558</v>
      </c>
      <c r="AB207" s="7">
        <f t="shared" si="249"/>
        <v>1933668</v>
      </c>
      <c r="AC207" s="7">
        <f t="shared" si="250"/>
        <v>1808709.47</v>
      </c>
      <c r="AD207" s="7">
        <f t="shared" si="251"/>
        <v>2142660.27</v>
      </c>
      <c r="AE207" s="63">
        <f t="shared" si="252"/>
        <v>1760140.31</v>
      </c>
      <c r="AF207" s="40">
        <f t="shared" si="253"/>
        <v>2076127.42</v>
      </c>
      <c r="AG207" s="40">
        <f t="shared" si="253"/>
        <v>2365494</v>
      </c>
    </row>
    <row r="208" spans="1:33">
      <c r="A208" s="5" t="s">
        <v>7</v>
      </c>
      <c r="B208" s="6">
        <f t="shared" si="254"/>
        <v>153821.13</v>
      </c>
      <c r="C208" s="7">
        <f t="shared" si="255"/>
        <v>132415</v>
      </c>
      <c r="D208" s="7">
        <f t="shared" si="256"/>
        <v>153798</v>
      </c>
      <c r="E208" s="7">
        <f t="shared" si="257"/>
        <v>265273.51</v>
      </c>
      <c r="F208" s="25">
        <f t="shared" si="258"/>
        <v>314472.45</v>
      </c>
      <c r="G208" s="63">
        <f t="shared" si="259"/>
        <v>216798.31</v>
      </c>
      <c r="H208" s="40">
        <f t="shared" si="260"/>
        <v>372402.75</v>
      </c>
      <c r="I208" s="40">
        <f t="shared" si="260"/>
        <v>448558.85</v>
      </c>
      <c r="J208" s="6">
        <f t="shared" si="261"/>
        <v>1494932.9</v>
      </c>
      <c r="K208" s="7">
        <f t="shared" si="262"/>
        <v>2035802</v>
      </c>
      <c r="L208" s="7">
        <f t="shared" si="263"/>
        <v>1879511</v>
      </c>
      <c r="M208" s="7">
        <f t="shared" si="264"/>
        <v>1616926.1</v>
      </c>
      <c r="N208" s="7">
        <f t="shared" si="265"/>
        <v>1809731.4</v>
      </c>
      <c r="O208" s="7">
        <f t="shared" si="266"/>
        <v>1781565.7</v>
      </c>
      <c r="P208" s="63">
        <f t="shared" si="267"/>
        <v>1911596.2</v>
      </c>
      <c r="Q208" s="63">
        <f t="shared" si="267"/>
        <v>2204029.9</v>
      </c>
      <c r="R208" s="6">
        <f t="shared" si="268"/>
        <v>787603.35000000009</v>
      </c>
      <c r="S208" s="7">
        <f t="shared" si="269"/>
        <v>601752</v>
      </c>
      <c r="T208" s="7">
        <f t="shared" si="270"/>
        <v>1083716</v>
      </c>
      <c r="U208" s="7">
        <f t="shared" si="271"/>
        <v>1067858.3700000001</v>
      </c>
      <c r="V208" s="7">
        <f t="shared" si="272"/>
        <v>1026500.6299999999</v>
      </c>
      <c r="W208" s="7">
        <f t="shared" si="273"/>
        <v>852030.09000000008</v>
      </c>
      <c r="X208" s="40">
        <f t="shared" si="274"/>
        <v>958557.71000000008</v>
      </c>
      <c r="Y208" s="40">
        <f t="shared" si="274"/>
        <v>1243858.98</v>
      </c>
      <c r="Z208" s="6">
        <f t="shared" si="247"/>
        <v>2436357.38</v>
      </c>
      <c r="AA208" s="7">
        <f t="shared" si="248"/>
        <v>2769969</v>
      </c>
      <c r="AB208" s="7">
        <f t="shared" si="249"/>
        <v>3117025</v>
      </c>
      <c r="AC208" s="7">
        <f t="shared" si="250"/>
        <v>2950057.9800000004</v>
      </c>
      <c r="AD208" s="7">
        <f t="shared" si="251"/>
        <v>3150704.48</v>
      </c>
      <c r="AE208" s="63">
        <f t="shared" si="252"/>
        <v>2850394.1</v>
      </c>
      <c r="AF208" s="40">
        <f t="shared" si="253"/>
        <v>3242556.66</v>
      </c>
      <c r="AG208" s="40">
        <f t="shared" si="253"/>
        <v>3896447.73</v>
      </c>
    </row>
    <row r="209" spans="1:34">
      <c r="A209" s="5" t="s">
        <v>8</v>
      </c>
      <c r="B209" s="6">
        <f t="shared" si="254"/>
        <v>188977.09</v>
      </c>
      <c r="C209" s="7">
        <f t="shared" si="255"/>
        <v>192682</v>
      </c>
      <c r="D209" s="7">
        <f t="shared" si="256"/>
        <v>210873.22</v>
      </c>
      <c r="E209" s="7">
        <f t="shared" si="257"/>
        <v>340828.99</v>
      </c>
      <c r="F209" s="25">
        <f t="shared" si="258"/>
        <v>435392.53</v>
      </c>
      <c r="G209" s="63">
        <f t="shared" si="259"/>
        <v>260621.07</v>
      </c>
      <c r="H209" s="40">
        <f t="shared" si="260"/>
        <v>532749.15</v>
      </c>
      <c r="I209" s="40">
        <f t="shared" si="260"/>
        <v>646042.72</v>
      </c>
      <c r="J209" s="6">
        <f t="shared" si="261"/>
        <v>2121108.7999999998</v>
      </c>
      <c r="K209" s="7">
        <f t="shared" si="262"/>
        <v>2749803</v>
      </c>
      <c r="L209" s="7">
        <f t="shared" si="263"/>
        <v>2568372</v>
      </c>
      <c r="M209" s="7">
        <f t="shared" si="264"/>
        <v>2270618</v>
      </c>
      <c r="N209" s="7">
        <f t="shared" si="265"/>
        <v>2541630.4</v>
      </c>
      <c r="O209" s="7">
        <f t="shared" si="266"/>
        <v>2422851.9</v>
      </c>
      <c r="P209" s="63">
        <f t="shared" si="267"/>
        <v>2702037.7</v>
      </c>
      <c r="Q209" s="63">
        <f t="shared" si="267"/>
        <v>3136742.9</v>
      </c>
      <c r="R209" s="6">
        <f t="shared" si="268"/>
        <v>995434.21000000008</v>
      </c>
      <c r="S209" s="7">
        <f t="shared" si="269"/>
        <v>845703</v>
      </c>
      <c r="T209" s="7">
        <f t="shared" si="270"/>
        <v>1410238.26</v>
      </c>
      <c r="U209" s="7">
        <f t="shared" si="271"/>
        <v>1354695.31</v>
      </c>
      <c r="V209" s="7">
        <f t="shared" si="272"/>
        <v>1336380.44</v>
      </c>
      <c r="W209" s="7">
        <f t="shared" si="273"/>
        <v>1129604.0900000001</v>
      </c>
      <c r="X209" s="40">
        <f t="shared" si="274"/>
        <v>1237559.4700000002</v>
      </c>
      <c r="Y209" s="40">
        <f t="shared" si="274"/>
        <v>1441362.19</v>
      </c>
      <c r="Z209" s="6">
        <f t="shared" si="247"/>
        <v>3305520.0999999996</v>
      </c>
      <c r="AA209" s="7">
        <f t="shared" si="248"/>
        <v>3788188</v>
      </c>
      <c r="AB209" s="7">
        <f t="shared" si="249"/>
        <v>4189483.48</v>
      </c>
      <c r="AC209" s="7">
        <f t="shared" si="250"/>
        <v>3966142.3</v>
      </c>
      <c r="AD209" s="7">
        <f t="shared" si="251"/>
        <v>4313403.37</v>
      </c>
      <c r="AE209" s="63">
        <f t="shared" si="252"/>
        <v>3813077.06</v>
      </c>
      <c r="AF209" s="40">
        <f t="shared" si="253"/>
        <v>4472346.32</v>
      </c>
      <c r="AG209" s="40">
        <f t="shared" si="253"/>
        <v>5224147.8099999996</v>
      </c>
    </row>
    <row r="210" spans="1:34">
      <c r="A210" s="5" t="s">
        <v>9</v>
      </c>
      <c r="B210" s="6">
        <f t="shared" si="254"/>
        <v>213420.54</v>
      </c>
      <c r="C210" s="7">
        <f t="shared" si="255"/>
        <v>251914</v>
      </c>
      <c r="D210" s="7">
        <f t="shared" si="256"/>
        <v>254433.48</v>
      </c>
      <c r="E210" s="7">
        <f t="shared" si="257"/>
        <v>402986.52</v>
      </c>
      <c r="F210" s="25">
        <f t="shared" si="258"/>
        <v>525648.34000000008</v>
      </c>
      <c r="G210" s="63">
        <f t="shared" si="259"/>
        <v>324051.57</v>
      </c>
      <c r="H210" s="40">
        <f t="shared" si="260"/>
        <v>675764.12</v>
      </c>
      <c r="I210" s="40">
        <f t="shared" si="260"/>
        <v>812594.72</v>
      </c>
      <c r="J210" s="6">
        <f t="shared" si="261"/>
        <v>2734921</v>
      </c>
      <c r="K210" s="7">
        <f t="shared" si="262"/>
        <v>3476085</v>
      </c>
      <c r="L210" s="7">
        <f t="shared" si="263"/>
        <v>3243784.6</v>
      </c>
      <c r="M210" s="7">
        <f t="shared" si="264"/>
        <v>2893826.73</v>
      </c>
      <c r="N210" s="7">
        <f t="shared" si="265"/>
        <v>3223242.5</v>
      </c>
      <c r="O210" s="7">
        <f t="shared" si="266"/>
        <v>3004272.7</v>
      </c>
      <c r="P210" s="63">
        <f t="shared" si="267"/>
        <v>3586199.2</v>
      </c>
      <c r="Q210" s="63">
        <f t="shared" si="267"/>
        <v>3986543.9</v>
      </c>
      <c r="R210" s="6">
        <f t="shared" si="268"/>
        <v>1185554.6900000002</v>
      </c>
      <c r="S210" s="7">
        <f t="shared" si="269"/>
        <v>1067107</v>
      </c>
      <c r="T210" s="7">
        <f t="shared" si="270"/>
        <v>1768509.85</v>
      </c>
      <c r="U210" s="7">
        <f t="shared" si="271"/>
        <v>1795814.58</v>
      </c>
      <c r="V210" s="7">
        <f t="shared" si="272"/>
        <v>1674391.98</v>
      </c>
      <c r="W210" s="7">
        <f t="shared" si="273"/>
        <v>1498205.4500000002</v>
      </c>
      <c r="X210" s="40">
        <f t="shared" si="274"/>
        <v>1545986.3600000003</v>
      </c>
      <c r="Y210" s="40">
        <f t="shared" si="274"/>
        <v>1795399.19</v>
      </c>
      <c r="Z210" s="6">
        <f t="shared" si="247"/>
        <v>4133896.2300000004</v>
      </c>
      <c r="AA210" s="7">
        <f t="shared" si="248"/>
        <v>4795106</v>
      </c>
      <c r="AB210" s="7">
        <f t="shared" si="249"/>
        <v>5266727.9300000006</v>
      </c>
      <c r="AC210" s="7">
        <f t="shared" si="250"/>
        <v>5092627.83</v>
      </c>
      <c r="AD210" s="7">
        <f t="shared" si="251"/>
        <v>5423282.8200000003</v>
      </c>
      <c r="AE210" s="63">
        <f t="shared" si="252"/>
        <v>4826529.7200000007</v>
      </c>
      <c r="AF210" s="40">
        <f t="shared" si="253"/>
        <v>5807949.6800000006</v>
      </c>
      <c r="AG210" s="40">
        <f t="shared" si="253"/>
        <v>6594537.8099999996</v>
      </c>
    </row>
    <row r="211" spans="1:34">
      <c r="A211" s="5" t="s">
        <v>10</v>
      </c>
      <c r="B211" s="6">
        <f t="shared" si="254"/>
        <v>273134.71000000002</v>
      </c>
      <c r="C211" s="7">
        <f t="shared" si="255"/>
        <v>313011</v>
      </c>
      <c r="D211" s="7">
        <f t="shared" si="256"/>
        <v>309280.71000000002</v>
      </c>
      <c r="E211" s="7">
        <f t="shared" si="257"/>
        <v>498425.52</v>
      </c>
      <c r="F211" s="25">
        <f t="shared" si="258"/>
        <v>611731.99000000011</v>
      </c>
      <c r="G211" s="63">
        <f t="shared" si="259"/>
        <v>390970.72</v>
      </c>
      <c r="H211" s="40">
        <f t="shared" si="260"/>
        <v>813406.66999999993</v>
      </c>
      <c r="I211" s="40">
        <f t="shared" si="260"/>
        <v>955010.29</v>
      </c>
      <c r="J211" s="6">
        <f t="shared" si="261"/>
        <v>3345774.7</v>
      </c>
      <c r="K211" s="7">
        <f t="shared" si="262"/>
        <v>4139782</v>
      </c>
      <c r="L211" s="7">
        <f t="shared" si="263"/>
        <v>3858825.9000000004</v>
      </c>
      <c r="M211" s="7">
        <f t="shared" si="264"/>
        <v>3431988.73</v>
      </c>
      <c r="N211" s="7">
        <f t="shared" si="265"/>
        <v>3580760.6</v>
      </c>
      <c r="O211" s="7">
        <f t="shared" si="266"/>
        <v>3566518.9000000004</v>
      </c>
      <c r="P211" s="63">
        <f t="shared" si="267"/>
        <v>4310000.8</v>
      </c>
      <c r="Q211" s="63">
        <f t="shared" si="267"/>
        <v>4768263.7</v>
      </c>
      <c r="R211" s="6">
        <f t="shared" si="268"/>
        <v>1404866.34</v>
      </c>
      <c r="S211" s="7">
        <f t="shared" si="269"/>
        <v>1300268</v>
      </c>
      <c r="T211" s="7">
        <f t="shared" si="270"/>
        <v>2121632.5</v>
      </c>
      <c r="U211" s="7">
        <f t="shared" si="271"/>
        <v>2214677.58</v>
      </c>
      <c r="V211" s="7">
        <f t="shared" si="272"/>
        <v>1917170.03</v>
      </c>
      <c r="W211" s="7">
        <f t="shared" si="273"/>
        <v>1853991.3000000003</v>
      </c>
      <c r="X211" s="40">
        <f t="shared" si="274"/>
        <v>1864536.8500000003</v>
      </c>
      <c r="Y211" s="40">
        <f t="shared" si="274"/>
        <v>2149755.9500000002</v>
      </c>
      <c r="Z211" s="6">
        <f t="shared" si="247"/>
        <v>5023775.75</v>
      </c>
      <c r="AA211" s="7">
        <f t="shared" si="248"/>
        <v>5753061</v>
      </c>
      <c r="AB211" s="7">
        <f t="shared" si="249"/>
        <v>6289739.1100000003</v>
      </c>
      <c r="AC211" s="7">
        <f t="shared" si="250"/>
        <v>6145091.8300000001</v>
      </c>
      <c r="AD211" s="7">
        <f t="shared" si="251"/>
        <v>6109662.6200000001</v>
      </c>
      <c r="AE211" s="63">
        <f t="shared" si="252"/>
        <v>5811480.9200000009</v>
      </c>
      <c r="AF211" s="40">
        <f t="shared" si="253"/>
        <v>6987944.3200000003</v>
      </c>
      <c r="AG211" s="40">
        <f t="shared" si="253"/>
        <v>7873029.9400000004</v>
      </c>
    </row>
    <row r="212" spans="1:34">
      <c r="A212" s="5" t="s">
        <v>11</v>
      </c>
      <c r="B212" s="6">
        <f t="shared" si="254"/>
        <v>324781.41000000003</v>
      </c>
      <c r="C212" s="7">
        <f t="shared" si="255"/>
        <v>376663</v>
      </c>
      <c r="D212" s="7">
        <f t="shared" si="256"/>
        <v>370243.17000000004</v>
      </c>
      <c r="E212" s="7">
        <f t="shared" si="257"/>
        <v>581521.67000000004</v>
      </c>
      <c r="F212" s="25">
        <f t="shared" si="258"/>
        <v>737712.58000000007</v>
      </c>
      <c r="G212" s="63">
        <f t="shared" si="259"/>
        <v>471084.79999999999</v>
      </c>
      <c r="H212" s="40">
        <f t="shared" si="260"/>
        <v>934142.23</v>
      </c>
      <c r="I212" s="40">
        <f t="shared" si="260"/>
        <v>1102370.1499999999</v>
      </c>
      <c r="J212" s="6">
        <f t="shared" si="261"/>
        <v>3944255.2</v>
      </c>
      <c r="K212" s="7">
        <f t="shared" si="262"/>
        <v>4802464</v>
      </c>
      <c r="L212" s="7">
        <f t="shared" si="263"/>
        <v>4439763.6000000006</v>
      </c>
      <c r="M212" s="7">
        <f t="shared" si="264"/>
        <v>3964894.9299999997</v>
      </c>
      <c r="N212" s="7">
        <f t="shared" si="265"/>
        <v>4273804.3</v>
      </c>
      <c r="O212" s="7">
        <f t="shared" si="266"/>
        <v>4195842.6000000006</v>
      </c>
      <c r="P212" s="63">
        <f t="shared" si="267"/>
        <v>5177259.3999999994</v>
      </c>
      <c r="Q212" s="63">
        <f t="shared" si="267"/>
        <v>5512005.7999999998</v>
      </c>
      <c r="R212" s="6">
        <f t="shared" si="268"/>
        <v>1697059.48</v>
      </c>
      <c r="S212" s="7">
        <f t="shared" si="269"/>
        <v>1691477</v>
      </c>
      <c r="T212" s="7">
        <f t="shared" si="270"/>
        <v>2552582.9</v>
      </c>
      <c r="U212" s="7">
        <f t="shared" si="271"/>
        <v>2737316.81</v>
      </c>
      <c r="V212" s="7">
        <f t="shared" si="272"/>
        <v>2334137.96</v>
      </c>
      <c r="W212" s="7">
        <f t="shared" si="273"/>
        <v>2236004.2600000002</v>
      </c>
      <c r="X212" s="40">
        <f t="shared" si="274"/>
        <v>2296561.7300000004</v>
      </c>
      <c r="Y212" s="40">
        <f t="shared" si="274"/>
        <v>2448664.3600000003</v>
      </c>
      <c r="Z212" s="6">
        <f t="shared" si="247"/>
        <v>5966096.0899999999</v>
      </c>
      <c r="AA212" s="7">
        <f t="shared" si="248"/>
        <v>6870604</v>
      </c>
      <c r="AB212" s="7">
        <f t="shared" si="249"/>
        <v>7362589.6699999999</v>
      </c>
      <c r="AC212" s="7">
        <f t="shared" si="250"/>
        <v>7283733.4100000001</v>
      </c>
      <c r="AD212" s="7">
        <f t="shared" si="251"/>
        <v>7345654.8399999999</v>
      </c>
      <c r="AE212" s="63">
        <f t="shared" si="252"/>
        <v>6902931.6600000011</v>
      </c>
      <c r="AF212" s="40">
        <f t="shared" si="253"/>
        <v>8407963.3599999994</v>
      </c>
      <c r="AG212" s="40">
        <f t="shared" si="253"/>
        <v>9063040.3100000005</v>
      </c>
      <c r="AH212" s="79">
        <f>+AF212/AE212</f>
        <v>1.2180279009165214</v>
      </c>
    </row>
    <row r="213" spans="1:34">
      <c r="A213" s="5" t="s">
        <v>12</v>
      </c>
      <c r="B213" s="6">
        <f t="shared" si="254"/>
        <v>376283.9</v>
      </c>
      <c r="C213" s="7">
        <f t="shared" si="255"/>
        <v>444692</v>
      </c>
      <c r="D213" s="7">
        <f t="shared" si="256"/>
        <v>430625.38000000006</v>
      </c>
      <c r="E213" s="7">
        <f t="shared" si="257"/>
        <v>675728.3600000001</v>
      </c>
      <c r="F213" s="25">
        <f t="shared" si="258"/>
        <v>873445.62000000011</v>
      </c>
      <c r="G213" s="63">
        <f t="shared" si="259"/>
        <v>541559.02</v>
      </c>
      <c r="H213" s="40">
        <f t="shared" si="260"/>
        <v>1076062.79</v>
      </c>
      <c r="I213" s="40">
        <f t="shared" si="260"/>
        <v>1262624.95</v>
      </c>
      <c r="J213" s="6">
        <f t="shared" si="261"/>
        <v>4560571.5</v>
      </c>
      <c r="K213" s="7">
        <f t="shared" si="262"/>
        <v>5520430</v>
      </c>
      <c r="L213" s="7">
        <f t="shared" si="263"/>
        <v>4921297.0000000009</v>
      </c>
      <c r="M213" s="7">
        <f t="shared" si="264"/>
        <v>4458597.0299999993</v>
      </c>
      <c r="N213" s="7">
        <f t="shared" si="265"/>
        <v>4873877.8999999994</v>
      </c>
      <c r="O213" s="7">
        <f t="shared" si="266"/>
        <v>4800172.9000000004</v>
      </c>
      <c r="P213" s="63">
        <f t="shared" si="267"/>
        <v>5902725.8999999994</v>
      </c>
      <c r="Q213" s="63">
        <f t="shared" si="267"/>
        <v>6285074.7999999998</v>
      </c>
      <c r="R213" s="6">
        <f t="shared" si="268"/>
        <v>2016995.54</v>
      </c>
      <c r="S213" s="7">
        <f t="shared" si="269"/>
        <v>1980051</v>
      </c>
      <c r="T213" s="7">
        <f t="shared" si="270"/>
        <v>2983318.7399999998</v>
      </c>
      <c r="U213" s="7">
        <f t="shared" si="271"/>
        <v>3192413.41</v>
      </c>
      <c r="V213" s="7">
        <f t="shared" si="272"/>
        <v>2905933.9</v>
      </c>
      <c r="W213" s="7">
        <f t="shared" si="273"/>
        <v>2653013.9800000004</v>
      </c>
      <c r="X213" s="40">
        <f t="shared" si="274"/>
        <v>2718537.3600000003</v>
      </c>
      <c r="Y213" s="40">
        <f t="shared" si="274"/>
        <v>2820293.3000000003</v>
      </c>
      <c r="Z213" s="6">
        <f t="shared" si="247"/>
        <v>6953850.9400000004</v>
      </c>
      <c r="AA213" s="7">
        <f t="shared" si="248"/>
        <v>7945173</v>
      </c>
      <c r="AB213" s="7">
        <f t="shared" si="249"/>
        <v>8335241.1200000001</v>
      </c>
      <c r="AC213" s="7">
        <f t="shared" si="250"/>
        <v>8326738.7999999998</v>
      </c>
      <c r="AD213" s="7">
        <f t="shared" si="251"/>
        <v>8653257.4199999981</v>
      </c>
      <c r="AE213" s="63">
        <f t="shared" si="252"/>
        <v>7994745.9000000004</v>
      </c>
      <c r="AF213" s="40">
        <f t="shared" si="253"/>
        <v>9697326.0500000007</v>
      </c>
      <c r="AG213" s="40">
        <f t="shared" si="253"/>
        <v>10367993.049999999</v>
      </c>
    </row>
    <row r="214" spans="1:34">
      <c r="A214" s="5" t="s">
        <v>13</v>
      </c>
      <c r="B214" s="6">
        <f t="shared" si="254"/>
        <v>439253.52</v>
      </c>
      <c r="C214" s="7">
        <f t="shared" si="255"/>
        <v>482262</v>
      </c>
      <c r="D214" s="7">
        <f t="shared" si="256"/>
        <v>505243.45000000007</v>
      </c>
      <c r="E214" s="7">
        <f t="shared" si="257"/>
        <v>739472.03000000014</v>
      </c>
      <c r="F214" s="25">
        <f t="shared" si="258"/>
        <v>947732.25000000012</v>
      </c>
      <c r="G214" s="63">
        <f t="shared" si="259"/>
        <v>625845.98</v>
      </c>
      <c r="H214" s="40">
        <f t="shared" si="260"/>
        <v>1204003.68</v>
      </c>
      <c r="I214" s="40">
        <f t="shared" si="260"/>
        <v>1375932.43</v>
      </c>
      <c r="J214" s="6">
        <f t="shared" si="261"/>
        <v>5122784.5</v>
      </c>
      <c r="K214" s="7">
        <f t="shared" si="262"/>
        <v>6106340</v>
      </c>
      <c r="L214" s="7">
        <f t="shared" si="263"/>
        <v>5379652.9000000013</v>
      </c>
      <c r="M214" s="7">
        <f t="shared" si="264"/>
        <v>5001007.5299999993</v>
      </c>
      <c r="N214" s="7">
        <f t="shared" si="265"/>
        <v>5508809.5999999996</v>
      </c>
      <c r="O214" s="7">
        <f t="shared" si="266"/>
        <v>5350950.1000000006</v>
      </c>
      <c r="P214" s="63">
        <f t="shared" si="267"/>
        <v>6617915.0999999996</v>
      </c>
      <c r="Q214" s="63">
        <f t="shared" si="267"/>
        <v>7097310</v>
      </c>
      <c r="R214" s="6">
        <f t="shared" si="268"/>
        <v>2404358.75</v>
      </c>
      <c r="S214" s="7">
        <f t="shared" si="269"/>
        <v>2376922</v>
      </c>
      <c r="T214" s="7">
        <f t="shared" si="270"/>
        <v>3379063.09</v>
      </c>
      <c r="U214" s="7">
        <f t="shared" si="271"/>
        <v>3614861.83</v>
      </c>
      <c r="V214" s="7">
        <f t="shared" si="272"/>
        <v>3408655.1399999997</v>
      </c>
      <c r="W214" s="7">
        <f t="shared" si="273"/>
        <v>3045601.9800000004</v>
      </c>
      <c r="X214" s="40">
        <f t="shared" si="274"/>
        <v>3159776.68</v>
      </c>
      <c r="Y214" s="40">
        <f t="shared" si="274"/>
        <v>3352691.12</v>
      </c>
      <c r="Z214" s="6">
        <f t="shared" si="247"/>
        <v>7966396.7699999996</v>
      </c>
      <c r="AA214" s="7">
        <f t="shared" si="248"/>
        <v>8965524</v>
      </c>
      <c r="AB214" s="7">
        <f t="shared" si="249"/>
        <v>9263959.4400000013</v>
      </c>
      <c r="AC214" s="7">
        <f t="shared" si="250"/>
        <v>9355341.3899999987</v>
      </c>
      <c r="AD214" s="7">
        <f t="shared" si="251"/>
        <v>9865196.9899999984</v>
      </c>
      <c r="AE214" s="63">
        <f t="shared" si="252"/>
        <v>9022398.0600000024</v>
      </c>
      <c r="AF214" s="40">
        <f t="shared" si="253"/>
        <v>10981695.459999999</v>
      </c>
      <c r="AG214" s="40">
        <f t="shared" si="253"/>
        <v>11825933.550000001</v>
      </c>
    </row>
    <row r="215" spans="1:34">
      <c r="A215" s="5" t="s">
        <v>14</v>
      </c>
      <c r="B215" s="6">
        <f t="shared" si="254"/>
        <v>489919.43000000005</v>
      </c>
      <c r="C215" s="7">
        <f t="shared" si="255"/>
        <v>554055</v>
      </c>
      <c r="D215" s="7">
        <f t="shared" si="256"/>
        <v>566891.45000000007</v>
      </c>
      <c r="E215" s="7">
        <f t="shared" si="257"/>
        <v>854386.03000000014</v>
      </c>
      <c r="F215" s="25">
        <f t="shared" si="258"/>
        <v>1114520.57</v>
      </c>
      <c r="G215" s="63">
        <f t="shared" si="259"/>
        <v>676819.17999999993</v>
      </c>
      <c r="H215" s="40">
        <f t="shared" si="260"/>
        <v>1339806.96</v>
      </c>
      <c r="I215" s="40">
        <f t="shared" si="260"/>
        <v>1485758.92</v>
      </c>
      <c r="J215" s="6">
        <f t="shared" si="261"/>
        <v>5720447.2999999998</v>
      </c>
      <c r="K215" s="7">
        <f t="shared" si="262"/>
        <v>6764646</v>
      </c>
      <c r="L215" s="7">
        <f t="shared" si="263"/>
        <v>5847145.9000000013</v>
      </c>
      <c r="M215" s="7">
        <f t="shared" si="264"/>
        <v>5507236.5299999993</v>
      </c>
      <c r="N215" s="7">
        <f t="shared" si="265"/>
        <v>6042151.3999999994</v>
      </c>
      <c r="O215" s="7">
        <f t="shared" si="266"/>
        <v>5928244.8000000007</v>
      </c>
      <c r="P215" s="63">
        <f t="shared" si="267"/>
        <v>7351736.7999999998</v>
      </c>
      <c r="Q215" s="63">
        <f t="shared" si="267"/>
        <v>7837776.4000000004</v>
      </c>
      <c r="R215" s="6">
        <f t="shared" si="268"/>
        <v>2743080.4699999997</v>
      </c>
      <c r="S215" s="7">
        <f t="shared" si="269"/>
        <v>2805531</v>
      </c>
      <c r="T215" s="7">
        <f t="shared" si="270"/>
        <v>3930873.09</v>
      </c>
      <c r="U215" s="7">
        <f t="shared" si="271"/>
        <v>4190470.83</v>
      </c>
      <c r="V215" s="7">
        <f t="shared" si="272"/>
        <v>4004990.6499999994</v>
      </c>
      <c r="W215" s="7">
        <f t="shared" si="273"/>
        <v>3506053.5800000005</v>
      </c>
      <c r="X215" s="40">
        <f t="shared" si="274"/>
        <v>3622412.73</v>
      </c>
      <c r="Y215" s="40">
        <f t="shared" si="274"/>
        <v>3797441.71</v>
      </c>
      <c r="Z215" s="6">
        <f t="shared" si="247"/>
        <v>8953447.1999999993</v>
      </c>
      <c r="AA215" s="7">
        <f t="shared" si="248"/>
        <v>10124232</v>
      </c>
      <c r="AB215" s="7">
        <f t="shared" si="249"/>
        <v>10344910.440000001</v>
      </c>
      <c r="AC215" s="7">
        <f t="shared" si="250"/>
        <v>10552093.389999999</v>
      </c>
      <c r="AD215" s="7">
        <f t="shared" si="251"/>
        <v>11161662.619999999</v>
      </c>
      <c r="AE215" s="63">
        <f t="shared" si="252"/>
        <v>10111117.560000001</v>
      </c>
      <c r="AF215" s="40">
        <f t="shared" si="253"/>
        <v>12313956.489999998</v>
      </c>
      <c r="AG215" s="40">
        <f t="shared" si="253"/>
        <v>13120977.029999999</v>
      </c>
    </row>
    <row r="216" spans="1:34">
      <c r="A216" s="5" t="s">
        <v>15</v>
      </c>
      <c r="B216" s="6">
        <f t="shared" si="254"/>
        <v>536809.1100000001</v>
      </c>
      <c r="C216" s="7">
        <f t="shared" si="255"/>
        <v>627702</v>
      </c>
      <c r="D216" s="7">
        <f t="shared" si="256"/>
        <v>632319.12000000011</v>
      </c>
      <c r="E216" s="7">
        <f t="shared" si="257"/>
        <v>949739.03000000014</v>
      </c>
      <c r="F216" s="25">
        <f t="shared" si="258"/>
        <v>1233607.8400000001</v>
      </c>
      <c r="G216" s="63">
        <f t="shared" si="259"/>
        <v>837750.59999999986</v>
      </c>
      <c r="H216" s="40">
        <f t="shared" si="260"/>
        <v>1466057.47</v>
      </c>
      <c r="I216" s="40">
        <f t="shared" si="260"/>
        <v>1609590.92</v>
      </c>
      <c r="J216" s="6">
        <f t="shared" si="261"/>
        <v>6235120.7000000002</v>
      </c>
      <c r="K216" s="7">
        <f t="shared" si="262"/>
        <v>7375687</v>
      </c>
      <c r="L216" s="7">
        <f t="shared" si="263"/>
        <v>6284375.8000000017</v>
      </c>
      <c r="M216" s="7">
        <f t="shared" si="264"/>
        <v>6030297.5299999993</v>
      </c>
      <c r="N216" s="7">
        <f t="shared" si="265"/>
        <v>6549167.1999999993</v>
      </c>
      <c r="O216" s="7">
        <f t="shared" si="266"/>
        <v>6462538.6000000006</v>
      </c>
      <c r="P216" s="63">
        <f t="shared" si="267"/>
        <v>7932013</v>
      </c>
      <c r="Q216" s="63">
        <f t="shared" si="267"/>
        <v>8542072.4000000004</v>
      </c>
      <c r="R216" s="6">
        <f t="shared" si="268"/>
        <v>2988311.17</v>
      </c>
      <c r="S216" s="7">
        <f t="shared" si="269"/>
        <v>3164422</v>
      </c>
      <c r="T216" s="7">
        <f t="shared" si="270"/>
        <v>4431743.92</v>
      </c>
      <c r="U216" s="7">
        <f t="shared" si="271"/>
        <v>4761276.83</v>
      </c>
      <c r="V216" s="7">
        <f t="shared" si="272"/>
        <v>4489493.76</v>
      </c>
      <c r="W216" s="7">
        <f t="shared" si="273"/>
        <v>3768801.5000000005</v>
      </c>
      <c r="X216" s="40">
        <f t="shared" si="274"/>
        <v>3953682.79</v>
      </c>
      <c r="Y216" s="40">
        <f t="shared" si="274"/>
        <v>4309897.71</v>
      </c>
      <c r="Z216" s="6">
        <f t="shared" si="247"/>
        <v>9760240.9800000004</v>
      </c>
      <c r="AA216" s="7">
        <f t="shared" si="248"/>
        <v>11167811</v>
      </c>
      <c r="AB216" s="7">
        <f t="shared" si="249"/>
        <v>11348438.840000004</v>
      </c>
      <c r="AC216" s="7">
        <f t="shared" si="250"/>
        <v>11741313.389999999</v>
      </c>
      <c r="AD216" s="7">
        <f t="shared" si="251"/>
        <v>12272268.799999999</v>
      </c>
      <c r="AE216" s="63">
        <f t="shared" si="252"/>
        <v>11069090.700000001</v>
      </c>
      <c r="AF216" s="40">
        <f t="shared" si="253"/>
        <v>13351753.26</v>
      </c>
      <c r="AG216" s="40">
        <f t="shared" si="253"/>
        <v>14461561.029999999</v>
      </c>
    </row>
    <row r="217" spans="1:34" ht="13.5" thickBot="1">
      <c r="A217" s="20" t="s">
        <v>16</v>
      </c>
      <c r="B217" s="21">
        <f t="shared" si="254"/>
        <v>613296.1100000001</v>
      </c>
      <c r="C217" s="22">
        <f t="shared" si="255"/>
        <v>695778</v>
      </c>
      <c r="D217" s="22">
        <f t="shared" si="256"/>
        <v>705751.12000000011</v>
      </c>
      <c r="E217" s="22">
        <f t="shared" si="257"/>
        <v>1027003.0300000001</v>
      </c>
      <c r="F217" s="50">
        <f t="shared" si="258"/>
        <v>1319321.83</v>
      </c>
      <c r="G217" s="64">
        <f t="shared" si="259"/>
        <v>943484.82999999984</v>
      </c>
      <c r="H217" s="47">
        <f t="shared" si="260"/>
        <v>1514632.93</v>
      </c>
      <c r="I217" s="47">
        <f t="shared" si="260"/>
        <v>1732032.92</v>
      </c>
      <c r="J217" s="21">
        <f t="shared" si="261"/>
        <v>6770295.7000000002</v>
      </c>
      <c r="K217" s="22">
        <f t="shared" si="262"/>
        <v>7987167</v>
      </c>
      <c r="L217" s="22">
        <f t="shared" si="263"/>
        <v>6747913.8000000017</v>
      </c>
      <c r="M217" s="22">
        <f t="shared" si="264"/>
        <v>6564855.5299999993</v>
      </c>
      <c r="N217" s="22">
        <f t="shared" si="265"/>
        <v>7051769.8999999994</v>
      </c>
      <c r="O217" s="22">
        <f t="shared" si="266"/>
        <v>7010833.2000000002</v>
      </c>
      <c r="P217" s="64">
        <f t="shared" si="267"/>
        <v>8527785.5999999996</v>
      </c>
      <c r="Q217" s="64">
        <f t="shared" si="267"/>
        <v>9326330.4000000004</v>
      </c>
      <c r="R217" s="21">
        <f t="shared" si="268"/>
        <v>3367843.17</v>
      </c>
      <c r="S217" s="22">
        <f t="shared" si="269"/>
        <v>3479804</v>
      </c>
      <c r="T217" s="22">
        <f t="shared" si="270"/>
        <v>4809064.92</v>
      </c>
      <c r="U217" s="22">
        <f t="shared" si="271"/>
        <v>5049031.83</v>
      </c>
      <c r="V217" s="22">
        <f t="shared" si="272"/>
        <v>4836401.8499999996</v>
      </c>
      <c r="W217" s="22">
        <f t="shared" si="273"/>
        <v>4155461.5000000005</v>
      </c>
      <c r="X217" s="47">
        <f t="shared" si="274"/>
        <v>4393053.21</v>
      </c>
      <c r="Y217" s="47">
        <f t="shared" si="274"/>
        <v>4679031.71</v>
      </c>
      <c r="Z217" s="21">
        <f t="shared" si="247"/>
        <v>10751434.98</v>
      </c>
      <c r="AA217" s="22">
        <f t="shared" si="248"/>
        <v>12162749</v>
      </c>
      <c r="AB217" s="22">
        <f t="shared" si="249"/>
        <v>12262729.840000004</v>
      </c>
      <c r="AC217" s="22">
        <f t="shared" si="250"/>
        <v>12640890.389999999</v>
      </c>
      <c r="AD217" s="22">
        <f t="shared" si="251"/>
        <v>13207493.58</v>
      </c>
      <c r="AE217" s="64">
        <f t="shared" si="252"/>
        <v>12109779.530000001</v>
      </c>
      <c r="AF217" s="47">
        <f t="shared" si="253"/>
        <v>14435471.739999998</v>
      </c>
      <c r="AG217" s="47">
        <f t="shared" si="253"/>
        <v>15737395.029999999</v>
      </c>
    </row>
    <row r="219" spans="1:34">
      <c r="H219" s="78">
        <f>+H214/G214</f>
        <v>1.9238018913215675</v>
      </c>
      <c r="I219" s="78"/>
      <c r="P219" s="87">
        <f>+(P217-O217)/ABS(O217)</f>
        <v>0.21637262743606558</v>
      </c>
      <c r="Q219" s="87"/>
      <c r="X219" s="78"/>
      <c r="Y219" s="78"/>
      <c r="AA219" s="75"/>
      <c r="AB219" s="75"/>
      <c r="AF219" s="87"/>
    </row>
    <row r="220" spans="1:34" ht="13.5" thickBot="1">
      <c r="AA220" s="73"/>
      <c r="AB220" s="73"/>
      <c r="AC220" s="74"/>
    </row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2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9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14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42">
        <v>2010</v>
      </c>
      <c r="Y224" s="42">
        <v>2011</v>
      </c>
    </row>
    <row r="225" spans="1:25">
      <c r="A225" s="11" t="s">
        <v>6</v>
      </c>
      <c r="B225" s="6">
        <f t="shared" ref="B225:X225" si="275">+B187</f>
        <v>2217.4300000000003</v>
      </c>
      <c r="C225" s="7">
        <f t="shared" si="275"/>
        <v>1634</v>
      </c>
      <c r="D225" s="7">
        <f t="shared" si="275"/>
        <v>2564</v>
      </c>
      <c r="E225" s="7">
        <f t="shared" si="275"/>
        <v>2738</v>
      </c>
      <c r="F225" s="25">
        <f t="shared" si="275"/>
        <v>3054</v>
      </c>
      <c r="G225" s="67">
        <f t="shared" si="275"/>
        <v>2241</v>
      </c>
      <c r="H225" s="51">
        <f t="shared" si="275"/>
        <v>2454</v>
      </c>
      <c r="I225" s="51">
        <f t="shared" ref="I225" si="276">+I187</f>
        <v>3544</v>
      </c>
      <c r="J225" s="6">
        <f t="shared" si="275"/>
        <v>71</v>
      </c>
      <c r="K225" s="7">
        <f t="shared" si="275"/>
        <v>76</v>
      </c>
      <c r="L225" s="7">
        <f t="shared" si="275"/>
        <v>89</v>
      </c>
      <c r="M225" s="7">
        <f t="shared" si="275"/>
        <v>84</v>
      </c>
      <c r="N225" s="25">
        <f t="shared" si="275"/>
        <v>92</v>
      </c>
      <c r="O225" s="7">
        <f t="shared" si="275"/>
        <v>87</v>
      </c>
      <c r="P225" s="69">
        <f t="shared" si="275"/>
        <v>95</v>
      </c>
      <c r="Q225" s="69">
        <f t="shared" ref="Q225" si="277">+Q187</f>
        <v>107</v>
      </c>
      <c r="R225" s="6">
        <f t="shared" si="275"/>
        <v>250</v>
      </c>
      <c r="S225" s="7">
        <f t="shared" si="275"/>
        <v>96</v>
      </c>
      <c r="T225" s="7">
        <f t="shared" si="275"/>
        <v>634</v>
      </c>
      <c r="U225" s="7">
        <f t="shared" si="275"/>
        <v>826</v>
      </c>
      <c r="V225" s="25">
        <f t="shared" si="275"/>
        <v>723</v>
      </c>
      <c r="W225" s="7">
        <f t="shared" si="275"/>
        <v>289</v>
      </c>
      <c r="X225" s="69">
        <f t="shared" si="275"/>
        <v>603</v>
      </c>
      <c r="Y225" s="69">
        <f t="shared" ref="Y225" si="278">+Y187</f>
        <v>3522</v>
      </c>
    </row>
    <row r="226" spans="1:25">
      <c r="A226" s="5" t="s">
        <v>24</v>
      </c>
      <c r="B226" s="6">
        <f t="shared" ref="B226:B236" si="279">+B225+B188</f>
        <v>3801.1600000000003</v>
      </c>
      <c r="C226" s="7">
        <f t="shared" ref="C226:C236" si="280">+C225+C188</f>
        <v>3751</v>
      </c>
      <c r="D226" s="7">
        <f t="shared" ref="D226:D236" si="281">+D225+D188</f>
        <v>5194</v>
      </c>
      <c r="E226" s="7">
        <f t="shared" ref="E226:E236" si="282">+E225+E188</f>
        <v>5251</v>
      </c>
      <c r="F226" s="25">
        <f t="shared" ref="F226:F236" si="283">+F225+F188</f>
        <v>6097</v>
      </c>
      <c r="G226" s="63">
        <f t="shared" ref="G226:G236" si="284">+G225+G188</f>
        <v>4641</v>
      </c>
      <c r="H226" s="40">
        <f t="shared" ref="H226:I236" si="285">+H225+H188</f>
        <v>4975</v>
      </c>
      <c r="I226" s="40">
        <f t="shared" si="285"/>
        <v>6744</v>
      </c>
      <c r="J226" s="6">
        <f t="shared" ref="J226:J236" si="286">+J225+J188</f>
        <v>133</v>
      </c>
      <c r="K226" s="7">
        <f t="shared" ref="K226:K236" si="287">+K225+K188</f>
        <v>154</v>
      </c>
      <c r="L226" s="7">
        <f t="shared" ref="L226:L236" si="288">+L225+L188</f>
        <v>178</v>
      </c>
      <c r="M226" s="7">
        <f t="shared" ref="M226:M236" si="289">+M225+M188</f>
        <v>158</v>
      </c>
      <c r="N226" s="25">
        <f t="shared" ref="N226:N236" si="290">+N225+N188</f>
        <v>181</v>
      </c>
      <c r="O226" s="7">
        <f t="shared" ref="O226:O236" si="291">+O225+O188</f>
        <v>176</v>
      </c>
      <c r="P226" s="29">
        <f t="shared" ref="P226:Q236" si="292">+P225+P188</f>
        <v>181</v>
      </c>
      <c r="Q226" s="29">
        <f t="shared" si="292"/>
        <v>207</v>
      </c>
      <c r="R226" s="6">
        <f t="shared" ref="R226:R236" si="293">+R225+R188</f>
        <v>372</v>
      </c>
      <c r="S226" s="7">
        <f t="shared" ref="S226:S236" si="294">+S225+S188</f>
        <v>268</v>
      </c>
      <c r="T226" s="7">
        <f t="shared" ref="T226:T236" si="295">+T225+T188</f>
        <v>1598</v>
      </c>
      <c r="U226" s="7">
        <f t="shared" ref="U226:U236" si="296">+U225+U188</f>
        <v>1725</v>
      </c>
      <c r="V226" s="25">
        <f t="shared" ref="V226:V236" si="297">+V225+V188</f>
        <v>970</v>
      </c>
      <c r="W226" s="7">
        <f t="shared" ref="W226:W236" si="298">+W225+W188</f>
        <v>1070</v>
      </c>
      <c r="X226" s="29">
        <f t="shared" ref="X226:Y236" si="299">+X225+X188</f>
        <v>1398</v>
      </c>
      <c r="Y226" s="29">
        <f t="shared" si="299"/>
        <v>4478</v>
      </c>
    </row>
    <row r="227" spans="1:25">
      <c r="A227" s="11" t="s">
        <v>7</v>
      </c>
      <c r="B227" s="6">
        <f t="shared" si="279"/>
        <v>6253.66</v>
      </c>
      <c r="C227" s="7">
        <f t="shared" si="280"/>
        <v>6101</v>
      </c>
      <c r="D227" s="7">
        <f t="shared" si="281"/>
        <v>8487</v>
      </c>
      <c r="E227" s="7">
        <f t="shared" si="282"/>
        <v>8155</v>
      </c>
      <c r="F227" s="25">
        <f t="shared" si="283"/>
        <v>9786</v>
      </c>
      <c r="G227" s="63">
        <f t="shared" si="284"/>
        <v>7897</v>
      </c>
      <c r="H227" s="40">
        <f t="shared" si="285"/>
        <v>8492</v>
      </c>
      <c r="I227" s="40">
        <f t="shared" si="285"/>
        <v>10639</v>
      </c>
      <c r="J227" s="6">
        <f t="shared" si="286"/>
        <v>209</v>
      </c>
      <c r="K227" s="7">
        <f t="shared" si="287"/>
        <v>249</v>
      </c>
      <c r="L227" s="7">
        <f t="shared" si="288"/>
        <v>277</v>
      </c>
      <c r="M227" s="7">
        <f t="shared" si="289"/>
        <v>245</v>
      </c>
      <c r="N227" s="25">
        <f t="shared" si="290"/>
        <v>266</v>
      </c>
      <c r="O227" s="7">
        <f t="shared" si="291"/>
        <v>290</v>
      </c>
      <c r="P227" s="29">
        <f t="shared" si="292"/>
        <v>277</v>
      </c>
      <c r="Q227" s="29">
        <f t="shared" si="292"/>
        <v>323</v>
      </c>
      <c r="R227" s="6">
        <f t="shared" si="293"/>
        <v>453</v>
      </c>
      <c r="S227" s="7">
        <f t="shared" si="294"/>
        <v>310</v>
      </c>
      <c r="T227" s="7">
        <f t="shared" si="295"/>
        <v>2727</v>
      </c>
      <c r="U227" s="7">
        <f t="shared" si="296"/>
        <v>2447</v>
      </c>
      <c r="V227" s="25">
        <f t="shared" si="297"/>
        <v>2266</v>
      </c>
      <c r="W227" s="7">
        <f t="shared" si="298"/>
        <v>1874</v>
      </c>
      <c r="X227" s="29">
        <f t="shared" si="299"/>
        <v>7029</v>
      </c>
      <c r="Y227" s="29">
        <f t="shared" si="299"/>
        <v>6118</v>
      </c>
    </row>
    <row r="228" spans="1:25">
      <c r="A228" s="11" t="s">
        <v>8</v>
      </c>
      <c r="B228" s="6">
        <f t="shared" si="279"/>
        <v>8366.66</v>
      </c>
      <c r="C228" s="7">
        <f t="shared" si="280"/>
        <v>8325</v>
      </c>
      <c r="D228" s="7">
        <f t="shared" si="281"/>
        <v>10989</v>
      </c>
      <c r="E228" s="7">
        <f t="shared" si="282"/>
        <v>10614</v>
      </c>
      <c r="F228" s="25">
        <f t="shared" si="283"/>
        <v>13938</v>
      </c>
      <c r="G228" s="63">
        <f t="shared" si="284"/>
        <v>10300</v>
      </c>
      <c r="H228" s="40">
        <f t="shared" si="285"/>
        <v>11652</v>
      </c>
      <c r="I228" s="40">
        <f t="shared" si="285"/>
        <v>14031</v>
      </c>
      <c r="J228" s="6">
        <f t="shared" si="286"/>
        <v>282</v>
      </c>
      <c r="K228" s="7">
        <f t="shared" si="287"/>
        <v>335</v>
      </c>
      <c r="L228" s="7">
        <f t="shared" si="288"/>
        <v>358</v>
      </c>
      <c r="M228" s="7">
        <f t="shared" si="289"/>
        <v>318</v>
      </c>
      <c r="N228" s="25">
        <f t="shared" si="290"/>
        <v>366</v>
      </c>
      <c r="O228" s="7">
        <f t="shared" si="291"/>
        <v>382</v>
      </c>
      <c r="P228" s="29">
        <f t="shared" si="292"/>
        <v>365</v>
      </c>
      <c r="Q228" s="29">
        <f t="shared" si="292"/>
        <v>440</v>
      </c>
      <c r="R228" s="6">
        <f t="shared" si="293"/>
        <v>453</v>
      </c>
      <c r="S228" s="7">
        <f t="shared" si="294"/>
        <v>500</v>
      </c>
      <c r="T228" s="7">
        <f t="shared" si="295"/>
        <v>3278</v>
      </c>
      <c r="U228" s="7">
        <f t="shared" si="296"/>
        <v>2532</v>
      </c>
      <c r="V228" s="25">
        <f t="shared" si="297"/>
        <v>3004</v>
      </c>
      <c r="W228" s="7">
        <f t="shared" si="298"/>
        <v>2259</v>
      </c>
      <c r="X228" s="29">
        <f t="shared" si="299"/>
        <v>7934</v>
      </c>
      <c r="Y228" s="29">
        <f t="shared" si="299"/>
        <v>7370</v>
      </c>
    </row>
    <row r="229" spans="1:25">
      <c r="A229" s="11" t="s">
        <v>9</v>
      </c>
      <c r="B229" s="6">
        <f t="shared" si="279"/>
        <v>10032.200000000001</v>
      </c>
      <c r="C229" s="7">
        <f t="shared" si="280"/>
        <v>10712</v>
      </c>
      <c r="D229" s="7">
        <f t="shared" si="281"/>
        <v>13392</v>
      </c>
      <c r="E229" s="7">
        <f t="shared" si="282"/>
        <v>14371</v>
      </c>
      <c r="F229" s="25">
        <f t="shared" si="283"/>
        <v>16957</v>
      </c>
      <c r="G229" s="63">
        <f t="shared" si="284"/>
        <v>12782</v>
      </c>
      <c r="H229" s="40">
        <f t="shared" si="285"/>
        <v>15278</v>
      </c>
      <c r="I229" s="40">
        <f t="shared" si="285"/>
        <v>17409</v>
      </c>
      <c r="J229" s="6">
        <f t="shared" si="286"/>
        <v>349</v>
      </c>
      <c r="K229" s="7">
        <f t="shared" si="287"/>
        <v>426</v>
      </c>
      <c r="L229" s="7">
        <f t="shared" si="288"/>
        <v>450</v>
      </c>
      <c r="M229" s="7">
        <f t="shared" si="289"/>
        <v>403</v>
      </c>
      <c r="N229" s="25">
        <f t="shared" si="290"/>
        <v>455</v>
      </c>
      <c r="O229" s="7">
        <f t="shared" si="291"/>
        <v>472</v>
      </c>
      <c r="P229" s="29">
        <f t="shared" si="292"/>
        <v>482</v>
      </c>
      <c r="Q229" s="29">
        <f t="shared" si="292"/>
        <v>554</v>
      </c>
      <c r="R229" s="6">
        <f t="shared" si="293"/>
        <v>453</v>
      </c>
      <c r="S229" s="7">
        <f t="shared" si="294"/>
        <v>792</v>
      </c>
      <c r="T229" s="7">
        <f t="shared" si="295"/>
        <v>3781</v>
      </c>
      <c r="U229" s="7">
        <f t="shared" si="296"/>
        <v>3237</v>
      </c>
      <c r="V229" s="25">
        <f t="shared" si="297"/>
        <v>3680</v>
      </c>
      <c r="W229" s="7">
        <f t="shared" si="298"/>
        <v>2592</v>
      </c>
      <c r="X229" s="29">
        <f t="shared" si="299"/>
        <v>9062</v>
      </c>
      <c r="Y229" s="29">
        <f t="shared" si="299"/>
        <v>8631</v>
      </c>
    </row>
    <row r="230" spans="1:25">
      <c r="A230" s="11" t="s">
        <v>10</v>
      </c>
      <c r="B230" s="6">
        <f t="shared" si="279"/>
        <v>11991.900000000001</v>
      </c>
      <c r="C230" s="7">
        <f t="shared" si="280"/>
        <v>12917</v>
      </c>
      <c r="D230" s="7">
        <f t="shared" si="281"/>
        <v>16178</v>
      </c>
      <c r="E230" s="7">
        <f t="shared" si="282"/>
        <v>18244</v>
      </c>
      <c r="F230" s="25">
        <f t="shared" si="283"/>
        <v>20077.21</v>
      </c>
      <c r="G230" s="63">
        <f t="shared" si="284"/>
        <v>15403</v>
      </c>
      <c r="H230" s="40">
        <f t="shared" si="285"/>
        <v>18304</v>
      </c>
      <c r="I230" s="40">
        <f t="shared" si="285"/>
        <v>20785</v>
      </c>
      <c r="J230" s="6">
        <f t="shared" si="286"/>
        <v>415</v>
      </c>
      <c r="K230" s="7">
        <f t="shared" si="287"/>
        <v>512</v>
      </c>
      <c r="L230" s="7">
        <f t="shared" si="288"/>
        <v>539</v>
      </c>
      <c r="M230" s="7">
        <f t="shared" si="289"/>
        <v>496</v>
      </c>
      <c r="N230" s="25">
        <f t="shared" si="290"/>
        <v>516</v>
      </c>
      <c r="O230" s="7">
        <f t="shared" si="291"/>
        <v>556</v>
      </c>
      <c r="P230" s="29">
        <f t="shared" si="292"/>
        <v>579</v>
      </c>
      <c r="Q230" s="29">
        <f t="shared" si="292"/>
        <v>664</v>
      </c>
      <c r="R230" s="6">
        <f t="shared" si="293"/>
        <v>532</v>
      </c>
      <c r="S230" s="7">
        <f t="shared" si="294"/>
        <v>987</v>
      </c>
      <c r="T230" s="7">
        <f t="shared" si="295"/>
        <v>5082</v>
      </c>
      <c r="U230" s="7">
        <f t="shared" si="296"/>
        <v>3573</v>
      </c>
      <c r="V230" s="25">
        <f t="shared" si="297"/>
        <v>4622</v>
      </c>
      <c r="W230" s="7">
        <f t="shared" si="298"/>
        <v>3031</v>
      </c>
      <c r="X230" s="29">
        <f t="shared" si="299"/>
        <v>10808</v>
      </c>
      <c r="Y230" s="29">
        <f t="shared" si="299"/>
        <v>11091</v>
      </c>
    </row>
    <row r="231" spans="1:25">
      <c r="A231" s="11" t="s">
        <v>11</v>
      </c>
      <c r="B231" s="6">
        <f t="shared" si="279"/>
        <v>14484.460000000001</v>
      </c>
      <c r="C231" s="7">
        <f t="shared" si="280"/>
        <v>15625</v>
      </c>
      <c r="D231" s="7">
        <f t="shared" si="281"/>
        <v>19655</v>
      </c>
      <c r="E231" s="7">
        <f t="shared" si="282"/>
        <v>21822</v>
      </c>
      <c r="F231" s="25">
        <f t="shared" si="283"/>
        <v>23539.21</v>
      </c>
      <c r="G231" s="63">
        <f t="shared" si="284"/>
        <v>17917</v>
      </c>
      <c r="H231" s="40">
        <f t="shared" si="285"/>
        <v>22024</v>
      </c>
      <c r="I231" s="40">
        <f t="shared" si="285"/>
        <v>23803</v>
      </c>
      <c r="J231" s="6">
        <f t="shared" si="286"/>
        <v>491</v>
      </c>
      <c r="K231" s="7">
        <f t="shared" si="287"/>
        <v>600</v>
      </c>
      <c r="L231" s="7">
        <f t="shared" si="288"/>
        <v>638</v>
      </c>
      <c r="M231" s="7">
        <f t="shared" si="289"/>
        <v>586</v>
      </c>
      <c r="N231" s="25">
        <f t="shared" si="290"/>
        <v>617</v>
      </c>
      <c r="O231" s="7">
        <f t="shared" si="291"/>
        <v>650</v>
      </c>
      <c r="P231" s="29">
        <f t="shared" si="292"/>
        <v>697</v>
      </c>
      <c r="Q231" s="29">
        <f t="shared" si="292"/>
        <v>763</v>
      </c>
      <c r="R231" s="6">
        <f t="shared" si="293"/>
        <v>849</v>
      </c>
      <c r="S231" s="7">
        <f t="shared" si="294"/>
        <v>1219</v>
      </c>
      <c r="T231" s="7">
        <f t="shared" si="295"/>
        <v>7473</v>
      </c>
      <c r="U231" s="7">
        <f t="shared" si="296"/>
        <v>4052</v>
      </c>
      <c r="V231" s="25">
        <f t="shared" si="297"/>
        <v>5877</v>
      </c>
      <c r="W231" s="7">
        <f t="shared" si="298"/>
        <v>3894</v>
      </c>
      <c r="X231" s="29">
        <f t="shared" si="299"/>
        <v>12789</v>
      </c>
      <c r="Y231" s="29">
        <f t="shared" si="299"/>
        <v>11946</v>
      </c>
    </row>
    <row r="232" spans="1:25">
      <c r="A232" s="11" t="s">
        <v>12</v>
      </c>
      <c r="B232" s="6">
        <f t="shared" si="279"/>
        <v>16929.010000000002</v>
      </c>
      <c r="C232" s="7">
        <f t="shared" si="280"/>
        <v>18486</v>
      </c>
      <c r="D232" s="7">
        <f t="shared" si="281"/>
        <v>22593</v>
      </c>
      <c r="E232" s="7">
        <f t="shared" si="282"/>
        <v>25258</v>
      </c>
      <c r="F232" s="25">
        <f t="shared" si="283"/>
        <v>27721.21</v>
      </c>
      <c r="G232" s="63">
        <f t="shared" si="284"/>
        <v>20879</v>
      </c>
      <c r="H232" s="40">
        <f t="shared" si="285"/>
        <v>25705</v>
      </c>
      <c r="I232" s="40">
        <f t="shared" si="285"/>
        <v>27135</v>
      </c>
      <c r="J232" s="6">
        <f t="shared" si="286"/>
        <v>568</v>
      </c>
      <c r="K232" s="7">
        <f t="shared" si="287"/>
        <v>692</v>
      </c>
      <c r="L232" s="7">
        <f t="shared" si="288"/>
        <v>723</v>
      </c>
      <c r="M232" s="7">
        <f t="shared" si="289"/>
        <v>669</v>
      </c>
      <c r="N232" s="25">
        <f t="shared" si="290"/>
        <v>718</v>
      </c>
      <c r="O232" s="7">
        <f t="shared" si="291"/>
        <v>747</v>
      </c>
      <c r="P232" s="29">
        <f t="shared" si="292"/>
        <v>807</v>
      </c>
      <c r="Q232" s="29">
        <f t="shared" si="292"/>
        <v>873</v>
      </c>
      <c r="R232" s="6">
        <f t="shared" si="293"/>
        <v>1082</v>
      </c>
      <c r="S232" s="7">
        <f t="shared" si="294"/>
        <v>1889</v>
      </c>
      <c r="T232" s="7">
        <f t="shared" si="295"/>
        <v>7958</v>
      </c>
      <c r="U232" s="7">
        <f t="shared" si="296"/>
        <v>4362</v>
      </c>
      <c r="V232" s="25">
        <f t="shared" si="297"/>
        <v>10000</v>
      </c>
      <c r="W232" s="7">
        <f t="shared" si="298"/>
        <v>4609</v>
      </c>
      <c r="X232" s="29">
        <f t="shared" si="299"/>
        <v>14621</v>
      </c>
      <c r="Y232" s="29">
        <f t="shared" si="299"/>
        <v>15552</v>
      </c>
    </row>
    <row r="233" spans="1:25">
      <c r="A233" s="11" t="s">
        <v>13</v>
      </c>
      <c r="B233" s="6">
        <f t="shared" si="279"/>
        <v>19936.010000000002</v>
      </c>
      <c r="C233" s="7">
        <f t="shared" si="280"/>
        <v>21278</v>
      </c>
      <c r="D233" s="7">
        <f t="shared" si="281"/>
        <v>25636</v>
      </c>
      <c r="E233" s="7">
        <f t="shared" si="282"/>
        <v>28250</v>
      </c>
      <c r="F233" s="25">
        <f t="shared" si="283"/>
        <v>31586.21</v>
      </c>
      <c r="G233" s="63">
        <f t="shared" si="284"/>
        <v>23498</v>
      </c>
      <c r="H233" s="40">
        <f t="shared" si="285"/>
        <v>29321</v>
      </c>
      <c r="I233" s="40">
        <f t="shared" si="285"/>
        <v>30756</v>
      </c>
      <c r="J233" s="6">
        <f t="shared" si="286"/>
        <v>647</v>
      </c>
      <c r="K233" s="7">
        <f t="shared" si="287"/>
        <v>779</v>
      </c>
      <c r="L233" s="7">
        <f t="shared" si="288"/>
        <v>808</v>
      </c>
      <c r="M233" s="7">
        <f t="shared" si="289"/>
        <v>754</v>
      </c>
      <c r="N233" s="25">
        <f t="shared" si="290"/>
        <v>816</v>
      </c>
      <c r="O233" s="7">
        <f t="shared" si="291"/>
        <v>841</v>
      </c>
      <c r="P233" s="29">
        <f t="shared" si="292"/>
        <v>918</v>
      </c>
      <c r="Q233" s="29">
        <f t="shared" si="292"/>
        <v>986</v>
      </c>
      <c r="R233" s="6">
        <f t="shared" si="293"/>
        <v>1701</v>
      </c>
      <c r="S233" s="7">
        <f t="shared" si="294"/>
        <v>2673</v>
      </c>
      <c r="T233" s="7">
        <f t="shared" si="295"/>
        <v>9011</v>
      </c>
      <c r="U233" s="7">
        <f t="shared" si="296"/>
        <v>4830</v>
      </c>
      <c r="V233" s="25">
        <f t="shared" si="297"/>
        <v>15230</v>
      </c>
      <c r="W233" s="7">
        <f t="shared" si="298"/>
        <v>5076</v>
      </c>
      <c r="X233" s="29">
        <f t="shared" si="299"/>
        <v>18712</v>
      </c>
      <c r="Y233" s="29">
        <f t="shared" si="299"/>
        <v>18879</v>
      </c>
    </row>
    <row r="234" spans="1:25">
      <c r="A234" s="11" t="s">
        <v>14</v>
      </c>
      <c r="B234" s="6">
        <f t="shared" si="279"/>
        <v>22557.010000000002</v>
      </c>
      <c r="C234" s="7">
        <f t="shared" si="280"/>
        <v>24154</v>
      </c>
      <c r="D234" s="7">
        <f t="shared" si="281"/>
        <v>29146</v>
      </c>
      <c r="E234" s="7">
        <f t="shared" si="282"/>
        <v>32238</v>
      </c>
      <c r="F234" s="25">
        <f t="shared" si="283"/>
        <v>35797.21</v>
      </c>
      <c r="G234" s="63">
        <f t="shared" si="284"/>
        <v>26211</v>
      </c>
      <c r="H234" s="40">
        <f t="shared" si="285"/>
        <v>33170</v>
      </c>
      <c r="I234" s="40">
        <f t="shared" si="285"/>
        <v>34150</v>
      </c>
      <c r="J234" s="6">
        <f t="shared" si="286"/>
        <v>732</v>
      </c>
      <c r="K234" s="7">
        <f t="shared" si="287"/>
        <v>873</v>
      </c>
      <c r="L234" s="7">
        <f t="shared" si="288"/>
        <v>894</v>
      </c>
      <c r="M234" s="7">
        <f t="shared" si="289"/>
        <v>844</v>
      </c>
      <c r="N234" s="25">
        <f t="shared" si="290"/>
        <v>926</v>
      </c>
      <c r="O234" s="7">
        <f t="shared" si="291"/>
        <v>938</v>
      </c>
      <c r="P234" s="29">
        <f t="shared" si="292"/>
        <v>1033</v>
      </c>
      <c r="Q234" s="29">
        <f t="shared" si="292"/>
        <v>1099</v>
      </c>
      <c r="R234" s="6">
        <f t="shared" si="293"/>
        <v>2024</v>
      </c>
      <c r="S234" s="7">
        <f t="shared" si="294"/>
        <v>3263</v>
      </c>
      <c r="T234" s="7">
        <f t="shared" si="295"/>
        <v>10132</v>
      </c>
      <c r="U234" s="7">
        <f t="shared" si="296"/>
        <v>6409</v>
      </c>
      <c r="V234" s="25">
        <f t="shared" si="297"/>
        <v>17206</v>
      </c>
      <c r="W234" s="7">
        <f t="shared" si="298"/>
        <v>5763</v>
      </c>
      <c r="X234" s="29">
        <f t="shared" si="299"/>
        <v>21427</v>
      </c>
      <c r="Y234" s="29">
        <f t="shared" si="299"/>
        <v>20556</v>
      </c>
    </row>
    <row r="235" spans="1:25">
      <c r="A235" s="11" t="s">
        <v>15</v>
      </c>
      <c r="B235" s="6">
        <f t="shared" si="279"/>
        <v>24365.010000000002</v>
      </c>
      <c r="C235" s="7">
        <f t="shared" si="280"/>
        <v>26739</v>
      </c>
      <c r="D235" s="7">
        <f t="shared" si="281"/>
        <v>31956</v>
      </c>
      <c r="E235" s="7">
        <f t="shared" si="282"/>
        <v>35528</v>
      </c>
      <c r="F235" s="25">
        <f t="shared" si="283"/>
        <v>38746.21</v>
      </c>
      <c r="G235" s="63">
        <f t="shared" si="284"/>
        <v>28865</v>
      </c>
      <c r="H235" s="40">
        <f t="shared" si="285"/>
        <v>36588</v>
      </c>
      <c r="I235" s="40">
        <f t="shared" si="285"/>
        <v>37541</v>
      </c>
      <c r="J235" s="6">
        <f t="shared" si="286"/>
        <v>795</v>
      </c>
      <c r="K235" s="7">
        <f t="shared" si="287"/>
        <v>961</v>
      </c>
      <c r="L235" s="7">
        <f t="shared" si="288"/>
        <v>978</v>
      </c>
      <c r="M235" s="7">
        <f t="shared" si="289"/>
        <v>942</v>
      </c>
      <c r="N235" s="25">
        <f t="shared" si="290"/>
        <v>1023</v>
      </c>
      <c r="O235" s="7">
        <f t="shared" si="291"/>
        <v>1034</v>
      </c>
      <c r="P235" s="29">
        <f t="shared" si="292"/>
        <v>1131</v>
      </c>
      <c r="Q235" s="29">
        <f t="shared" si="292"/>
        <v>1211</v>
      </c>
      <c r="R235" s="6">
        <f t="shared" si="293"/>
        <v>2174</v>
      </c>
      <c r="S235" s="7">
        <f t="shared" si="294"/>
        <v>3649</v>
      </c>
      <c r="T235" s="7">
        <f t="shared" si="295"/>
        <v>10654</v>
      </c>
      <c r="U235" s="7">
        <f t="shared" si="296"/>
        <v>7551</v>
      </c>
      <c r="V235" s="25">
        <f t="shared" si="297"/>
        <v>18235</v>
      </c>
      <c r="W235" s="7">
        <f t="shared" si="298"/>
        <v>6096</v>
      </c>
      <c r="X235" s="29">
        <f t="shared" si="299"/>
        <v>23231</v>
      </c>
      <c r="Y235" s="29">
        <f t="shared" si="299"/>
        <v>22208</v>
      </c>
    </row>
    <row r="236" spans="1:25" ht="13.5" thickBot="1">
      <c r="A236" s="23" t="s">
        <v>16</v>
      </c>
      <c r="B236" s="21">
        <f t="shared" si="279"/>
        <v>26922.010000000002</v>
      </c>
      <c r="C236" s="22">
        <f t="shared" si="280"/>
        <v>29066</v>
      </c>
      <c r="D236" s="22">
        <f t="shared" si="281"/>
        <v>34456</v>
      </c>
      <c r="E236" s="22">
        <f t="shared" si="282"/>
        <v>38176</v>
      </c>
      <c r="F236" s="50">
        <f t="shared" si="283"/>
        <v>41282.21</v>
      </c>
      <c r="G236" s="64">
        <f t="shared" si="284"/>
        <v>31932</v>
      </c>
      <c r="H236" s="47">
        <f t="shared" si="285"/>
        <v>38884</v>
      </c>
      <c r="I236" s="47">
        <f t="shared" si="285"/>
        <v>40105</v>
      </c>
      <c r="J236" s="21">
        <f t="shared" si="286"/>
        <v>877</v>
      </c>
      <c r="K236" s="22">
        <f t="shared" si="287"/>
        <v>1048</v>
      </c>
      <c r="L236" s="22">
        <f t="shared" si="288"/>
        <v>1058</v>
      </c>
      <c r="M236" s="22">
        <f t="shared" si="289"/>
        <v>1020</v>
      </c>
      <c r="N236" s="50">
        <f t="shared" si="290"/>
        <v>1111</v>
      </c>
      <c r="O236" s="22">
        <f t="shared" si="291"/>
        <v>1130</v>
      </c>
      <c r="P236" s="30">
        <f t="shared" si="292"/>
        <v>1209</v>
      </c>
      <c r="Q236" s="30">
        <f t="shared" si="292"/>
        <v>1308</v>
      </c>
      <c r="R236" s="21">
        <f t="shared" si="293"/>
        <v>2410</v>
      </c>
      <c r="S236" s="22">
        <f t="shared" si="294"/>
        <v>4102</v>
      </c>
      <c r="T236" s="22">
        <f t="shared" si="295"/>
        <v>10948</v>
      </c>
      <c r="U236" s="22">
        <f t="shared" si="296"/>
        <v>8146</v>
      </c>
      <c r="V236" s="50">
        <f t="shared" si="297"/>
        <v>18747</v>
      </c>
      <c r="W236" s="22">
        <f t="shared" si="298"/>
        <v>6557</v>
      </c>
      <c r="X236" s="30">
        <f t="shared" si="299"/>
        <v>25299</v>
      </c>
      <c r="Y236" s="30">
        <f t="shared" si="299"/>
        <v>23117</v>
      </c>
    </row>
    <row r="249" spans="3:3">
      <c r="C249" s="58"/>
    </row>
  </sheetData>
  <mergeCells count="66">
    <mergeCell ref="Z165:AF165"/>
    <mergeCell ref="A183:X183"/>
    <mergeCell ref="A184:X184"/>
    <mergeCell ref="B165:H165"/>
    <mergeCell ref="J165:P165"/>
    <mergeCell ref="R165:X165"/>
    <mergeCell ref="A44:X44"/>
    <mergeCell ref="A63:X63"/>
    <mergeCell ref="A64:X64"/>
    <mergeCell ref="A82:H82"/>
    <mergeCell ref="B45:H45"/>
    <mergeCell ref="J45:P45"/>
    <mergeCell ref="A3:AF3"/>
    <mergeCell ref="A4:AF4"/>
    <mergeCell ref="A23:AF23"/>
    <mergeCell ref="A43:X43"/>
    <mergeCell ref="Z25:AF25"/>
    <mergeCell ref="R25:X25"/>
    <mergeCell ref="J25:P25"/>
    <mergeCell ref="B25:H25"/>
    <mergeCell ref="B5:H5"/>
    <mergeCell ref="J5:P5"/>
    <mergeCell ref="Z5:AF5"/>
    <mergeCell ref="R5:X5"/>
    <mergeCell ref="R223:X223"/>
    <mergeCell ref="B185:H185"/>
    <mergeCell ref="J185:P185"/>
    <mergeCell ref="J223:P223"/>
    <mergeCell ref="J204:P204"/>
    <mergeCell ref="B223:H223"/>
    <mergeCell ref="B204:H204"/>
    <mergeCell ref="A202:AF202"/>
    <mergeCell ref="A203:AF203"/>
    <mergeCell ref="A221:X221"/>
    <mergeCell ref="R185:X185"/>
    <mergeCell ref="R204:X204"/>
    <mergeCell ref="Z204:AF204"/>
    <mergeCell ref="A222:X222"/>
    <mergeCell ref="A164:AF164"/>
    <mergeCell ref="B146:H146"/>
    <mergeCell ref="A125:X125"/>
    <mergeCell ref="A126:X126"/>
    <mergeCell ref="A144:X144"/>
    <mergeCell ref="A145:X145"/>
    <mergeCell ref="B127:H127"/>
    <mergeCell ref="J127:P127"/>
    <mergeCell ref="R127:X127"/>
    <mergeCell ref="A163:AF163"/>
    <mergeCell ref="R146:X146"/>
    <mergeCell ref="J146:P146"/>
    <mergeCell ref="Z108:AF108"/>
    <mergeCell ref="R108:X108"/>
    <mergeCell ref="J108:P108"/>
    <mergeCell ref="B108:H108"/>
    <mergeCell ref="R45:X45"/>
    <mergeCell ref="R65:X65"/>
    <mergeCell ref="J65:P65"/>
    <mergeCell ref="B65:H65"/>
    <mergeCell ref="A88:AF88"/>
    <mergeCell ref="A106:AF106"/>
    <mergeCell ref="A87:AF87"/>
    <mergeCell ref="A107:AF107"/>
    <mergeCell ref="B89:H89"/>
    <mergeCell ref="J89:P89"/>
    <mergeCell ref="R89:X89"/>
    <mergeCell ref="Z89:AF89"/>
  </mergeCells>
  <phoneticPr fontId="2" type="noConversion"/>
  <pageMargins left="0.75" right="0.75" top="1" bottom="1" header="0" footer="0"/>
  <pageSetup scale="14" orientation="landscape" r:id="rId1"/>
  <headerFooter alignWithMargins="0"/>
  <rowBreaks count="1" manualBreakCount="1">
    <brk id="16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Z1" zoomScaleNormal="100" workbookViewId="0">
      <selection activeCell="AN16" sqref="AN16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4" width="11.5703125" customWidth="1"/>
    <col min="15" max="15" width="14.85546875" customWidth="1"/>
    <col min="16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0.7109375" customWidth="1"/>
    <col min="36" max="36" width="15.7109375" customWidth="1"/>
  </cols>
  <sheetData>
    <row r="1" spans="1:38">
      <c r="A1" s="1" t="s">
        <v>61</v>
      </c>
    </row>
    <row r="2" spans="1:38" ht="13.5" thickBot="1">
      <c r="AI2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631299.05500000005</v>
      </c>
      <c r="AJ4" s="25">
        <f>+SUM(P167:P178)</f>
        <v>3215309.6</v>
      </c>
      <c r="AK4" s="25">
        <f>+SUM(X167:X178)</f>
        <v>1627946.7290000001</v>
      </c>
      <c r="AL4" s="73">
        <f>SUM(AI4:AK4)</f>
        <v>5474555.3840000005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298361.51</v>
      </c>
      <c r="AJ5" s="73">
        <f>+Q179</f>
        <v>4190305</v>
      </c>
      <c r="AK5" s="73">
        <f>+Y179</f>
        <v>1315664.92</v>
      </c>
      <c r="AL5" s="73">
        <f>SUM(AI5:AK5)</f>
        <v>5804331.4299999997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v>3054.6</v>
      </c>
      <c r="C7" s="7">
        <v>7429</v>
      </c>
      <c r="D7" s="7">
        <v>2682</v>
      </c>
      <c r="E7" s="7">
        <v>6244</v>
      </c>
      <c r="F7" s="25">
        <v>15913</v>
      </c>
      <c r="G7" s="67">
        <v>10596</v>
      </c>
      <c r="H7" s="40">
        <v>315</v>
      </c>
      <c r="I7" s="25">
        <v>1520</v>
      </c>
      <c r="J7" s="6">
        <v>30120</v>
      </c>
      <c r="K7" s="7">
        <v>1771</v>
      </c>
      <c r="L7" s="7">
        <v>1777</v>
      </c>
      <c r="M7" s="7">
        <v>5648</v>
      </c>
      <c r="N7" s="25">
        <v>454</v>
      </c>
      <c r="O7" s="67">
        <v>0</v>
      </c>
      <c r="P7" s="40">
        <v>0</v>
      </c>
      <c r="Q7" s="25">
        <v>0</v>
      </c>
      <c r="R7" s="6">
        <v>0</v>
      </c>
      <c r="S7" s="7">
        <v>0</v>
      </c>
      <c r="T7" s="7">
        <v>0</v>
      </c>
      <c r="U7" s="7">
        <v>0</v>
      </c>
      <c r="V7" s="25">
        <v>0</v>
      </c>
      <c r="W7" s="67">
        <v>0</v>
      </c>
      <c r="X7" s="40">
        <v>0</v>
      </c>
      <c r="Y7" s="25">
        <v>0</v>
      </c>
      <c r="Z7" s="6">
        <f t="shared" ref="Z7:Z18" si="0">+R7+J7+B7</f>
        <v>33174.6</v>
      </c>
      <c r="AA7" s="7">
        <f t="shared" ref="AA7:AA18" si="1">+S7+K7+C7</f>
        <v>9200</v>
      </c>
      <c r="AB7" s="7">
        <f t="shared" ref="AB7:AB18" si="2">+T7+L7+D7</f>
        <v>4459</v>
      </c>
      <c r="AC7" s="7">
        <f t="shared" ref="AC7:AC18" si="3">+U7+M7+E7</f>
        <v>11892</v>
      </c>
      <c r="AD7" s="25">
        <f>+F7+N7+V7</f>
        <v>16367</v>
      </c>
      <c r="AE7" s="67">
        <f>+G7+O7+W7</f>
        <v>10596</v>
      </c>
      <c r="AF7" s="40">
        <f>+H7+P7+X7</f>
        <v>315</v>
      </c>
      <c r="AG7" s="40">
        <f>+I7+Q7+Y7</f>
        <v>1520</v>
      </c>
    </row>
    <row r="8" spans="1:38">
      <c r="A8" s="5" t="s">
        <v>24</v>
      </c>
      <c r="B8" s="6">
        <v>8708</v>
      </c>
      <c r="C8" s="7">
        <v>11571</v>
      </c>
      <c r="D8" s="7">
        <v>7714</v>
      </c>
      <c r="E8" s="7">
        <v>12580</v>
      </c>
      <c r="F8" s="25">
        <v>18002</v>
      </c>
      <c r="G8" s="63">
        <v>14314</v>
      </c>
      <c r="H8" s="40">
        <v>497</v>
      </c>
      <c r="I8" s="25">
        <v>1722</v>
      </c>
      <c r="J8" s="6">
        <v>14803</v>
      </c>
      <c r="K8" s="7">
        <v>2279</v>
      </c>
      <c r="L8" s="7">
        <v>1241</v>
      </c>
      <c r="M8" s="7">
        <v>4101</v>
      </c>
      <c r="N8" s="25">
        <v>0</v>
      </c>
      <c r="O8" s="63">
        <v>353</v>
      </c>
      <c r="P8" s="40">
        <v>0</v>
      </c>
      <c r="Q8" s="25">
        <v>0</v>
      </c>
      <c r="R8" s="6">
        <v>0</v>
      </c>
      <c r="S8" s="7">
        <v>0</v>
      </c>
      <c r="T8" s="7">
        <v>0</v>
      </c>
      <c r="U8" s="7">
        <v>0</v>
      </c>
      <c r="V8" s="25">
        <v>0</v>
      </c>
      <c r="W8" s="63">
        <v>0</v>
      </c>
      <c r="X8" s="40">
        <v>0</v>
      </c>
      <c r="Y8" s="25">
        <v>0</v>
      </c>
      <c r="Z8" s="6">
        <f t="shared" si="0"/>
        <v>23511</v>
      </c>
      <c r="AA8" s="7">
        <f t="shared" si="1"/>
        <v>13850</v>
      </c>
      <c r="AB8" s="7">
        <f t="shared" si="2"/>
        <v>8955</v>
      </c>
      <c r="AC8" s="7">
        <f t="shared" si="3"/>
        <v>16681</v>
      </c>
      <c r="AD8" s="25">
        <f t="shared" ref="AD8:AD18" si="4">+V8+N8+F8</f>
        <v>18002</v>
      </c>
      <c r="AE8" s="63">
        <f t="shared" ref="AE8:AE18" si="5">+W8+O8+G8</f>
        <v>14667</v>
      </c>
      <c r="AF8" s="40">
        <f t="shared" ref="AF8:AG18" si="6">+X8+P8+H8</f>
        <v>497</v>
      </c>
      <c r="AG8" s="40">
        <f t="shared" si="6"/>
        <v>1722</v>
      </c>
    </row>
    <row r="9" spans="1:38">
      <c r="A9" s="5" t="s">
        <v>7</v>
      </c>
      <c r="B9" s="6">
        <v>27145</v>
      </c>
      <c r="C9" s="7">
        <v>4734</v>
      </c>
      <c r="D9" s="7">
        <v>8745</v>
      </c>
      <c r="E9" s="7">
        <v>12646</v>
      </c>
      <c r="F9" s="25">
        <v>8979</v>
      </c>
      <c r="G9" s="63">
        <v>29680</v>
      </c>
      <c r="H9" s="40">
        <v>0</v>
      </c>
      <c r="I9" s="25">
        <v>34075</v>
      </c>
      <c r="J9" s="6">
        <v>506</v>
      </c>
      <c r="K9" s="7">
        <v>0</v>
      </c>
      <c r="L9" s="7">
        <v>14474</v>
      </c>
      <c r="M9" s="7">
        <v>7883</v>
      </c>
      <c r="N9" s="25">
        <v>0</v>
      </c>
      <c r="O9" s="63">
        <v>0</v>
      </c>
      <c r="P9" s="40">
        <v>0</v>
      </c>
      <c r="Q9" s="25">
        <v>0</v>
      </c>
      <c r="R9" s="6">
        <v>0</v>
      </c>
      <c r="S9" s="7">
        <v>0</v>
      </c>
      <c r="T9" s="7">
        <v>0</v>
      </c>
      <c r="U9" s="7">
        <v>0</v>
      </c>
      <c r="V9" s="25">
        <v>0</v>
      </c>
      <c r="W9" s="63">
        <v>0</v>
      </c>
      <c r="X9" s="40">
        <v>0</v>
      </c>
      <c r="Y9" s="25">
        <v>0</v>
      </c>
      <c r="Z9" s="6">
        <f t="shared" si="0"/>
        <v>27651</v>
      </c>
      <c r="AA9" s="7">
        <f t="shared" si="1"/>
        <v>4734</v>
      </c>
      <c r="AB9" s="7">
        <f t="shared" si="2"/>
        <v>23219</v>
      </c>
      <c r="AC9" s="7">
        <f t="shared" si="3"/>
        <v>20529</v>
      </c>
      <c r="AD9" s="25">
        <f t="shared" si="4"/>
        <v>8979</v>
      </c>
      <c r="AE9" s="63">
        <f t="shared" si="5"/>
        <v>29680</v>
      </c>
      <c r="AF9" s="40">
        <f t="shared" si="6"/>
        <v>0</v>
      </c>
      <c r="AG9" s="40">
        <f t="shared" si="6"/>
        <v>34075</v>
      </c>
    </row>
    <row r="10" spans="1:38">
      <c r="A10" s="5" t="s">
        <v>8</v>
      </c>
      <c r="B10" s="6">
        <v>14510.5</v>
      </c>
      <c r="C10" s="7">
        <v>6838</v>
      </c>
      <c r="D10" s="7">
        <v>20490</v>
      </c>
      <c r="E10" s="7">
        <v>18595</v>
      </c>
      <c r="F10" s="25">
        <v>4566</v>
      </c>
      <c r="G10" s="63">
        <v>20577</v>
      </c>
      <c r="H10" s="40">
        <v>99</v>
      </c>
      <c r="I10" s="25">
        <v>30205</v>
      </c>
      <c r="J10" s="6">
        <v>1269.5</v>
      </c>
      <c r="K10" s="7">
        <v>3092</v>
      </c>
      <c r="L10" s="7">
        <v>10291</v>
      </c>
      <c r="M10" s="7">
        <v>6962</v>
      </c>
      <c r="N10" s="25">
        <v>0</v>
      </c>
      <c r="O10" s="63">
        <v>152</v>
      </c>
      <c r="P10" s="40">
        <v>0</v>
      </c>
      <c r="Q10" s="25">
        <v>0</v>
      </c>
      <c r="R10" s="6">
        <v>0</v>
      </c>
      <c r="S10" s="7">
        <v>0</v>
      </c>
      <c r="T10" s="7">
        <v>0</v>
      </c>
      <c r="U10" s="7">
        <v>0</v>
      </c>
      <c r="V10" s="25">
        <v>0</v>
      </c>
      <c r="W10" s="63">
        <v>0</v>
      </c>
      <c r="X10" s="40">
        <v>0</v>
      </c>
      <c r="Y10" s="25">
        <v>0</v>
      </c>
      <c r="Z10" s="6">
        <f t="shared" si="0"/>
        <v>15780</v>
      </c>
      <c r="AA10" s="7">
        <f t="shared" si="1"/>
        <v>9930</v>
      </c>
      <c r="AB10" s="7">
        <f t="shared" si="2"/>
        <v>30781</v>
      </c>
      <c r="AC10" s="7">
        <f t="shared" si="3"/>
        <v>25557</v>
      </c>
      <c r="AD10" s="25">
        <f t="shared" si="4"/>
        <v>4566</v>
      </c>
      <c r="AE10" s="63">
        <f t="shared" si="5"/>
        <v>20729</v>
      </c>
      <c r="AF10" s="40">
        <f t="shared" si="6"/>
        <v>99</v>
      </c>
      <c r="AG10" s="40">
        <f t="shared" si="6"/>
        <v>30205</v>
      </c>
    </row>
    <row r="11" spans="1:38">
      <c r="A11" s="5" t="s">
        <v>9</v>
      </c>
      <c r="B11" s="6">
        <v>5657</v>
      </c>
      <c r="C11" s="7">
        <v>11593</v>
      </c>
      <c r="D11" s="7">
        <v>15000</v>
      </c>
      <c r="E11" s="7">
        <v>25316</v>
      </c>
      <c r="F11" s="25">
        <v>26796</v>
      </c>
      <c r="G11" s="63">
        <v>15149</v>
      </c>
      <c r="H11" s="40">
        <v>970</v>
      </c>
      <c r="I11" s="25">
        <v>8991</v>
      </c>
      <c r="J11" s="6">
        <v>1504</v>
      </c>
      <c r="K11" s="7">
        <v>2304</v>
      </c>
      <c r="L11" s="7">
        <v>12125</v>
      </c>
      <c r="M11" s="7">
        <v>12562</v>
      </c>
      <c r="N11" s="25">
        <v>0</v>
      </c>
      <c r="O11" s="63">
        <v>0</v>
      </c>
      <c r="P11" s="40">
        <v>0</v>
      </c>
      <c r="Q11" s="25">
        <v>0</v>
      </c>
      <c r="R11" s="6">
        <v>0</v>
      </c>
      <c r="S11" s="7">
        <v>0</v>
      </c>
      <c r="T11" s="7">
        <v>0</v>
      </c>
      <c r="U11" s="7">
        <v>0</v>
      </c>
      <c r="V11" s="25">
        <v>0</v>
      </c>
      <c r="W11" s="63">
        <v>0</v>
      </c>
      <c r="X11" s="40">
        <v>0</v>
      </c>
      <c r="Y11" s="25">
        <v>0</v>
      </c>
      <c r="Z11" s="6">
        <f t="shared" si="0"/>
        <v>7161</v>
      </c>
      <c r="AA11" s="7">
        <f t="shared" si="1"/>
        <v>13897</v>
      </c>
      <c r="AB11" s="7">
        <f t="shared" si="2"/>
        <v>27125</v>
      </c>
      <c r="AC11" s="7">
        <f t="shared" si="3"/>
        <v>37878</v>
      </c>
      <c r="AD11" s="25">
        <f t="shared" si="4"/>
        <v>26796</v>
      </c>
      <c r="AE11" s="63">
        <f t="shared" si="5"/>
        <v>15149</v>
      </c>
      <c r="AF11" s="40">
        <f t="shared" si="6"/>
        <v>970</v>
      </c>
      <c r="AG11" s="40">
        <f t="shared" si="6"/>
        <v>8991</v>
      </c>
    </row>
    <row r="12" spans="1:38">
      <c r="A12" s="5" t="s">
        <v>10</v>
      </c>
      <c r="B12" s="6">
        <v>7112</v>
      </c>
      <c r="C12" s="7">
        <v>6744</v>
      </c>
      <c r="D12" s="7">
        <v>18560</v>
      </c>
      <c r="E12" s="7">
        <v>20568</v>
      </c>
      <c r="F12" s="25">
        <v>21614</v>
      </c>
      <c r="G12" s="63">
        <v>24605</v>
      </c>
      <c r="H12" s="40">
        <v>888</v>
      </c>
      <c r="I12" s="25">
        <v>2643</v>
      </c>
      <c r="J12" s="6">
        <v>2221</v>
      </c>
      <c r="K12" s="7">
        <v>5211</v>
      </c>
      <c r="L12" s="7">
        <v>15448</v>
      </c>
      <c r="M12" s="7">
        <v>13342</v>
      </c>
      <c r="N12" s="25">
        <v>0</v>
      </c>
      <c r="O12" s="63">
        <v>0</v>
      </c>
      <c r="P12" s="40">
        <v>0</v>
      </c>
      <c r="Q12" s="25">
        <v>0</v>
      </c>
      <c r="R12" s="6">
        <v>3000</v>
      </c>
      <c r="S12" s="7">
        <v>0</v>
      </c>
      <c r="T12" s="7">
        <v>0</v>
      </c>
      <c r="U12" s="7">
        <v>0</v>
      </c>
      <c r="V12" s="25">
        <v>0</v>
      </c>
      <c r="W12" s="63">
        <v>0</v>
      </c>
      <c r="X12" s="40">
        <v>0</v>
      </c>
      <c r="Y12" s="25">
        <v>0</v>
      </c>
      <c r="Z12" s="6">
        <f t="shared" si="0"/>
        <v>12333</v>
      </c>
      <c r="AA12" s="7">
        <f t="shared" si="1"/>
        <v>11955</v>
      </c>
      <c r="AB12" s="7">
        <f t="shared" si="2"/>
        <v>34008</v>
      </c>
      <c r="AC12" s="7">
        <f t="shared" si="3"/>
        <v>33910</v>
      </c>
      <c r="AD12" s="25">
        <f t="shared" si="4"/>
        <v>21614</v>
      </c>
      <c r="AE12" s="63">
        <f t="shared" si="5"/>
        <v>24605</v>
      </c>
      <c r="AF12" s="40">
        <f t="shared" si="6"/>
        <v>888</v>
      </c>
      <c r="AG12" s="40">
        <f t="shared" si="6"/>
        <v>2643</v>
      </c>
    </row>
    <row r="13" spans="1:38">
      <c r="A13" s="5" t="s">
        <v>11</v>
      </c>
      <c r="B13" s="6">
        <v>11443</v>
      </c>
      <c r="C13" s="7">
        <v>13357</v>
      </c>
      <c r="D13" s="7">
        <v>7006</v>
      </c>
      <c r="E13" s="7">
        <v>11104</v>
      </c>
      <c r="F13" s="25">
        <v>15714</v>
      </c>
      <c r="G13" s="63">
        <v>13785</v>
      </c>
      <c r="H13" s="40">
        <v>1526</v>
      </c>
      <c r="I13" s="25">
        <v>2630</v>
      </c>
      <c r="J13" s="6">
        <v>3064</v>
      </c>
      <c r="K13" s="7">
        <v>937</v>
      </c>
      <c r="L13" s="7">
        <v>11133</v>
      </c>
      <c r="M13" s="7">
        <v>1372</v>
      </c>
      <c r="N13" s="25">
        <v>0</v>
      </c>
      <c r="O13" s="63">
        <v>9</v>
      </c>
      <c r="P13" s="40">
        <v>0</v>
      </c>
      <c r="Q13" s="25">
        <v>0</v>
      </c>
      <c r="R13" s="6">
        <v>1751</v>
      </c>
      <c r="S13" s="7">
        <v>0</v>
      </c>
      <c r="T13" s="7">
        <v>0</v>
      </c>
      <c r="U13" s="7">
        <v>0</v>
      </c>
      <c r="V13" s="25">
        <v>0</v>
      </c>
      <c r="W13" s="63">
        <v>0</v>
      </c>
      <c r="X13" s="40">
        <v>0</v>
      </c>
      <c r="Y13" s="25">
        <v>0</v>
      </c>
      <c r="Z13" s="6">
        <f t="shared" si="0"/>
        <v>16258</v>
      </c>
      <c r="AA13" s="7">
        <f t="shared" si="1"/>
        <v>14294</v>
      </c>
      <c r="AB13" s="7">
        <f t="shared" si="2"/>
        <v>18139</v>
      </c>
      <c r="AC13" s="7">
        <f t="shared" si="3"/>
        <v>12476</v>
      </c>
      <c r="AD13" s="25">
        <f t="shared" si="4"/>
        <v>15714</v>
      </c>
      <c r="AE13" s="63">
        <f t="shared" si="5"/>
        <v>13794</v>
      </c>
      <c r="AF13" s="40">
        <f t="shared" si="6"/>
        <v>1526</v>
      </c>
      <c r="AG13" s="40">
        <f t="shared" si="6"/>
        <v>2630</v>
      </c>
    </row>
    <row r="14" spans="1:38">
      <c r="A14" s="5" t="s">
        <v>12</v>
      </c>
      <c r="B14" s="6">
        <v>8143</v>
      </c>
      <c r="C14" s="7">
        <v>12646</v>
      </c>
      <c r="D14" s="7">
        <v>5517</v>
      </c>
      <c r="E14" s="7">
        <v>15349</v>
      </c>
      <c r="F14" s="25">
        <v>20679</v>
      </c>
      <c r="G14" s="63">
        <v>4942</v>
      </c>
      <c r="H14" s="40">
        <v>1103</v>
      </c>
      <c r="I14" s="25">
        <v>3242</v>
      </c>
      <c r="J14" s="6">
        <v>3288</v>
      </c>
      <c r="K14" s="7">
        <v>3096</v>
      </c>
      <c r="L14" s="7">
        <v>9599</v>
      </c>
      <c r="M14" s="7">
        <v>8851</v>
      </c>
      <c r="N14" s="25">
        <v>14</v>
      </c>
      <c r="O14" s="63">
        <v>0</v>
      </c>
      <c r="P14" s="40">
        <v>0</v>
      </c>
      <c r="Q14" s="25">
        <v>0</v>
      </c>
      <c r="R14" s="6">
        <v>7098</v>
      </c>
      <c r="S14" s="7">
        <v>0</v>
      </c>
      <c r="T14" s="7">
        <v>0</v>
      </c>
      <c r="U14" s="7">
        <v>0</v>
      </c>
      <c r="V14" s="25">
        <v>6001</v>
      </c>
      <c r="W14" s="63">
        <v>0</v>
      </c>
      <c r="X14" s="40">
        <v>0</v>
      </c>
      <c r="Y14" s="25">
        <v>0</v>
      </c>
      <c r="Z14" s="6">
        <f t="shared" si="0"/>
        <v>18529</v>
      </c>
      <c r="AA14" s="7">
        <f t="shared" si="1"/>
        <v>15742</v>
      </c>
      <c r="AB14" s="7">
        <f t="shared" si="2"/>
        <v>15116</v>
      </c>
      <c r="AC14" s="7">
        <f t="shared" si="3"/>
        <v>24200</v>
      </c>
      <c r="AD14" s="25">
        <f t="shared" si="4"/>
        <v>26694</v>
      </c>
      <c r="AE14" s="63">
        <f t="shared" si="5"/>
        <v>4942</v>
      </c>
      <c r="AF14" s="40">
        <f t="shared" si="6"/>
        <v>1103</v>
      </c>
      <c r="AG14" s="40">
        <f t="shared" si="6"/>
        <v>3242</v>
      </c>
    </row>
    <row r="15" spans="1:38">
      <c r="A15" s="5" t="s">
        <v>13</v>
      </c>
      <c r="B15" s="6">
        <v>9377</v>
      </c>
      <c r="C15" s="7">
        <v>22044</v>
      </c>
      <c r="D15" s="7">
        <v>5822</v>
      </c>
      <c r="E15" s="7">
        <v>6037</v>
      </c>
      <c r="F15" s="25">
        <v>8688</v>
      </c>
      <c r="G15" s="63">
        <v>7624</v>
      </c>
      <c r="H15" s="40">
        <v>1699</v>
      </c>
      <c r="I15" s="25">
        <v>2419</v>
      </c>
      <c r="J15" s="6">
        <v>4362</v>
      </c>
      <c r="K15" s="7">
        <v>62</v>
      </c>
      <c r="L15" s="7">
        <v>9340</v>
      </c>
      <c r="M15" s="7">
        <v>7700</v>
      </c>
      <c r="N15" s="25">
        <v>0</v>
      </c>
      <c r="O15" s="63">
        <v>176</v>
      </c>
      <c r="P15" s="40">
        <v>0</v>
      </c>
      <c r="Q15" s="25">
        <v>0</v>
      </c>
      <c r="R15" s="6">
        <v>0</v>
      </c>
      <c r="S15" s="7">
        <v>0</v>
      </c>
      <c r="T15" s="7">
        <v>0</v>
      </c>
      <c r="U15" s="7">
        <v>7792</v>
      </c>
      <c r="V15" s="25">
        <v>0</v>
      </c>
      <c r="W15" s="63">
        <v>0</v>
      </c>
      <c r="X15" s="40">
        <v>0</v>
      </c>
      <c r="Y15" s="25">
        <v>0</v>
      </c>
      <c r="Z15" s="6">
        <f t="shared" si="0"/>
        <v>13739</v>
      </c>
      <c r="AA15" s="7">
        <f t="shared" si="1"/>
        <v>22106</v>
      </c>
      <c r="AB15" s="7">
        <f t="shared" si="2"/>
        <v>15162</v>
      </c>
      <c r="AC15" s="7">
        <f t="shared" si="3"/>
        <v>21529</v>
      </c>
      <c r="AD15" s="25">
        <f t="shared" si="4"/>
        <v>8688</v>
      </c>
      <c r="AE15" s="63">
        <f t="shared" si="5"/>
        <v>7800</v>
      </c>
      <c r="AF15" s="40">
        <f t="shared" si="6"/>
        <v>1699</v>
      </c>
      <c r="AG15" s="40">
        <f t="shared" si="6"/>
        <v>2419</v>
      </c>
    </row>
    <row r="16" spans="1:38">
      <c r="A16" s="5" t="s">
        <v>14</v>
      </c>
      <c r="B16" s="6">
        <v>8891</v>
      </c>
      <c r="C16" s="7">
        <v>11754</v>
      </c>
      <c r="D16" s="7">
        <v>7101</v>
      </c>
      <c r="E16" s="7">
        <v>24494</v>
      </c>
      <c r="F16" s="25">
        <v>30008</v>
      </c>
      <c r="G16" s="63">
        <v>8990</v>
      </c>
      <c r="H16" s="40">
        <v>3793</v>
      </c>
      <c r="I16" s="25">
        <v>4681</v>
      </c>
      <c r="J16" s="6">
        <v>3079</v>
      </c>
      <c r="K16" s="7">
        <v>1728</v>
      </c>
      <c r="L16" s="7">
        <v>3544</v>
      </c>
      <c r="M16" s="7">
        <v>3341</v>
      </c>
      <c r="N16" s="25">
        <v>151</v>
      </c>
      <c r="O16" s="63">
        <v>0</v>
      </c>
      <c r="P16" s="40">
        <v>0</v>
      </c>
      <c r="Q16" s="25">
        <v>0</v>
      </c>
      <c r="R16" s="6">
        <v>0</v>
      </c>
      <c r="S16" s="7">
        <v>0</v>
      </c>
      <c r="T16" s="7">
        <v>0</v>
      </c>
      <c r="U16" s="7">
        <v>0</v>
      </c>
      <c r="V16" s="25">
        <v>15000</v>
      </c>
      <c r="W16" s="63">
        <v>0</v>
      </c>
      <c r="X16" s="40">
        <v>0</v>
      </c>
      <c r="Y16" s="25">
        <v>0</v>
      </c>
      <c r="Z16" s="6">
        <f t="shared" si="0"/>
        <v>11970</v>
      </c>
      <c r="AA16" s="7">
        <f t="shared" si="1"/>
        <v>13482</v>
      </c>
      <c r="AB16" s="7">
        <f t="shared" si="2"/>
        <v>10645</v>
      </c>
      <c r="AC16" s="7">
        <f t="shared" si="3"/>
        <v>27835</v>
      </c>
      <c r="AD16" s="25">
        <f t="shared" si="4"/>
        <v>45159</v>
      </c>
      <c r="AE16" s="63">
        <f t="shared" si="5"/>
        <v>8990</v>
      </c>
      <c r="AF16" s="40">
        <f t="shared" si="6"/>
        <v>3793</v>
      </c>
      <c r="AG16" s="40">
        <f t="shared" si="6"/>
        <v>4681</v>
      </c>
    </row>
    <row r="17" spans="1:38">
      <c r="A17" s="5" t="s">
        <v>15</v>
      </c>
      <c r="B17" s="6">
        <v>4709</v>
      </c>
      <c r="C17" s="7">
        <v>7882</v>
      </c>
      <c r="D17" s="7">
        <v>24144</v>
      </c>
      <c r="E17" s="7">
        <v>7405</v>
      </c>
      <c r="F17" s="25">
        <v>26227</v>
      </c>
      <c r="G17" s="63">
        <v>700</v>
      </c>
      <c r="H17" s="40">
        <v>2810</v>
      </c>
      <c r="I17" s="25">
        <v>7426</v>
      </c>
      <c r="J17" s="6">
        <v>2162.5</v>
      </c>
      <c r="K17" s="7">
        <v>2873</v>
      </c>
      <c r="L17" s="7">
        <v>7552</v>
      </c>
      <c r="M17" s="7">
        <v>6136</v>
      </c>
      <c r="N17" s="25">
        <v>0</v>
      </c>
      <c r="O17" s="63">
        <v>15</v>
      </c>
      <c r="P17" s="40">
        <v>0</v>
      </c>
      <c r="Q17" s="25">
        <v>0</v>
      </c>
      <c r="R17" s="6">
        <v>0</v>
      </c>
      <c r="S17" s="7">
        <v>0</v>
      </c>
      <c r="T17" s="7">
        <v>15000</v>
      </c>
      <c r="U17" s="7">
        <v>0</v>
      </c>
      <c r="V17" s="25">
        <v>7475</v>
      </c>
      <c r="W17" s="63">
        <v>0</v>
      </c>
      <c r="X17" s="40">
        <v>0</v>
      </c>
      <c r="Y17" s="25">
        <v>0</v>
      </c>
      <c r="Z17" s="6">
        <f t="shared" si="0"/>
        <v>6871.5</v>
      </c>
      <c r="AA17" s="7">
        <f t="shared" si="1"/>
        <v>10755</v>
      </c>
      <c r="AB17" s="7">
        <f t="shared" si="2"/>
        <v>46696</v>
      </c>
      <c r="AC17" s="7">
        <f t="shared" si="3"/>
        <v>13541</v>
      </c>
      <c r="AD17" s="25">
        <f t="shared" si="4"/>
        <v>33702</v>
      </c>
      <c r="AE17" s="63">
        <f t="shared" si="5"/>
        <v>715</v>
      </c>
      <c r="AF17" s="40">
        <f t="shared" si="6"/>
        <v>2810</v>
      </c>
      <c r="AG17" s="40">
        <f t="shared" si="6"/>
        <v>7426</v>
      </c>
    </row>
    <row r="18" spans="1:38">
      <c r="A18" s="5" t="s">
        <v>16</v>
      </c>
      <c r="B18" s="6">
        <v>3731</v>
      </c>
      <c r="C18" s="7">
        <v>2929</v>
      </c>
      <c r="D18" s="7">
        <v>26391</v>
      </c>
      <c r="E18" s="7">
        <v>13428</v>
      </c>
      <c r="F18" s="25">
        <v>10303</v>
      </c>
      <c r="G18" s="63">
        <v>13397</v>
      </c>
      <c r="H18" s="40">
        <v>3402</v>
      </c>
      <c r="I18" s="25">
        <v>3044</v>
      </c>
      <c r="J18" s="6">
        <v>3604</v>
      </c>
      <c r="K18" s="7">
        <v>1716</v>
      </c>
      <c r="L18" s="7">
        <v>9449</v>
      </c>
      <c r="M18" s="7">
        <v>4528</v>
      </c>
      <c r="N18" s="25">
        <v>201</v>
      </c>
      <c r="O18" s="63">
        <v>101</v>
      </c>
      <c r="P18" s="40">
        <v>0</v>
      </c>
      <c r="Q18" s="25">
        <v>0</v>
      </c>
      <c r="R18" s="6">
        <v>0</v>
      </c>
      <c r="S18" s="7">
        <v>0</v>
      </c>
      <c r="T18" s="7">
        <v>0</v>
      </c>
      <c r="U18" s="7">
        <v>6424</v>
      </c>
      <c r="V18" s="25">
        <v>0</v>
      </c>
      <c r="W18" s="63">
        <v>3972</v>
      </c>
      <c r="X18" s="40">
        <v>0</v>
      </c>
      <c r="Y18" s="25">
        <v>0</v>
      </c>
      <c r="Z18" s="6">
        <f t="shared" si="0"/>
        <v>7335</v>
      </c>
      <c r="AA18" s="7">
        <f t="shared" si="1"/>
        <v>4645</v>
      </c>
      <c r="AB18" s="7">
        <f t="shared" si="2"/>
        <v>35840</v>
      </c>
      <c r="AC18" s="7">
        <f t="shared" si="3"/>
        <v>24380</v>
      </c>
      <c r="AD18" s="25">
        <f t="shared" si="4"/>
        <v>10504</v>
      </c>
      <c r="AE18" s="63">
        <f t="shared" si="5"/>
        <v>17470</v>
      </c>
      <c r="AF18" s="40">
        <f t="shared" si="6"/>
        <v>3402</v>
      </c>
      <c r="AG18" s="40">
        <f t="shared" si="6"/>
        <v>3044</v>
      </c>
    </row>
    <row r="19" spans="1:38" ht="13.5" thickBot="1">
      <c r="A19" s="8" t="s">
        <v>17</v>
      </c>
      <c r="B19" s="9">
        <f t="shared" ref="B19:Z19" si="7">SUM(B7:B18)</f>
        <v>112481.1</v>
      </c>
      <c r="C19" s="10">
        <f t="shared" si="7"/>
        <v>119521</v>
      </c>
      <c r="D19" s="10">
        <f t="shared" si="7"/>
        <v>149172</v>
      </c>
      <c r="E19" s="10">
        <f t="shared" si="7"/>
        <v>173766</v>
      </c>
      <c r="F19" s="49">
        <f t="shared" si="7"/>
        <v>207489</v>
      </c>
      <c r="G19" s="68">
        <f t="shared" si="7"/>
        <v>164359</v>
      </c>
      <c r="H19" s="52">
        <f t="shared" si="7"/>
        <v>17102</v>
      </c>
      <c r="I19" s="52">
        <f t="shared" si="7"/>
        <v>102598</v>
      </c>
      <c r="J19" s="9">
        <f t="shared" si="7"/>
        <v>69983</v>
      </c>
      <c r="K19" s="10">
        <f t="shared" si="7"/>
        <v>25069</v>
      </c>
      <c r="L19" s="10">
        <f t="shared" si="7"/>
        <v>105973</v>
      </c>
      <c r="M19" s="10">
        <f t="shared" si="7"/>
        <v>82426</v>
      </c>
      <c r="N19" s="49">
        <f t="shared" si="7"/>
        <v>820</v>
      </c>
      <c r="O19" s="10">
        <f t="shared" si="7"/>
        <v>806</v>
      </c>
      <c r="P19" s="70">
        <f t="shared" si="7"/>
        <v>0</v>
      </c>
      <c r="Q19" s="70">
        <f t="shared" si="7"/>
        <v>0</v>
      </c>
      <c r="R19" s="9">
        <f t="shared" si="7"/>
        <v>11849</v>
      </c>
      <c r="S19" s="10">
        <f t="shared" si="7"/>
        <v>0</v>
      </c>
      <c r="T19" s="10">
        <f t="shared" si="7"/>
        <v>15000</v>
      </c>
      <c r="U19" s="10">
        <f t="shared" si="7"/>
        <v>14216</v>
      </c>
      <c r="V19" s="49">
        <f t="shared" si="7"/>
        <v>28476</v>
      </c>
      <c r="W19" s="10">
        <f t="shared" si="7"/>
        <v>3972</v>
      </c>
      <c r="X19" s="70">
        <f t="shared" si="7"/>
        <v>0</v>
      </c>
      <c r="Y19" s="70">
        <f t="shared" si="7"/>
        <v>0</v>
      </c>
      <c r="Z19" s="9">
        <f t="shared" si="7"/>
        <v>194313.1</v>
      </c>
      <c r="AA19" s="10">
        <f>+S19+K19+C19</f>
        <v>144590</v>
      </c>
      <c r="AB19" s="10">
        <f>+T19+L19+D19</f>
        <v>270145</v>
      </c>
      <c r="AC19" s="10">
        <f>+U19+M19+E19</f>
        <v>270408</v>
      </c>
      <c r="AD19" s="49">
        <f>SUM(AD7:AD18)</f>
        <v>236785</v>
      </c>
      <c r="AE19" s="68">
        <f>SUM(AE7:AE18)</f>
        <v>169137</v>
      </c>
      <c r="AF19" s="52">
        <f>SUM(AF7:AF18)</f>
        <v>17102</v>
      </c>
      <c r="AG19" s="52">
        <f>SUM(AG7:AG18)</f>
        <v>102598</v>
      </c>
    </row>
    <row r="22" spans="1:38" ht="13.5" thickBot="1"/>
    <row r="23" spans="1:38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8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8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  <c r="AI25" s="145"/>
      <c r="AJ25" s="145"/>
      <c r="AK25" s="145"/>
      <c r="AL25" s="145"/>
    </row>
    <row r="26" spans="1:38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8">
      <c r="A27" s="5" t="s">
        <v>6</v>
      </c>
      <c r="B27" s="6">
        <v>77286</v>
      </c>
      <c r="C27" s="7">
        <v>48593</v>
      </c>
      <c r="D27" s="7">
        <v>43446</v>
      </c>
      <c r="E27" s="7">
        <v>31314</v>
      </c>
      <c r="F27" s="25">
        <v>20723</v>
      </c>
      <c r="G27" s="67">
        <v>43115</v>
      </c>
      <c r="H27" s="40">
        <v>44410</v>
      </c>
      <c r="I27" s="25">
        <v>15890</v>
      </c>
      <c r="J27" s="6">
        <v>156752</v>
      </c>
      <c r="K27" s="7">
        <v>137229</v>
      </c>
      <c r="L27" s="7">
        <v>212989</v>
      </c>
      <c r="M27" s="7">
        <v>369265</v>
      </c>
      <c r="N27" s="25">
        <v>342378</v>
      </c>
      <c r="O27" s="67">
        <v>439011</v>
      </c>
      <c r="P27" s="40">
        <v>344319</v>
      </c>
      <c r="Q27" s="25">
        <v>288354</v>
      </c>
      <c r="R27" s="6">
        <v>88544.66</v>
      </c>
      <c r="S27" s="7">
        <v>25352</v>
      </c>
      <c r="T27" s="7">
        <v>0</v>
      </c>
      <c r="U27" s="7">
        <v>36851</v>
      </c>
      <c r="V27" s="25">
        <v>31797</v>
      </c>
      <c r="W27" s="67">
        <v>43339</v>
      </c>
      <c r="X27" s="40">
        <v>2259</v>
      </c>
      <c r="Y27" s="25">
        <v>83050</v>
      </c>
      <c r="Z27" s="6">
        <f t="shared" ref="Z27:Z38" si="8">+R27+J27+B27</f>
        <v>322582.66000000003</v>
      </c>
      <c r="AA27" s="7">
        <f t="shared" ref="AA27:AA38" si="9">+S27+K27+C27</f>
        <v>211174</v>
      </c>
      <c r="AB27" s="7">
        <f t="shared" ref="AB27:AB38" si="10">+T27+L27+D27</f>
        <v>256435</v>
      </c>
      <c r="AC27" s="7">
        <f t="shared" ref="AC27:AC38" si="11">+U27+M27+E27</f>
        <v>437430</v>
      </c>
      <c r="AD27" s="25">
        <f t="shared" ref="AD27:AD38" si="12">+V27+N27+F27</f>
        <v>394898</v>
      </c>
      <c r="AE27" s="67">
        <f t="shared" ref="AE27:AE38" si="13">+W27+O27+G27</f>
        <v>525465</v>
      </c>
      <c r="AF27" s="40">
        <f>+H27+P27+X27</f>
        <v>390988</v>
      </c>
      <c r="AG27" s="40">
        <f>+I27+Q27+Y27</f>
        <v>387294</v>
      </c>
    </row>
    <row r="28" spans="1:38">
      <c r="A28" s="5" t="s">
        <v>24</v>
      </c>
      <c r="B28" s="6">
        <v>27586</v>
      </c>
      <c r="C28" s="7">
        <v>115988</v>
      </c>
      <c r="D28" s="7">
        <v>13429</v>
      </c>
      <c r="E28" s="7">
        <v>25558</v>
      </c>
      <c r="F28" s="25">
        <v>49831</v>
      </c>
      <c r="G28" s="63">
        <v>41329</v>
      </c>
      <c r="H28" s="40">
        <v>44346</v>
      </c>
      <c r="I28" s="25">
        <v>17031</v>
      </c>
      <c r="J28" s="6">
        <v>160755</v>
      </c>
      <c r="K28" s="7">
        <v>181059.20000000001</v>
      </c>
      <c r="L28" s="7">
        <v>230528</v>
      </c>
      <c r="M28" s="7">
        <v>310958</v>
      </c>
      <c r="N28" s="25">
        <v>408975</v>
      </c>
      <c r="O28" s="63">
        <v>499810</v>
      </c>
      <c r="P28" s="40">
        <v>291720</v>
      </c>
      <c r="Q28" s="25">
        <v>316258</v>
      </c>
      <c r="R28" s="6">
        <v>69098.97</v>
      </c>
      <c r="S28" s="7">
        <v>25279.3</v>
      </c>
      <c r="T28" s="7">
        <v>59281</v>
      </c>
      <c r="U28" s="7">
        <v>51308</v>
      </c>
      <c r="V28" s="25">
        <v>112227</v>
      </c>
      <c r="W28" s="63">
        <v>24616</v>
      </c>
      <c r="X28" s="40">
        <v>111139</v>
      </c>
      <c r="Y28" s="25">
        <v>55880</v>
      </c>
      <c r="Z28" s="6">
        <f t="shared" si="8"/>
        <v>257439.97</v>
      </c>
      <c r="AA28" s="7">
        <f t="shared" si="9"/>
        <v>322326.5</v>
      </c>
      <c r="AB28" s="7">
        <f t="shared" si="10"/>
        <v>303238</v>
      </c>
      <c r="AC28" s="7">
        <f t="shared" si="11"/>
        <v>387824</v>
      </c>
      <c r="AD28" s="25">
        <f t="shared" si="12"/>
        <v>571033</v>
      </c>
      <c r="AE28" s="63">
        <f t="shared" si="13"/>
        <v>565755</v>
      </c>
      <c r="AF28" s="40">
        <f t="shared" ref="AF28:AG38" si="14">+X28+P28+H28</f>
        <v>447205</v>
      </c>
      <c r="AG28" s="40">
        <f t="shared" si="14"/>
        <v>389169</v>
      </c>
    </row>
    <row r="29" spans="1:38">
      <c r="A29" s="5" t="s">
        <v>7</v>
      </c>
      <c r="B29" s="6">
        <v>31220</v>
      </c>
      <c r="C29" s="7">
        <v>30138</v>
      </c>
      <c r="D29" s="7">
        <v>30788</v>
      </c>
      <c r="E29" s="7">
        <v>25332</v>
      </c>
      <c r="F29" s="25">
        <v>28086</v>
      </c>
      <c r="G29" s="63">
        <v>50242</v>
      </c>
      <c r="H29" s="40">
        <v>22016</v>
      </c>
      <c r="I29" s="25">
        <v>19561</v>
      </c>
      <c r="J29" s="6">
        <v>202746.9</v>
      </c>
      <c r="K29" s="7">
        <v>199781</v>
      </c>
      <c r="L29" s="7">
        <v>273505</v>
      </c>
      <c r="M29" s="7">
        <v>392868</v>
      </c>
      <c r="N29" s="25">
        <v>426717</v>
      </c>
      <c r="O29" s="63">
        <v>456519</v>
      </c>
      <c r="P29" s="40">
        <v>65193</v>
      </c>
      <c r="Q29" s="25">
        <v>349191</v>
      </c>
      <c r="R29" s="6">
        <v>5049.59</v>
      </c>
      <c r="S29" s="7">
        <v>91389</v>
      </c>
      <c r="T29" s="7">
        <v>59433</v>
      </c>
      <c r="U29" s="7">
        <v>77157</v>
      </c>
      <c r="V29" s="25">
        <v>56963</v>
      </c>
      <c r="W29" s="63">
        <v>96588</v>
      </c>
      <c r="X29" s="40">
        <v>43003</v>
      </c>
      <c r="Y29" s="25">
        <v>168739</v>
      </c>
      <c r="Z29" s="6">
        <f t="shared" si="8"/>
        <v>239016.49</v>
      </c>
      <c r="AA29" s="7">
        <f t="shared" si="9"/>
        <v>321308</v>
      </c>
      <c r="AB29" s="7">
        <f t="shared" si="10"/>
        <v>363726</v>
      </c>
      <c r="AC29" s="7">
        <f t="shared" si="11"/>
        <v>495357</v>
      </c>
      <c r="AD29" s="25">
        <f t="shared" si="12"/>
        <v>511766</v>
      </c>
      <c r="AE29" s="63">
        <f t="shared" si="13"/>
        <v>603349</v>
      </c>
      <c r="AF29" s="40">
        <f t="shared" si="14"/>
        <v>130212</v>
      </c>
      <c r="AG29" s="40">
        <f t="shared" si="14"/>
        <v>537491</v>
      </c>
    </row>
    <row r="30" spans="1:38">
      <c r="A30" s="5" t="s">
        <v>8</v>
      </c>
      <c r="B30" s="6">
        <v>98860.5</v>
      </c>
      <c r="C30" s="7">
        <v>45694</v>
      </c>
      <c r="D30" s="7">
        <v>31017</v>
      </c>
      <c r="E30" s="7">
        <v>31655</v>
      </c>
      <c r="F30" s="25">
        <v>61150</v>
      </c>
      <c r="G30" s="63">
        <v>54145</v>
      </c>
      <c r="H30" s="40">
        <v>27548</v>
      </c>
      <c r="I30" s="25">
        <v>23372</v>
      </c>
      <c r="J30" s="6">
        <v>127510.95</v>
      </c>
      <c r="K30" s="7">
        <v>223157</v>
      </c>
      <c r="L30" s="7">
        <v>283289</v>
      </c>
      <c r="M30" s="7">
        <v>386005</v>
      </c>
      <c r="N30" s="25">
        <v>458872</v>
      </c>
      <c r="O30" s="63">
        <v>623123</v>
      </c>
      <c r="P30" s="40">
        <v>336351</v>
      </c>
      <c r="Q30" s="25">
        <v>416127</v>
      </c>
      <c r="R30" s="6">
        <v>31629</v>
      </c>
      <c r="S30" s="7">
        <v>22664</v>
      </c>
      <c r="T30" s="7">
        <v>32908</v>
      </c>
      <c r="U30" s="7">
        <v>22241</v>
      </c>
      <c r="V30" s="25">
        <v>15721</v>
      </c>
      <c r="W30" s="63">
        <v>52366</v>
      </c>
      <c r="X30" s="40">
        <v>45929</v>
      </c>
      <c r="Y30" s="25">
        <v>112579</v>
      </c>
      <c r="Z30" s="6">
        <f t="shared" si="8"/>
        <v>258000.45</v>
      </c>
      <c r="AA30" s="7">
        <f t="shared" si="9"/>
        <v>291515</v>
      </c>
      <c r="AB30" s="7">
        <f t="shared" si="10"/>
        <v>347214</v>
      </c>
      <c r="AC30" s="7">
        <f t="shared" si="11"/>
        <v>439901</v>
      </c>
      <c r="AD30" s="25">
        <f t="shared" si="12"/>
        <v>535743</v>
      </c>
      <c r="AE30" s="63">
        <f t="shared" si="13"/>
        <v>729634</v>
      </c>
      <c r="AF30" s="40">
        <f t="shared" si="14"/>
        <v>409828</v>
      </c>
      <c r="AG30" s="40">
        <f t="shared" si="14"/>
        <v>552078</v>
      </c>
    </row>
    <row r="31" spans="1:38">
      <c r="A31" s="5" t="s">
        <v>9</v>
      </c>
      <c r="B31" s="6">
        <v>29341.885000000002</v>
      </c>
      <c r="C31" s="7">
        <v>21101</v>
      </c>
      <c r="D31" s="7">
        <v>80272.600000000006</v>
      </c>
      <c r="E31" s="7">
        <v>25085</v>
      </c>
      <c r="F31" s="25">
        <v>38425</v>
      </c>
      <c r="G31" s="63">
        <v>63452</v>
      </c>
      <c r="H31" s="40">
        <v>79853</v>
      </c>
      <c r="I31" s="25">
        <v>20409</v>
      </c>
      <c r="J31" s="6">
        <v>147435</v>
      </c>
      <c r="K31" s="7">
        <v>213347.9</v>
      </c>
      <c r="L31" s="7">
        <v>313056</v>
      </c>
      <c r="M31" s="7">
        <v>388443</v>
      </c>
      <c r="N31" s="25">
        <v>475508</v>
      </c>
      <c r="O31" s="63">
        <v>495550</v>
      </c>
      <c r="P31" s="40">
        <v>294788</v>
      </c>
      <c r="Q31" s="25">
        <v>373913</v>
      </c>
      <c r="R31" s="6">
        <v>67841</v>
      </c>
      <c r="S31" s="7">
        <v>90980.5</v>
      </c>
      <c r="T31" s="7">
        <v>49290</v>
      </c>
      <c r="U31" s="7">
        <v>84578</v>
      </c>
      <c r="V31" s="25">
        <v>98930</v>
      </c>
      <c r="W31" s="63">
        <v>18000</v>
      </c>
      <c r="X31" s="40">
        <v>100855</v>
      </c>
      <c r="Y31" s="25">
        <v>124523</v>
      </c>
      <c r="Z31" s="6">
        <f t="shared" si="8"/>
        <v>244617.88500000001</v>
      </c>
      <c r="AA31" s="7">
        <f t="shared" si="9"/>
        <v>325429.40000000002</v>
      </c>
      <c r="AB31" s="7">
        <f t="shared" si="10"/>
        <v>442618.6</v>
      </c>
      <c r="AC31" s="7">
        <f t="shared" si="11"/>
        <v>498106</v>
      </c>
      <c r="AD31" s="25">
        <f t="shared" si="12"/>
        <v>612863</v>
      </c>
      <c r="AE31" s="63">
        <f t="shared" si="13"/>
        <v>577002</v>
      </c>
      <c r="AF31" s="40">
        <f t="shared" si="14"/>
        <v>475496</v>
      </c>
      <c r="AG31" s="40">
        <f t="shared" si="14"/>
        <v>518845</v>
      </c>
    </row>
    <row r="32" spans="1:38">
      <c r="A32" s="5" t="s">
        <v>10</v>
      </c>
      <c r="B32" s="6">
        <v>56905.755000000005</v>
      </c>
      <c r="C32" s="7">
        <v>61782</v>
      </c>
      <c r="D32" s="7">
        <v>56859.5</v>
      </c>
      <c r="E32" s="7">
        <v>43685</v>
      </c>
      <c r="F32" s="25">
        <v>39383</v>
      </c>
      <c r="G32" s="63">
        <v>28814</v>
      </c>
      <c r="H32" s="40">
        <v>72395</v>
      </c>
      <c r="I32" s="25">
        <v>15843</v>
      </c>
      <c r="J32" s="6">
        <v>140979</v>
      </c>
      <c r="K32" s="7">
        <v>209315</v>
      </c>
      <c r="L32" s="7">
        <v>277847.69</v>
      </c>
      <c r="M32" s="7">
        <v>340476</v>
      </c>
      <c r="N32" s="25">
        <v>566096</v>
      </c>
      <c r="O32" s="63">
        <v>327615</v>
      </c>
      <c r="P32" s="40">
        <v>137434</v>
      </c>
      <c r="Q32" s="25">
        <v>333183</v>
      </c>
      <c r="R32" s="6">
        <v>49655</v>
      </c>
      <c r="S32" s="7">
        <v>33335</v>
      </c>
      <c r="T32" s="7">
        <v>92372.3</v>
      </c>
      <c r="U32" s="7">
        <v>75521</v>
      </c>
      <c r="V32" s="25">
        <v>45337</v>
      </c>
      <c r="W32" s="63">
        <v>100615</v>
      </c>
      <c r="X32" s="40">
        <v>494615</v>
      </c>
      <c r="Y32" s="25">
        <v>50231</v>
      </c>
      <c r="Z32" s="6">
        <f t="shared" si="8"/>
        <v>247539.755</v>
      </c>
      <c r="AA32" s="7">
        <f t="shared" si="9"/>
        <v>304432</v>
      </c>
      <c r="AB32" s="7">
        <f t="shared" si="10"/>
        <v>427079.49</v>
      </c>
      <c r="AC32" s="7">
        <f t="shared" si="11"/>
        <v>459682</v>
      </c>
      <c r="AD32" s="25">
        <f t="shared" si="12"/>
        <v>650816</v>
      </c>
      <c r="AE32" s="63">
        <f t="shared" si="13"/>
        <v>457044</v>
      </c>
      <c r="AF32" s="40">
        <f t="shared" si="14"/>
        <v>704444</v>
      </c>
      <c r="AG32" s="40">
        <f t="shared" si="14"/>
        <v>399257</v>
      </c>
    </row>
    <row r="33" spans="1:36">
      <c r="A33" s="5" t="s">
        <v>11</v>
      </c>
      <c r="B33" s="6">
        <v>51844</v>
      </c>
      <c r="C33" s="7">
        <v>47970</v>
      </c>
      <c r="D33" s="7">
        <v>105395.4</v>
      </c>
      <c r="E33" s="7">
        <v>22960</v>
      </c>
      <c r="F33" s="25">
        <v>80795</v>
      </c>
      <c r="G33" s="63">
        <v>99359</v>
      </c>
      <c r="H33" s="40">
        <v>68222</v>
      </c>
      <c r="I33" s="25">
        <v>9676</v>
      </c>
      <c r="J33" s="6">
        <v>156056</v>
      </c>
      <c r="K33" s="7">
        <v>184436.5</v>
      </c>
      <c r="L33" s="7">
        <v>255573</v>
      </c>
      <c r="M33" s="7">
        <v>393849</v>
      </c>
      <c r="N33" s="25">
        <v>619050</v>
      </c>
      <c r="O33" s="63">
        <v>276587</v>
      </c>
      <c r="P33" s="40">
        <v>296334</v>
      </c>
      <c r="Q33" s="25">
        <v>446793</v>
      </c>
      <c r="R33" s="6">
        <v>55558</v>
      </c>
      <c r="S33" s="7">
        <v>60445.5</v>
      </c>
      <c r="T33" s="7">
        <v>15256.1</v>
      </c>
      <c r="U33" s="7">
        <v>8465</v>
      </c>
      <c r="V33" s="25">
        <v>69302</v>
      </c>
      <c r="W33" s="63">
        <v>15701</v>
      </c>
      <c r="X33" s="40">
        <v>235885</v>
      </c>
      <c r="Y33" s="25">
        <v>60631</v>
      </c>
      <c r="Z33" s="6">
        <f t="shared" si="8"/>
        <v>263458</v>
      </c>
      <c r="AA33" s="7">
        <f t="shared" si="9"/>
        <v>292852</v>
      </c>
      <c r="AB33" s="7">
        <f t="shared" si="10"/>
        <v>376224.5</v>
      </c>
      <c r="AC33" s="7">
        <f t="shared" si="11"/>
        <v>425274</v>
      </c>
      <c r="AD33" s="25">
        <f t="shared" si="12"/>
        <v>769147</v>
      </c>
      <c r="AE33" s="63">
        <f t="shared" si="13"/>
        <v>391647</v>
      </c>
      <c r="AF33" s="40">
        <f t="shared" si="14"/>
        <v>600441</v>
      </c>
      <c r="AG33" s="40">
        <f t="shared" si="14"/>
        <v>517100</v>
      </c>
    </row>
    <row r="34" spans="1:36">
      <c r="A34" s="5" t="s">
        <v>12</v>
      </c>
      <c r="B34" s="6">
        <v>37913</v>
      </c>
      <c r="C34" s="7">
        <v>34084</v>
      </c>
      <c r="D34" s="7">
        <v>56576</v>
      </c>
      <c r="E34" s="7">
        <v>50360</v>
      </c>
      <c r="F34" s="25">
        <v>44380</v>
      </c>
      <c r="G34" s="63">
        <v>48497</v>
      </c>
      <c r="H34" s="40">
        <v>79342</v>
      </c>
      <c r="I34" s="25">
        <v>10173</v>
      </c>
      <c r="J34" s="6">
        <v>142937</v>
      </c>
      <c r="K34" s="7">
        <v>209111</v>
      </c>
      <c r="L34" s="7">
        <v>361903</v>
      </c>
      <c r="M34" s="7">
        <v>330191</v>
      </c>
      <c r="N34" s="25">
        <v>505006</v>
      </c>
      <c r="O34" s="63">
        <v>319074</v>
      </c>
      <c r="P34" s="40">
        <v>238073</v>
      </c>
      <c r="Q34" s="25">
        <v>357245</v>
      </c>
      <c r="R34" s="6">
        <v>78874</v>
      </c>
      <c r="S34" s="7">
        <v>78293</v>
      </c>
      <c r="T34" s="7">
        <v>20789.5</v>
      </c>
      <c r="U34" s="7">
        <v>68711</v>
      </c>
      <c r="V34" s="25">
        <v>82412</v>
      </c>
      <c r="W34" s="63">
        <v>54514</v>
      </c>
      <c r="X34" s="40">
        <v>97339</v>
      </c>
      <c r="Y34" s="25">
        <v>188700</v>
      </c>
      <c r="Z34" s="6">
        <f t="shared" si="8"/>
        <v>259724</v>
      </c>
      <c r="AA34" s="7">
        <f t="shared" si="9"/>
        <v>321488</v>
      </c>
      <c r="AB34" s="7">
        <f t="shared" si="10"/>
        <v>439268.5</v>
      </c>
      <c r="AC34" s="7">
        <f t="shared" si="11"/>
        <v>449262</v>
      </c>
      <c r="AD34" s="25">
        <f t="shared" si="12"/>
        <v>631798</v>
      </c>
      <c r="AE34" s="63">
        <f t="shared" si="13"/>
        <v>422085</v>
      </c>
      <c r="AF34" s="40">
        <f t="shared" si="14"/>
        <v>414754</v>
      </c>
      <c r="AG34" s="40">
        <f t="shared" si="14"/>
        <v>556118</v>
      </c>
    </row>
    <row r="35" spans="1:36">
      <c r="A35" s="5" t="s">
        <v>13</v>
      </c>
      <c r="B35" s="6">
        <v>45466</v>
      </c>
      <c r="C35" s="7">
        <v>68997</v>
      </c>
      <c r="D35" s="7">
        <v>45012</v>
      </c>
      <c r="E35" s="7">
        <v>8201</v>
      </c>
      <c r="F35" s="25">
        <v>31141</v>
      </c>
      <c r="G35" s="63">
        <v>57393</v>
      </c>
      <c r="H35" s="40">
        <v>60240.600999999995</v>
      </c>
      <c r="I35" s="25">
        <v>21981</v>
      </c>
      <c r="J35" s="6">
        <v>126641</v>
      </c>
      <c r="K35" s="7">
        <v>175817</v>
      </c>
      <c r="L35" s="7">
        <v>278463.5</v>
      </c>
      <c r="M35" s="7">
        <v>325295</v>
      </c>
      <c r="N35" s="25">
        <v>566695</v>
      </c>
      <c r="O35" s="63">
        <v>309673</v>
      </c>
      <c r="P35" s="40">
        <v>314260.5</v>
      </c>
      <c r="Q35" s="25">
        <v>258971</v>
      </c>
      <c r="R35" s="6">
        <v>59680</v>
      </c>
      <c r="S35" s="7">
        <v>44564</v>
      </c>
      <c r="T35" s="7">
        <v>25588</v>
      </c>
      <c r="U35" s="7">
        <v>8297</v>
      </c>
      <c r="V35" s="25">
        <v>70443</v>
      </c>
      <c r="W35" s="63">
        <v>30378</v>
      </c>
      <c r="X35" s="40">
        <v>151831.39000000001</v>
      </c>
      <c r="Y35" s="25">
        <v>61366</v>
      </c>
      <c r="Z35" s="6">
        <f t="shared" si="8"/>
        <v>231787</v>
      </c>
      <c r="AA35" s="7">
        <f t="shared" si="9"/>
        <v>289378</v>
      </c>
      <c r="AB35" s="7">
        <f t="shared" si="10"/>
        <v>349063.5</v>
      </c>
      <c r="AC35" s="7">
        <f t="shared" si="11"/>
        <v>341793</v>
      </c>
      <c r="AD35" s="25">
        <f t="shared" si="12"/>
        <v>668279</v>
      </c>
      <c r="AE35" s="63">
        <f t="shared" si="13"/>
        <v>397444</v>
      </c>
      <c r="AF35" s="40">
        <f t="shared" si="14"/>
        <v>526332.49100000004</v>
      </c>
      <c r="AG35" s="40">
        <f t="shared" si="14"/>
        <v>342318</v>
      </c>
    </row>
    <row r="36" spans="1:36">
      <c r="A36" s="5" t="s">
        <v>14</v>
      </c>
      <c r="B36" s="6">
        <v>68735.3</v>
      </c>
      <c r="C36" s="7">
        <v>52255</v>
      </c>
      <c r="D36" s="7">
        <v>31056.5</v>
      </c>
      <c r="E36" s="7">
        <v>30055</v>
      </c>
      <c r="F36" s="25">
        <v>53818</v>
      </c>
      <c r="G36" s="63">
        <v>42482</v>
      </c>
      <c r="H36" s="40">
        <v>43892</v>
      </c>
      <c r="I36" s="25">
        <v>27049.51</v>
      </c>
      <c r="J36" s="6">
        <v>149151.29999999999</v>
      </c>
      <c r="K36" s="7">
        <v>174109.6</v>
      </c>
      <c r="L36" s="7">
        <v>294663.40000000002</v>
      </c>
      <c r="M36" s="7">
        <v>349400</v>
      </c>
      <c r="N36" s="25">
        <v>482143</v>
      </c>
      <c r="O36" s="63">
        <v>289612</v>
      </c>
      <c r="P36" s="40">
        <v>276929</v>
      </c>
      <c r="Q36" s="25">
        <v>296300</v>
      </c>
      <c r="R36" s="6">
        <v>22291.3</v>
      </c>
      <c r="S36" s="7">
        <v>48315.9</v>
      </c>
      <c r="T36" s="7">
        <v>19401.400000000001</v>
      </c>
      <c r="U36" s="7">
        <v>97749</v>
      </c>
      <c r="V36" s="25">
        <v>93944</v>
      </c>
      <c r="W36" s="63">
        <v>92163</v>
      </c>
      <c r="X36" s="40">
        <v>101099</v>
      </c>
      <c r="Y36" s="25">
        <v>138329.92000000001</v>
      </c>
      <c r="Z36" s="6">
        <f t="shared" si="8"/>
        <v>240177.89999999997</v>
      </c>
      <c r="AA36" s="7">
        <f t="shared" si="9"/>
        <v>274680.5</v>
      </c>
      <c r="AB36" s="7">
        <f t="shared" si="10"/>
        <v>345121.30000000005</v>
      </c>
      <c r="AC36" s="7">
        <f t="shared" si="11"/>
        <v>477204</v>
      </c>
      <c r="AD36" s="25">
        <f t="shared" si="12"/>
        <v>629905</v>
      </c>
      <c r="AE36" s="63">
        <f t="shared" si="13"/>
        <v>424257</v>
      </c>
      <c r="AF36" s="40">
        <f t="shared" si="14"/>
        <v>421920</v>
      </c>
      <c r="AG36" s="40">
        <f t="shared" si="14"/>
        <v>461679.43000000005</v>
      </c>
    </row>
    <row r="37" spans="1:36">
      <c r="A37" s="5" t="s">
        <v>15</v>
      </c>
      <c r="B37" s="6">
        <v>91964.3</v>
      </c>
      <c r="C37" s="7">
        <v>35727</v>
      </c>
      <c r="D37" s="7">
        <v>1384</v>
      </c>
      <c r="E37" s="7">
        <v>34117</v>
      </c>
      <c r="F37" s="25">
        <v>65125</v>
      </c>
      <c r="G37" s="63">
        <v>50961</v>
      </c>
      <c r="H37" s="40">
        <v>25319.453999999998</v>
      </c>
      <c r="I37" s="25">
        <v>9684</v>
      </c>
      <c r="J37" s="6">
        <v>133932.4</v>
      </c>
      <c r="K37" s="7">
        <v>184007.8</v>
      </c>
      <c r="L37" s="7">
        <v>346500</v>
      </c>
      <c r="M37" s="7">
        <v>290529</v>
      </c>
      <c r="N37" s="25">
        <v>375994</v>
      </c>
      <c r="O37" s="63">
        <v>307423</v>
      </c>
      <c r="P37" s="40">
        <v>259464.09999999998</v>
      </c>
      <c r="Q37" s="25">
        <v>318856</v>
      </c>
      <c r="R37" s="6">
        <v>3125.3</v>
      </c>
      <c r="S37" s="7">
        <v>36222.5</v>
      </c>
      <c r="T37" s="7">
        <v>39989.4</v>
      </c>
      <c r="U37" s="7">
        <v>0</v>
      </c>
      <c r="V37" s="25">
        <v>87392</v>
      </c>
      <c r="W37" s="63">
        <v>55870</v>
      </c>
      <c r="X37" s="40">
        <v>65534.339</v>
      </c>
      <c r="Y37" s="25">
        <v>105990</v>
      </c>
      <c r="Z37" s="6">
        <f t="shared" si="8"/>
        <v>229022</v>
      </c>
      <c r="AA37" s="7">
        <f t="shared" si="9"/>
        <v>255957.3</v>
      </c>
      <c r="AB37" s="7">
        <f t="shared" si="10"/>
        <v>387873.4</v>
      </c>
      <c r="AC37" s="7">
        <f t="shared" si="11"/>
        <v>324646</v>
      </c>
      <c r="AD37" s="25">
        <f t="shared" si="12"/>
        <v>528511</v>
      </c>
      <c r="AE37" s="63">
        <f t="shared" si="13"/>
        <v>414254</v>
      </c>
      <c r="AF37" s="40">
        <f t="shared" si="14"/>
        <v>350317.89299999992</v>
      </c>
      <c r="AG37" s="40">
        <f t="shared" si="14"/>
        <v>434530</v>
      </c>
    </row>
    <row r="38" spans="1:36">
      <c r="A38" s="5" t="s">
        <v>16</v>
      </c>
      <c r="B38" s="6">
        <v>40462</v>
      </c>
      <c r="C38" s="7">
        <v>38606</v>
      </c>
      <c r="D38" s="7">
        <v>15831.5</v>
      </c>
      <c r="E38" s="7">
        <v>34054</v>
      </c>
      <c r="F38" s="25">
        <v>27780</v>
      </c>
      <c r="G38" s="63">
        <v>35447</v>
      </c>
      <c r="H38" s="40">
        <v>46613</v>
      </c>
      <c r="I38" s="25">
        <v>5094</v>
      </c>
      <c r="J38" s="6">
        <v>144853</v>
      </c>
      <c r="K38" s="7">
        <v>191264</v>
      </c>
      <c r="L38" s="7">
        <v>298548</v>
      </c>
      <c r="M38" s="7">
        <v>409936</v>
      </c>
      <c r="N38" s="25">
        <v>471536</v>
      </c>
      <c r="O38" s="63">
        <v>261672</v>
      </c>
      <c r="P38" s="40">
        <v>360444</v>
      </c>
      <c r="Q38" s="25">
        <v>435114</v>
      </c>
      <c r="R38" s="6">
        <v>103801</v>
      </c>
      <c r="S38" s="7">
        <v>42989</v>
      </c>
      <c r="T38" s="7">
        <v>64086.8</v>
      </c>
      <c r="U38" s="7">
        <v>57526</v>
      </c>
      <c r="V38" s="25">
        <v>58953</v>
      </c>
      <c r="W38" s="63">
        <v>102710</v>
      </c>
      <c r="X38" s="40">
        <v>178458</v>
      </c>
      <c r="Y38" s="25">
        <v>165646</v>
      </c>
      <c r="Z38" s="6">
        <f t="shared" si="8"/>
        <v>289116</v>
      </c>
      <c r="AA38" s="7">
        <f t="shared" si="9"/>
        <v>272859</v>
      </c>
      <c r="AB38" s="7">
        <f t="shared" si="10"/>
        <v>378466.3</v>
      </c>
      <c r="AC38" s="7">
        <f t="shared" si="11"/>
        <v>501516</v>
      </c>
      <c r="AD38" s="25">
        <f t="shared" si="12"/>
        <v>558269</v>
      </c>
      <c r="AE38" s="63">
        <f t="shared" si="13"/>
        <v>399829</v>
      </c>
      <c r="AF38" s="40">
        <f t="shared" si="14"/>
        <v>585515</v>
      </c>
      <c r="AG38" s="40">
        <f t="shared" si="14"/>
        <v>605854</v>
      </c>
    </row>
    <row r="39" spans="1:36" ht="13.5" thickBot="1">
      <c r="A39" s="8" t="s">
        <v>17</v>
      </c>
      <c r="B39" s="9">
        <f t="shared" ref="B39:Z39" si="15">SUM(B27:B38)</f>
        <v>657584.74000000011</v>
      </c>
      <c r="C39" s="10">
        <f t="shared" si="15"/>
        <v>600935</v>
      </c>
      <c r="D39" s="10">
        <f t="shared" si="15"/>
        <v>511067.5</v>
      </c>
      <c r="E39" s="10">
        <f t="shared" si="15"/>
        <v>362376</v>
      </c>
      <c r="F39" s="49">
        <f t="shared" si="15"/>
        <v>540637</v>
      </c>
      <c r="G39" s="68">
        <f t="shared" si="15"/>
        <v>615236</v>
      </c>
      <c r="H39" s="52">
        <f t="shared" si="15"/>
        <v>614197.05500000005</v>
      </c>
      <c r="I39" s="52">
        <f t="shared" si="15"/>
        <v>195763.51</v>
      </c>
      <c r="J39" s="9">
        <f t="shared" si="15"/>
        <v>1789749.55</v>
      </c>
      <c r="K39" s="10">
        <f t="shared" si="15"/>
        <v>2282635</v>
      </c>
      <c r="L39" s="10">
        <f t="shared" si="15"/>
        <v>3426865.59</v>
      </c>
      <c r="M39" s="10">
        <f t="shared" si="15"/>
        <v>4287215</v>
      </c>
      <c r="N39" s="49">
        <f t="shared" si="15"/>
        <v>5698970</v>
      </c>
      <c r="O39" s="10">
        <f t="shared" si="15"/>
        <v>4605669</v>
      </c>
      <c r="P39" s="70">
        <f t="shared" si="15"/>
        <v>3215309.6</v>
      </c>
      <c r="Q39" s="70">
        <f t="shared" si="15"/>
        <v>4190305</v>
      </c>
      <c r="R39" s="9">
        <f t="shared" si="15"/>
        <v>635147.82000000007</v>
      </c>
      <c r="S39" s="10">
        <f t="shared" si="15"/>
        <v>599829.69999999995</v>
      </c>
      <c r="T39" s="10">
        <f t="shared" si="15"/>
        <v>478395.5</v>
      </c>
      <c r="U39" s="10">
        <f t="shared" si="15"/>
        <v>588404</v>
      </c>
      <c r="V39" s="49">
        <f t="shared" si="15"/>
        <v>823421</v>
      </c>
      <c r="W39" s="10">
        <f t="shared" si="15"/>
        <v>686860</v>
      </c>
      <c r="X39" s="70">
        <f t="shared" si="15"/>
        <v>1627946.7290000001</v>
      </c>
      <c r="Y39" s="70">
        <f t="shared" si="15"/>
        <v>1315664.92</v>
      </c>
      <c r="Z39" s="9">
        <f t="shared" si="15"/>
        <v>3082482.11</v>
      </c>
      <c r="AA39" s="10">
        <f>+S39+K39+C39</f>
        <v>3483399.7</v>
      </c>
      <c r="AB39" s="10">
        <f>+T39+L39+D39</f>
        <v>4416328.59</v>
      </c>
      <c r="AC39" s="10">
        <f>+U39+M39+E39</f>
        <v>5237995</v>
      </c>
      <c r="AD39" s="49">
        <f>SUM(AD27:AD38)</f>
        <v>7063028</v>
      </c>
      <c r="AE39" s="68">
        <f>SUM(AE27:AE38)</f>
        <v>5907765</v>
      </c>
      <c r="AF39" s="52">
        <f>SUM(AF27:AF38)</f>
        <v>5457453.3840000005</v>
      </c>
      <c r="AG39" s="52">
        <f>SUM(AG27:AG38)</f>
        <v>5701733.4299999997</v>
      </c>
      <c r="AI39" s="73">
        <f>+AF19+AF39</f>
        <v>5474555.3840000005</v>
      </c>
      <c r="AJ39" s="81">
        <f>+AF19/AI39</f>
        <v>3.123906655503478E-3</v>
      </c>
    </row>
    <row r="42" spans="1:36" ht="13.5" thickBot="1"/>
    <row r="43" spans="1:36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16"/>
      <c r="Z43" s="121"/>
    </row>
    <row r="44" spans="1:36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17"/>
      <c r="Z44" s="121"/>
    </row>
    <row r="45" spans="1:36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15"/>
      <c r="Z45" s="121"/>
      <c r="AA45" s="18"/>
      <c r="AB45" s="18"/>
    </row>
    <row r="46" spans="1:36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8">
        <v>2011</v>
      </c>
      <c r="Z46" s="104"/>
      <c r="AA46" s="18"/>
      <c r="AB46" s="18"/>
    </row>
    <row r="47" spans="1:36">
      <c r="A47" s="11" t="s">
        <v>6</v>
      </c>
      <c r="B47" s="6">
        <v>175</v>
      </c>
      <c r="C47" s="7">
        <v>101</v>
      </c>
      <c r="D47" s="7">
        <v>26</v>
      </c>
      <c r="E47" s="7">
        <v>98</v>
      </c>
      <c r="F47" s="25">
        <v>112</v>
      </c>
      <c r="G47" s="67">
        <v>417</v>
      </c>
      <c r="H47" s="51">
        <v>6</v>
      </c>
      <c r="I47" s="25">
        <v>0</v>
      </c>
      <c r="J47" s="6">
        <v>7</v>
      </c>
      <c r="K47" s="7">
        <v>4</v>
      </c>
      <c r="L47" s="7">
        <v>4</v>
      </c>
      <c r="M47" s="7">
        <v>5</v>
      </c>
      <c r="N47" s="25">
        <v>6</v>
      </c>
      <c r="O47" s="7">
        <v>4</v>
      </c>
      <c r="P47" s="69">
        <v>1</v>
      </c>
      <c r="Q47" s="25">
        <v>0</v>
      </c>
      <c r="R47" s="6">
        <v>0</v>
      </c>
      <c r="S47" s="7">
        <v>0</v>
      </c>
      <c r="T47" s="7">
        <v>0</v>
      </c>
      <c r="U47" s="7">
        <v>0</v>
      </c>
      <c r="V47" s="25">
        <v>0</v>
      </c>
      <c r="W47" s="7">
        <v>0</v>
      </c>
      <c r="X47" s="69">
        <v>0</v>
      </c>
      <c r="Y47" s="25">
        <v>0</v>
      </c>
      <c r="Z47" s="24"/>
      <c r="AA47" s="25"/>
      <c r="AB47" s="25"/>
    </row>
    <row r="48" spans="1:36">
      <c r="A48" s="5" t="s">
        <v>24</v>
      </c>
      <c r="B48" s="6">
        <v>208</v>
      </c>
      <c r="C48" s="7">
        <v>148</v>
      </c>
      <c r="D48" s="7">
        <v>91</v>
      </c>
      <c r="E48" s="7">
        <v>203</v>
      </c>
      <c r="F48" s="25">
        <v>94</v>
      </c>
      <c r="G48" s="63">
        <v>217</v>
      </c>
      <c r="H48" s="40">
        <v>7</v>
      </c>
      <c r="I48" s="25">
        <v>0</v>
      </c>
      <c r="J48" s="6">
        <v>7</v>
      </c>
      <c r="K48" s="7">
        <v>3</v>
      </c>
      <c r="L48" s="7">
        <v>2</v>
      </c>
      <c r="M48" s="7">
        <v>7</v>
      </c>
      <c r="N48" s="25">
        <v>6</v>
      </c>
      <c r="O48" s="7">
        <v>4</v>
      </c>
      <c r="P48" s="29">
        <v>1</v>
      </c>
      <c r="Q48" s="25">
        <v>0</v>
      </c>
      <c r="R48" s="6">
        <v>0</v>
      </c>
      <c r="S48" s="7">
        <v>0</v>
      </c>
      <c r="T48" s="7">
        <v>0</v>
      </c>
      <c r="U48" s="7">
        <v>15.17</v>
      </c>
      <c r="V48" s="25">
        <v>0</v>
      </c>
      <c r="W48" s="7">
        <v>0</v>
      </c>
      <c r="X48" s="29">
        <v>0</v>
      </c>
      <c r="Y48" s="25">
        <v>0</v>
      </c>
      <c r="Z48" s="24"/>
      <c r="AA48" s="25"/>
      <c r="AB48" s="25"/>
    </row>
    <row r="49" spans="1:28">
      <c r="A49" s="11" t="s">
        <v>7</v>
      </c>
      <c r="B49" s="6">
        <v>124</v>
      </c>
      <c r="C49" s="7">
        <v>0</v>
      </c>
      <c r="D49" s="7">
        <v>158</v>
      </c>
      <c r="E49" s="7">
        <v>182</v>
      </c>
      <c r="F49" s="25">
        <v>35</v>
      </c>
      <c r="G49" s="63">
        <v>385</v>
      </c>
      <c r="H49" s="40">
        <v>0</v>
      </c>
      <c r="I49" s="25">
        <v>0</v>
      </c>
      <c r="J49" s="6">
        <v>4</v>
      </c>
      <c r="K49" s="7">
        <v>0</v>
      </c>
      <c r="L49" s="7">
        <v>16</v>
      </c>
      <c r="M49" s="7">
        <v>9</v>
      </c>
      <c r="N49" s="25">
        <v>2</v>
      </c>
      <c r="O49" s="7">
        <v>7</v>
      </c>
      <c r="P49" s="29">
        <v>0</v>
      </c>
      <c r="Q49" s="25">
        <v>0</v>
      </c>
      <c r="R49" s="6">
        <v>0</v>
      </c>
      <c r="S49" s="7">
        <v>0</v>
      </c>
      <c r="T49" s="7">
        <v>0</v>
      </c>
      <c r="U49" s="7">
        <v>0</v>
      </c>
      <c r="V49" s="25">
        <v>0</v>
      </c>
      <c r="W49" s="7">
        <v>0</v>
      </c>
      <c r="X49" s="29">
        <v>0</v>
      </c>
      <c r="Y49" s="25">
        <v>0</v>
      </c>
      <c r="Z49" s="24"/>
      <c r="AA49" s="25"/>
      <c r="AB49" s="25"/>
    </row>
    <row r="50" spans="1:28">
      <c r="A50" s="11" t="s">
        <v>8</v>
      </c>
      <c r="B50" s="6">
        <v>81</v>
      </c>
      <c r="C50" s="7">
        <v>44</v>
      </c>
      <c r="D50" s="7">
        <v>326</v>
      </c>
      <c r="E50" s="7">
        <v>238</v>
      </c>
      <c r="F50" s="25">
        <v>85</v>
      </c>
      <c r="G50" s="63">
        <v>400</v>
      </c>
      <c r="H50" s="40">
        <v>0</v>
      </c>
      <c r="I50" s="25">
        <v>0</v>
      </c>
      <c r="J50" s="6">
        <v>3</v>
      </c>
      <c r="K50" s="7">
        <v>4</v>
      </c>
      <c r="L50" s="7">
        <v>11</v>
      </c>
      <c r="M50" s="7">
        <v>11</v>
      </c>
      <c r="N50" s="25">
        <v>2</v>
      </c>
      <c r="O50" s="7">
        <v>9</v>
      </c>
      <c r="P50" s="29">
        <v>0</v>
      </c>
      <c r="Q50" s="25">
        <v>0</v>
      </c>
      <c r="R50" s="6">
        <v>0</v>
      </c>
      <c r="S50" s="7">
        <v>0</v>
      </c>
      <c r="T50" s="7">
        <v>19.420000000000002</v>
      </c>
      <c r="U50" s="7">
        <v>0</v>
      </c>
      <c r="V50" s="25">
        <v>0</v>
      </c>
      <c r="W50" s="7">
        <v>0</v>
      </c>
      <c r="X50" s="29">
        <v>0</v>
      </c>
      <c r="Y50" s="25">
        <v>0</v>
      </c>
      <c r="Z50" s="24"/>
      <c r="AA50" s="25"/>
      <c r="AB50" s="25"/>
    </row>
    <row r="51" spans="1:28">
      <c r="A51" s="11" t="s">
        <v>9</v>
      </c>
      <c r="B51" s="6">
        <v>60</v>
      </c>
      <c r="C51" s="7">
        <v>199</v>
      </c>
      <c r="D51" s="7">
        <v>256</v>
      </c>
      <c r="E51" s="7">
        <v>440</v>
      </c>
      <c r="F51" s="25">
        <v>435</v>
      </c>
      <c r="G51" s="63">
        <v>223</v>
      </c>
      <c r="H51" s="40">
        <v>0</v>
      </c>
      <c r="I51" s="25">
        <v>0</v>
      </c>
      <c r="J51" s="6">
        <v>2</v>
      </c>
      <c r="K51" s="7">
        <v>3</v>
      </c>
      <c r="L51" s="7">
        <v>8</v>
      </c>
      <c r="M51" s="7">
        <v>10</v>
      </c>
      <c r="N51" s="25">
        <v>4</v>
      </c>
      <c r="O51" s="7">
        <v>4</v>
      </c>
      <c r="P51" s="29">
        <v>0</v>
      </c>
      <c r="Q51" s="25">
        <v>0</v>
      </c>
      <c r="R51" s="6">
        <v>0</v>
      </c>
      <c r="S51" s="7">
        <v>0</v>
      </c>
      <c r="T51" s="7">
        <v>28.92</v>
      </c>
      <c r="U51" s="7">
        <v>76.930000000000007</v>
      </c>
      <c r="V51" s="25">
        <v>157.87</v>
      </c>
      <c r="W51" s="7">
        <v>0</v>
      </c>
      <c r="X51" s="29">
        <v>0</v>
      </c>
      <c r="Y51" s="25">
        <v>0</v>
      </c>
      <c r="Z51" s="24"/>
      <c r="AA51" s="25"/>
      <c r="AB51" s="25"/>
    </row>
    <row r="52" spans="1:28">
      <c r="A52" s="11" t="s">
        <v>10</v>
      </c>
      <c r="B52" s="6">
        <v>163</v>
      </c>
      <c r="C52" s="7">
        <v>150</v>
      </c>
      <c r="D52" s="7">
        <v>391</v>
      </c>
      <c r="E52" s="7">
        <v>317</v>
      </c>
      <c r="F52" s="25">
        <v>435</v>
      </c>
      <c r="G52" s="63">
        <v>343</v>
      </c>
      <c r="H52" s="40">
        <v>0</v>
      </c>
      <c r="I52" s="25">
        <v>0</v>
      </c>
      <c r="J52" s="6">
        <v>5</v>
      </c>
      <c r="K52" s="7">
        <v>5</v>
      </c>
      <c r="L52" s="7">
        <v>11</v>
      </c>
      <c r="M52" s="7">
        <v>8</v>
      </c>
      <c r="N52" s="25">
        <v>6</v>
      </c>
      <c r="O52" s="7">
        <v>5</v>
      </c>
      <c r="P52" s="29">
        <v>0</v>
      </c>
      <c r="Q52" s="25">
        <v>0</v>
      </c>
      <c r="R52" s="6">
        <v>0</v>
      </c>
      <c r="S52" s="7">
        <v>0</v>
      </c>
      <c r="T52" s="7">
        <v>42.58</v>
      </c>
      <c r="U52" s="7">
        <v>60.93</v>
      </c>
      <c r="V52" s="25">
        <v>30.32</v>
      </c>
      <c r="W52" s="7">
        <v>0</v>
      </c>
      <c r="X52" s="29">
        <v>0</v>
      </c>
      <c r="Y52" s="25">
        <v>0</v>
      </c>
      <c r="Z52" s="24"/>
      <c r="AA52" s="25"/>
      <c r="AB52" s="25"/>
    </row>
    <row r="53" spans="1:28">
      <c r="A53" s="11" t="s">
        <v>11</v>
      </c>
      <c r="B53" s="6">
        <v>160</v>
      </c>
      <c r="C53" s="7">
        <v>240</v>
      </c>
      <c r="D53" s="7">
        <v>133</v>
      </c>
      <c r="E53" s="7">
        <v>134</v>
      </c>
      <c r="F53" s="25">
        <v>547</v>
      </c>
      <c r="G53" s="63">
        <v>246</v>
      </c>
      <c r="H53" s="40">
        <v>0</v>
      </c>
      <c r="I53" s="25">
        <v>0</v>
      </c>
      <c r="J53" s="6">
        <v>5</v>
      </c>
      <c r="K53" s="7">
        <v>5</v>
      </c>
      <c r="L53" s="7">
        <v>8</v>
      </c>
      <c r="M53" s="7">
        <v>7</v>
      </c>
      <c r="N53" s="25">
        <v>5</v>
      </c>
      <c r="O53" s="7">
        <v>4</v>
      </c>
      <c r="P53" s="29">
        <v>0</v>
      </c>
      <c r="Q53" s="25">
        <v>0</v>
      </c>
      <c r="R53" s="6">
        <v>21.6</v>
      </c>
      <c r="S53" s="7">
        <v>0</v>
      </c>
      <c r="T53" s="7">
        <v>0</v>
      </c>
      <c r="U53" s="7">
        <v>0</v>
      </c>
      <c r="V53" s="25">
        <v>0</v>
      </c>
      <c r="W53" s="7">
        <v>0</v>
      </c>
      <c r="X53" s="29">
        <v>0</v>
      </c>
      <c r="Y53" s="25">
        <v>0</v>
      </c>
      <c r="Z53" s="24"/>
      <c r="AA53" s="25"/>
      <c r="AB53" s="25"/>
    </row>
    <row r="54" spans="1:28">
      <c r="A54" s="11" t="s">
        <v>12</v>
      </c>
      <c r="B54" s="6">
        <v>113</v>
      </c>
      <c r="C54" s="7">
        <v>281</v>
      </c>
      <c r="D54" s="7">
        <v>138</v>
      </c>
      <c r="E54" s="7">
        <v>242</v>
      </c>
      <c r="F54" s="25">
        <v>519</v>
      </c>
      <c r="G54" s="63">
        <v>174</v>
      </c>
      <c r="H54" s="40">
        <v>0</v>
      </c>
      <c r="I54" s="25">
        <v>0</v>
      </c>
      <c r="J54" s="6">
        <v>5</v>
      </c>
      <c r="K54" s="7">
        <v>9</v>
      </c>
      <c r="L54" s="7">
        <v>5</v>
      </c>
      <c r="M54" s="7">
        <v>9</v>
      </c>
      <c r="N54" s="25">
        <v>8</v>
      </c>
      <c r="O54" s="7">
        <v>3</v>
      </c>
      <c r="P54" s="29">
        <v>0</v>
      </c>
      <c r="Q54" s="25">
        <v>0</v>
      </c>
      <c r="R54" s="6">
        <v>0</v>
      </c>
      <c r="S54" s="7">
        <v>0</v>
      </c>
      <c r="T54" s="7">
        <v>21.74</v>
      </c>
      <c r="U54" s="7">
        <v>0</v>
      </c>
      <c r="V54" s="25">
        <v>0</v>
      </c>
      <c r="W54" s="7">
        <v>0</v>
      </c>
      <c r="X54" s="29">
        <v>0</v>
      </c>
      <c r="Y54" s="25">
        <v>0</v>
      </c>
      <c r="Z54" s="24"/>
      <c r="AA54" s="25"/>
      <c r="AB54" s="25"/>
    </row>
    <row r="55" spans="1:28">
      <c r="A55" s="11" t="s">
        <v>13</v>
      </c>
      <c r="B55" s="6">
        <v>78</v>
      </c>
      <c r="C55" s="7">
        <v>236</v>
      </c>
      <c r="D55" s="7">
        <v>96</v>
      </c>
      <c r="E55" s="7">
        <v>132</v>
      </c>
      <c r="F55" s="25">
        <v>64</v>
      </c>
      <c r="G55" s="63">
        <v>161</v>
      </c>
      <c r="H55" s="40">
        <v>0</v>
      </c>
      <c r="I55" s="25">
        <v>0</v>
      </c>
      <c r="J55" s="6">
        <v>5</v>
      </c>
      <c r="K55" s="7">
        <v>3</v>
      </c>
      <c r="L55" s="7">
        <v>7</v>
      </c>
      <c r="M55" s="7">
        <v>4</v>
      </c>
      <c r="N55" s="25">
        <v>1</v>
      </c>
      <c r="O55" s="7">
        <v>2</v>
      </c>
      <c r="P55" s="29">
        <v>0</v>
      </c>
      <c r="Q55" s="25">
        <v>0</v>
      </c>
      <c r="R55" s="6">
        <v>1.17</v>
      </c>
      <c r="S55" s="7">
        <v>0</v>
      </c>
      <c r="T55" s="7">
        <v>0</v>
      </c>
      <c r="U55" s="7">
        <v>21</v>
      </c>
      <c r="V55" s="25">
        <v>0</v>
      </c>
      <c r="W55" s="7">
        <v>0</v>
      </c>
      <c r="X55" s="29">
        <v>0</v>
      </c>
      <c r="Y55" s="25">
        <v>0</v>
      </c>
      <c r="Z55" s="24"/>
      <c r="AA55" s="25"/>
      <c r="AB55" s="25"/>
    </row>
    <row r="56" spans="1:28">
      <c r="A56" s="11" t="s">
        <v>14</v>
      </c>
      <c r="B56" s="6">
        <v>214</v>
      </c>
      <c r="C56" s="7">
        <v>41</v>
      </c>
      <c r="D56" s="7">
        <v>51</v>
      </c>
      <c r="E56" s="7">
        <v>285</v>
      </c>
      <c r="F56" s="25">
        <v>361</v>
      </c>
      <c r="G56" s="63">
        <v>231</v>
      </c>
      <c r="H56" s="40">
        <v>0</v>
      </c>
      <c r="I56" s="25">
        <v>0</v>
      </c>
      <c r="J56" s="6">
        <v>4</v>
      </c>
      <c r="K56" s="7">
        <v>3</v>
      </c>
      <c r="L56" s="7">
        <v>6</v>
      </c>
      <c r="M56" s="7">
        <v>6</v>
      </c>
      <c r="N56" s="25">
        <v>7</v>
      </c>
      <c r="O56" s="7">
        <v>2</v>
      </c>
      <c r="P56" s="29">
        <v>0</v>
      </c>
      <c r="Q56" s="25">
        <v>0</v>
      </c>
      <c r="R56" s="6">
        <v>0</v>
      </c>
      <c r="S56" s="7">
        <v>0</v>
      </c>
      <c r="T56" s="7">
        <v>0</v>
      </c>
      <c r="U56" s="7">
        <v>0</v>
      </c>
      <c r="V56" s="25">
        <v>32.75</v>
      </c>
      <c r="W56" s="7">
        <v>0</v>
      </c>
      <c r="X56" s="29">
        <v>0</v>
      </c>
      <c r="Y56" s="25">
        <v>0</v>
      </c>
      <c r="Z56" s="24"/>
      <c r="AA56" s="25"/>
      <c r="AB56" s="25"/>
    </row>
    <row r="57" spans="1:28">
      <c r="A57" s="11" t="s">
        <v>15</v>
      </c>
      <c r="B57" s="6">
        <v>30</v>
      </c>
      <c r="C57" s="7">
        <v>67</v>
      </c>
      <c r="D57" s="7">
        <v>312</v>
      </c>
      <c r="E57" s="7">
        <v>54</v>
      </c>
      <c r="F57" s="25">
        <v>189</v>
      </c>
      <c r="G57" s="63">
        <v>54</v>
      </c>
      <c r="H57" s="40">
        <v>0</v>
      </c>
      <c r="I57" s="25">
        <v>0</v>
      </c>
      <c r="J57" s="6">
        <v>2</v>
      </c>
      <c r="K57" s="7">
        <v>5</v>
      </c>
      <c r="L57" s="7">
        <v>10</v>
      </c>
      <c r="M57" s="7">
        <v>7</v>
      </c>
      <c r="N57" s="25">
        <v>4</v>
      </c>
      <c r="O57" s="7">
        <v>1</v>
      </c>
      <c r="P57" s="29">
        <v>0</v>
      </c>
      <c r="Q57" s="25">
        <v>0</v>
      </c>
      <c r="R57" s="6">
        <v>0</v>
      </c>
      <c r="S57" s="7">
        <v>1.23</v>
      </c>
      <c r="T57" s="7">
        <v>16.670000000000002</v>
      </c>
      <c r="U57" s="7">
        <v>0</v>
      </c>
      <c r="V57" s="25">
        <v>0</v>
      </c>
      <c r="W57" s="7">
        <v>0</v>
      </c>
      <c r="X57" s="29">
        <v>0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51</v>
      </c>
      <c r="C58" s="7">
        <v>31</v>
      </c>
      <c r="D58" s="7">
        <v>230</v>
      </c>
      <c r="E58" s="7">
        <v>167</v>
      </c>
      <c r="F58" s="25">
        <v>81</v>
      </c>
      <c r="G58" s="63">
        <v>167</v>
      </c>
      <c r="H58" s="40">
        <v>0</v>
      </c>
      <c r="I58" s="25">
        <v>0</v>
      </c>
      <c r="J58" s="6">
        <v>5</v>
      </c>
      <c r="K58" s="7">
        <v>3</v>
      </c>
      <c r="L58" s="7">
        <v>10</v>
      </c>
      <c r="M58" s="7">
        <v>7</v>
      </c>
      <c r="N58" s="25">
        <v>3</v>
      </c>
      <c r="O58" s="7">
        <v>3</v>
      </c>
      <c r="P58" s="29">
        <v>0</v>
      </c>
      <c r="Q58" s="25">
        <v>0</v>
      </c>
      <c r="R58" s="6">
        <v>0</v>
      </c>
      <c r="S58" s="7">
        <v>0</v>
      </c>
      <c r="T58" s="7">
        <v>0</v>
      </c>
      <c r="U58" s="7">
        <v>0</v>
      </c>
      <c r="V58" s="25">
        <v>0</v>
      </c>
      <c r="W58" s="7">
        <v>0</v>
      </c>
      <c r="X58" s="29">
        <v>0</v>
      </c>
      <c r="Y58" s="25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6">SUM(B47:B58)</f>
        <v>1457</v>
      </c>
      <c r="C59" s="10">
        <f t="shared" si="16"/>
        <v>1538</v>
      </c>
      <c r="D59" s="10">
        <f t="shared" si="16"/>
        <v>2208</v>
      </c>
      <c r="E59" s="10">
        <f t="shared" si="16"/>
        <v>2492</v>
      </c>
      <c r="F59" s="49">
        <f t="shared" si="16"/>
        <v>2957</v>
      </c>
      <c r="G59" s="68">
        <f t="shared" si="16"/>
        <v>3018</v>
      </c>
      <c r="H59" s="52">
        <f t="shared" si="16"/>
        <v>13</v>
      </c>
      <c r="I59" s="52">
        <f t="shared" si="16"/>
        <v>0</v>
      </c>
      <c r="J59" s="9">
        <f t="shared" si="16"/>
        <v>54</v>
      </c>
      <c r="K59" s="10">
        <f t="shared" si="16"/>
        <v>47</v>
      </c>
      <c r="L59" s="10">
        <f t="shared" si="16"/>
        <v>98</v>
      </c>
      <c r="M59" s="10">
        <f t="shared" si="16"/>
        <v>90</v>
      </c>
      <c r="N59" s="49">
        <f t="shared" si="16"/>
        <v>54</v>
      </c>
      <c r="O59" s="10">
        <f t="shared" si="16"/>
        <v>48</v>
      </c>
      <c r="P59" s="70">
        <f t="shared" si="16"/>
        <v>2</v>
      </c>
      <c r="Q59" s="70">
        <f t="shared" si="16"/>
        <v>0</v>
      </c>
      <c r="R59" s="9">
        <f t="shared" si="16"/>
        <v>22.770000000000003</v>
      </c>
      <c r="S59" s="10">
        <f t="shared" si="16"/>
        <v>1.23</v>
      </c>
      <c r="T59" s="10">
        <f t="shared" si="16"/>
        <v>129.32999999999998</v>
      </c>
      <c r="U59" s="10">
        <f t="shared" si="16"/>
        <v>174.03</v>
      </c>
      <c r="V59" s="49">
        <f t="shared" si="16"/>
        <v>220.94</v>
      </c>
      <c r="W59" s="10">
        <f t="shared" si="16"/>
        <v>0</v>
      </c>
      <c r="X59" s="70">
        <f t="shared" si="16"/>
        <v>0</v>
      </c>
      <c r="Y59" s="70">
        <f t="shared" si="16"/>
        <v>0</v>
      </c>
      <c r="Z59" s="26"/>
      <c r="AA59" s="27"/>
      <c r="AB59" s="27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0"/>
      <c r="Z63" s="121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1"/>
      <c r="Z64" s="121"/>
    </row>
    <row r="65" spans="1:26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06"/>
      <c r="Z65" s="121"/>
    </row>
    <row r="66" spans="1:26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48">
        <v>2011</v>
      </c>
      <c r="Z66" s="104"/>
    </row>
    <row r="67" spans="1:26">
      <c r="A67" s="11" t="s">
        <v>6</v>
      </c>
      <c r="B67" s="6">
        <v>1447</v>
      </c>
      <c r="C67" s="7">
        <v>909</v>
      </c>
      <c r="D67" s="7">
        <v>826</v>
      </c>
      <c r="E67" s="7">
        <v>1509</v>
      </c>
      <c r="F67" s="25">
        <v>926</v>
      </c>
      <c r="G67" s="67">
        <v>924</v>
      </c>
      <c r="H67" s="51">
        <v>648</v>
      </c>
      <c r="I67" s="25">
        <v>873</v>
      </c>
      <c r="J67" s="6">
        <v>28</v>
      </c>
      <c r="K67" s="7">
        <v>29</v>
      </c>
      <c r="L67" s="7">
        <v>23</v>
      </c>
      <c r="M67" s="7">
        <v>39</v>
      </c>
      <c r="N67" s="25">
        <v>32</v>
      </c>
      <c r="O67" s="7">
        <v>39</v>
      </c>
      <c r="P67" s="69">
        <v>28</v>
      </c>
      <c r="Q67" s="25">
        <v>32</v>
      </c>
      <c r="R67" s="6">
        <v>27</v>
      </c>
      <c r="S67" s="7">
        <v>8</v>
      </c>
      <c r="T67" s="7">
        <v>49</v>
      </c>
      <c r="U67" s="7">
        <v>20</v>
      </c>
      <c r="V67" s="25">
        <v>3</v>
      </c>
      <c r="W67" s="7">
        <v>113.4</v>
      </c>
      <c r="X67" s="89">
        <v>66.8</v>
      </c>
      <c r="Y67" s="89">
        <v>231.6</v>
      </c>
    </row>
    <row r="68" spans="1:26">
      <c r="A68" s="5" t="s">
        <v>24</v>
      </c>
      <c r="B68" s="6">
        <v>828</v>
      </c>
      <c r="C68" s="7">
        <v>1207</v>
      </c>
      <c r="D68" s="7">
        <v>837</v>
      </c>
      <c r="E68" s="7">
        <v>1064</v>
      </c>
      <c r="F68" s="25">
        <v>1437</v>
      </c>
      <c r="G68" s="63">
        <v>952</v>
      </c>
      <c r="H68" s="40">
        <v>1029</v>
      </c>
      <c r="I68" s="25">
        <v>754</v>
      </c>
      <c r="J68" s="6">
        <v>23</v>
      </c>
      <c r="K68" s="7">
        <v>25</v>
      </c>
      <c r="L68" s="7">
        <v>26</v>
      </c>
      <c r="M68" s="7">
        <v>32</v>
      </c>
      <c r="N68" s="25">
        <v>38</v>
      </c>
      <c r="O68" s="7">
        <v>41</v>
      </c>
      <c r="P68" s="29">
        <v>28</v>
      </c>
      <c r="Q68" s="25">
        <v>27</v>
      </c>
      <c r="R68" s="6">
        <v>34</v>
      </c>
      <c r="S68" s="7">
        <v>42</v>
      </c>
      <c r="T68" s="7">
        <v>9</v>
      </c>
      <c r="U68" s="7">
        <v>2</v>
      </c>
      <c r="V68" s="25">
        <v>11</v>
      </c>
      <c r="W68" s="7">
        <v>305.89999999999998</v>
      </c>
      <c r="X68" s="29">
        <v>97.3</v>
      </c>
      <c r="Y68" s="29">
        <v>262.2</v>
      </c>
    </row>
    <row r="69" spans="1:26">
      <c r="A69" s="11" t="s">
        <v>7</v>
      </c>
      <c r="B69" s="6">
        <v>716</v>
      </c>
      <c r="C69" s="7">
        <v>1113</v>
      </c>
      <c r="D69" s="7">
        <v>1080</v>
      </c>
      <c r="E69" s="7">
        <v>1218</v>
      </c>
      <c r="F69" s="25">
        <v>1011</v>
      </c>
      <c r="G69" s="63">
        <v>1106</v>
      </c>
      <c r="H69" s="40">
        <v>411</v>
      </c>
      <c r="I69" s="25">
        <v>1352</v>
      </c>
      <c r="J69" s="6">
        <v>25</v>
      </c>
      <c r="K69" s="7">
        <v>29</v>
      </c>
      <c r="L69" s="7">
        <v>27</v>
      </c>
      <c r="M69" s="7">
        <v>39</v>
      </c>
      <c r="N69" s="25">
        <v>35</v>
      </c>
      <c r="O69" s="7">
        <v>51</v>
      </c>
      <c r="P69" s="29">
        <v>9</v>
      </c>
      <c r="Q69" s="25">
        <v>35</v>
      </c>
      <c r="R69" s="6">
        <v>23</v>
      </c>
      <c r="S69" s="7">
        <v>3</v>
      </c>
      <c r="T69" s="7">
        <v>47</v>
      </c>
      <c r="U69" s="7">
        <v>10</v>
      </c>
      <c r="V69" s="25">
        <v>14</v>
      </c>
      <c r="W69" s="7">
        <v>691.7</v>
      </c>
      <c r="X69" s="29">
        <v>11.6</v>
      </c>
      <c r="Y69" s="29">
        <v>1266.9000000000001</v>
      </c>
    </row>
    <row r="70" spans="1:26">
      <c r="A70" s="11" t="s">
        <v>8</v>
      </c>
      <c r="B70" s="6">
        <v>1199</v>
      </c>
      <c r="C70" s="7">
        <v>992</v>
      </c>
      <c r="D70" s="7">
        <v>1242</v>
      </c>
      <c r="E70" s="7">
        <v>1070</v>
      </c>
      <c r="F70" s="25">
        <v>1211</v>
      </c>
      <c r="G70" s="63">
        <v>1088</v>
      </c>
      <c r="H70" s="40">
        <v>674</v>
      </c>
      <c r="I70" s="25">
        <v>1090</v>
      </c>
      <c r="J70" s="6">
        <v>23</v>
      </c>
      <c r="K70" s="7">
        <v>26</v>
      </c>
      <c r="L70" s="7">
        <v>34</v>
      </c>
      <c r="M70" s="7">
        <v>35</v>
      </c>
      <c r="N70" s="25">
        <v>31</v>
      </c>
      <c r="O70" s="7">
        <v>40</v>
      </c>
      <c r="P70" s="29">
        <v>24</v>
      </c>
      <c r="Q70" s="25">
        <v>33</v>
      </c>
      <c r="R70" s="6">
        <v>11</v>
      </c>
      <c r="S70" s="7">
        <v>6</v>
      </c>
      <c r="T70" s="7">
        <v>191</v>
      </c>
      <c r="U70" s="7">
        <v>24</v>
      </c>
      <c r="V70" s="25">
        <v>11</v>
      </c>
      <c r="W70" s="7">
        <v>557.29999999999995</v>
      </c>
      <c r="X70" s="90">
        <v>124</v>
      </c>
      <c r="Y70" s="139">
        <v>137.1</v>
      </c>
    </row>
    <row r="71" spans="1:26">
      <c r="A71" s="11" t="s">
        <v>9</v>
      </c>
      <c r="B71" s="6">
        <v>944</v>
      </c>
      <c r="C71" s="7">
        <v>1047</v>
      </c>
      <c r="D71" s="7">
        <v>1248</v>
      </c>
      <c r="E71" s="7">
        <v>1230</v>
      </c>
      <c r="F71" s="25">
        <v>1423</v>
      </c>
      <c r="G71" s="63">
        <v>951</v>
      </c>
      <c r="H71" s="40">
        <v>1079</v>
      </c>
      <c r="I71" s="25">
        <v>1179</v>
      </c>
      <c r="J71" s="6">
        <v>24</v>
      </c>
      <c r="K71" s="7">
        <v>33</v>
      </c>
      <c r="L71" s="7">
        <v>38</v>
      </c>
      <c r="M71" s="7">
        <v>35</v>
      </c>
      <c r="N71" s="25">
        <v>32</v>
      </c>
      <c r="O71" s="7">
        <v>38</v>
      </c>
      <c r="P71" s="29">
        <v>35</v>
      </c>
      <c r="Q71" s="25">
        <v>38</v>
      </c>
      <c r="R71" s="6">
        <v>49</v>
      </c>
      <c r="S71" s="7">
        <v>120</v>
      </c>
      <c r="T71" s="7">
        <v>120</v>
      </c>
      <c r="U71" s="7">
        <v>27</v>
      </c>
      <c r="V71" s="25">
        <v>37</v>
      </c>
      <c r="W71" s="7">
        <v>281.5</v>
      </c>
      <c r="X71" s="29">
        <v>212.7</v>
      </c>
      <c r="Y71" s="29">
        <v>98.2</v>
      </c>
    </row>
    <row r="72" spans="1:26">
      <c r="A72" s="11" t="s">
        <v>10</v>
      </c>
      <c r="B72" s="6">
        <v>955</v>
      </c>
      <c r="C72" s="7">
        <v>1461</v>
      </c>
      <c r="D72" s="7">
        <v>1712</v>
      </c>
      <c r="E72" s="7">
        <v>1267</v>
      </c>
      <c r="F72" s="25">
        <v>1304</v>
      </c>
      <c r="G72" s="63">
        <v>848</v>
      </c>
      <c r="H72" s="40">
        <v>1190</v>
      </c>
      <c r="I72" s="25">
        <v>928</v>
      </c>
      <c r="J72" s="6">
        <v>24</v>
      </c>
      <c r="K72" s="7">
        <v>28</v>
      </c>
      <c r="L72" s="7">
        <v>37</v>
      </c>
      <c r="M72" s="7">
        <v>34</v>
      </c>
      <c r="N72" s="25">
        <v>34</v>
      </c>
      <c r="O72" s="7">
        <v>29</v>
      </c>
      <c r="P72" s="29">
        <v>32</v>
      </c>
      <c r="Q72" s="25">
        <v>25</v>
      </c>
      <c r="R72" s="6">
        <v>99</v>
      </c>
      <c r="S72" s="7">
        <v>94</v>
      </c>
      <c r="T72" s="7">
        <v>127</v>
      </c>
      <c r="U72" s="7">
        <v>135</v>
      </c>
      <c r="V72" s="25">
        <v>365.32</v>
      </c>
      <c r="W72" s="7">
        <v>104.2</v>
      </c>
      <c r="X72" s="29">
        <v>115.3</v>
      </c>
      <c r="Y72" s="29">
        <v>361</v>
      </c>
    </row>
    <row r="73" spans="1:26">
      <c r="A73" s="11" t="s">
        <v>11</v>
      </c>
      <c r="B73" s="6">
        <v>1104</v>
      </c>
      <c r="C73" s="7">
        <v>1142</v>
      </c>
      <c r="D73" s="7">
        <v>1638</v>
      </c>
      <c r="E73" s="7">
        <v>1016</v>
      </c>
      <c r="F73" s="25">
        <v>1878</v>
      </c>
      <c r="G73" s="63">
        <v>919</v>
      </c>
      <c r="H73" s="40">
        <v>1767</v>
      </c>
      <c r="I73" s="25">
        <v>856</v>
      </c>
      <c r="J73" s="6">
        <v>28</v>
      </c>
      <c r="K73" s="7">
        <v>32</v>
      </c>
      <c r="L73" s="7">
        <v>34</v>
      </c>
      <c r="M73" s="7">
        <v>34</v>
      </c>
      <c r="N73" s="25">
        <v>37</v>
      </c>
      <c r="O73" s="7">
        <v>35</v>
      </c>
      <c r="P73" s="29">
        <v>36</v>
      </c>
      <c r="Q73" s="25">
        <v>31</v>
      </c>
      <c r="R73" s="6">
        <v>137</v>
      </c>
      <c r="S73" s="7">
        <v>133</v>
      </c>
      <c r="T73" s="7">
        <v>328</v>
      </c>
      <c r="U73" s="7">
        <v>0</v>
      </c>
      <c r="V73" s="25">
        <v>1707</v>
      </c>
      <c r="W73" s="7">
        <v>84.2</v>
      </c>
      <c r="X73" s="29">
        <v>1599.5</v>
      </c>
      <c r="Y73" s="29">
        <v>211.1</v>
      </c>
    </row>
    <row r="74" spans="1:26">
      <c r="A74" s="11" t="s">
        <v>12</v>
      </c>
      <c r="B74" s="6">
        <v>965</v>
      </c>
      <c r="C74" s="7">
        <v>1446</v>
      </c>
      <c r="D74" s="7">
        <v>1204</v>
      </c>
      <c r="E74" s="7">
        <v>1135</v>
      </c>
      <c r="F74" s="25">
        <v>1299</v>
      </c>
      <c r="G74" s="63">
        <v>787</v>
      </c>
      <c r="H74" s="40">
        <v>1056</v>
      </c>
      <c r="I74" s="25">
        <v>1201</v>
      </c>
      <c r="J74" s="6">
        <v>27</v>
      </c>
      <c r="K74" s="7">
        <v>35</v>
      </c>
      <c r="L74" s="7">
        <v>39</v>
      </c>
      <c r="M74" s="7">
        <v>37</v>
      </c>
      <c r="N74" s="25">
        <v>27</v>
      </c>
      <c r="O74" s="7">
        <v>29</v>
      </c>
      <c r="P74" s="29">
        <v>32</v>
      </c>
      <c r="Q74" s="25">
        <v>28</v>
      </c>
      <c r="R74" s="6">
        <v>12</v>
      </c>
      <c r="S74" s="7">
        <v>10</v>
      </c>
      <c r="T74" s="7">
        <v>376</v>
      </c>
      <c r="U74" s="7">
        <v>3</v>
      </c>
      <c r="V74" s="25">
        <v>3889</v>
      </c>
      <c r="W74" s="7">
        <v>110.6</v>
      </c>
      <c r="X74" s="29">
        <v>312.60000000000002</v>
      </c>
      <c r="Y74" s="29">
        <v>442.7</v>
      </c>
    </row>
    <row r="75" spans="1:26">
      <c r="A75" s="11" t="s">
        <v>13</v>
      </c>
      <c r="B75" s="6">
        <v>959</v>
      </c>
      <c r="C75" s="7">
        <v>1034</v>
      </c>
      <c r="D75" s="7">
        <v>1194</v>
      </c>
      <c r="E75" s="7">
        <v>603</v>
      </c>
      <c r="F75" s="25">
        <v>1128</v>
      </c>
      <c r="G75" s="63">
        <v>778</v>
      </c>
      <c r="H75" s="40">
        <v>1190</v>
      </c>
      <c r="I75" s="25">
        <v>711</v>
      </c>
      <c r="J75" s="6">
        <v>23</v>
      </c>
      <c r="K75" s="7">
        <v>26</v>
      </c>
      <c r="L75" s="7">
        <v>36</v>
      </c>
      <c r="M75" s="7">
        <v>26</v>
      </c>
      <c r="N75" s="25">
        <v>33</v>
      </c>
      <c r="O75" s="7">
        <v>29</v>
      </c>
      <c r="P75" s="29">
        <v>36</v>
      </c>
      <c r="Q75" s="25">
        <v>26</v>
      </c>
      <c r="R75" s="6">
        <v>9</v>
      </c>
      <c r="S75" s="7">
        <v>62</v>
      </c>
      <c r="T75" s="7">
        <v>18</v>
      </c>
      <c r="U75" s="7">
        <v>13</v>
      </c>
      <c r="V75" s="25">
        <v>246</v>
      </c>
      <c r="W75" s="7">
        <v>67.5</v>
      </c>
      <c r="X75" s="29">
        <v>249.9</v>
      </c>
      <c r="Y75" s="29">
        <v>264.8</v>
      </c>
    </row>
    <row r="76" spans="1:26">
      <c r="A76" s="11" t="s">
        <v>14</v>
      </c>
      <c r="B76" s="6">
        <v>911</v>
      </c>
      <c r="C76" s="7">
        <v>949</v>
      </c>
      <c r="D76" s="7">
        <v>931</v>
      </c>
      <c r="E76" s="7">
        <v>1259</v>
      </c>
      <c r="F76" s="25">
        <v>1228</v>
      </c>
      <c r="G76" s="63">
        <v>830</v>
      </c>
      <c r="H76" s="40">
        <v>1000</v>
      </c>
      <c r="I76" s="25">
        <v>1015</v>
      </c>
      <c r="J76" s="6">
        <v>25</v>
      </c>
      <c r="K76" s="7">
        <v>28</v>
      </c>
      <c r="L76" s="7">
        <v>35</v>
      </c>
      <c r="M76" s="7">
        <v>35</v>
      </c>
      <c r="N76" s="25">
        <v>36</v>
      </c>
      <c r="O76" s="7">
        <v>32</v>
      </c>
      <c r="P76" s="29">
        <v>31</v>
      </c>
      <c r="Q76" s="25">
        <v>28</v>
      </c>
      <c r="R76" s="6">
        <v>11</v>
      </c>
      <c r="S76" s="7">
        <v>14</v>
      </c>
      <c r="T76" s="7">
        <v>43</v>
      </c>
      <c r="U76" s="7">
        <v>45</v>
      </c>
      <c r="V76" s="25">
        <v>228.8</v>
      </c>
      <c r="W76" s="7">
        <v>147.9</v>
      </c>
      <c r="X76" s="29">
        <v>106.2</v>
      </c>
      <c r="Y76" s="29">
        <v>153.6</v>
      </c>
    </row>
    <row r="77" spans="1:26">
      <c r="A77" s="11" t="s">
        <v>15</v>
      </c>
      <c r="B77" s="6">
        <v>931</v>
      </c>
      <c r="C77" s="7">
        <v>791</v>
      </c>
      <c r="D77" s="7">
        <v>808</v>
      </c>
      <c r="E77" s="7">
        <v>709</v>
      </c>
      <c r="F77" s="25">
        <v>1158</v>
      </c>
      <c r="G77" s="63">
        <v>838</v>
      </c>
      <c r="H77" s="40">
        <v>678</v>
      </c>
      <c r="I77" s="25">
        <v>812</v>
      </c>
      <c r="J77" s="6">
        <v>22</v>
      </c>
      <c r="K77" s="7">
        <v>26</v>
      </c>
      <c r="L77" s="7">
        <v>30</v>
      </c>
      <c r="M77" s="7">
        <v>29</v>
      </c>
      <c r="N77" s="25">
        <v>38</v>
      </c>
      <c r="O77" s="7">
        <v>28</v>
      </c>
      <c r="P77" s="29">
        <v>28</v>
      </c>
      <c r="Q77" s="25">
        <v>21</v>
      </c>
      <c r="R77" s="6">
        <v>85</v>
      </c>
      <c r="S77" s="7">
        <v>2</v>
      </c>
      <c r="T77" s="7">
        <v>0</v>
      </c>
      <c r="U77" s="7">
        <v>2</v>
      </c>
      <c r="V77" s="25">
        <v>277</v>
      </c>
      <c r="W77" s="7">
        <v>118.4</v>
      </c>
      <c r="X77" s="29">
        <v>77.2</v>
      </c>
      <c r="Y77" s="29">
        <v>41.9</v>
      </c>
    </row>
    <row r="78" spans="1:26">
      <c r="A78" s="11" t="s">
        <v>16</v>
      </c>
      <c r="B78" s="6">
        <v>999</v>
      </c>
      <c r="C78" s="7">
        <v>758</v>
      </c>
      <c r="D78" s="7">
        <v>841</v>
      </c>
      <c r="E78" s="7">
        <v>1124</v>
      </c>
      <c r="F78" s="25">
        <v>940</v>
      </c>
      <c r="G78" s="63">
        <v>937</v>
      </c>
      <c r="H78" s="40">
        <v>1415</v>
      </c>
      <c r="I78" s="25">
        <v>1131</v>
      </c>
      <c r="J78" s="6">
        <v>25</v>
      </c>
      <c r="K78" s="7">
        <v>26</v>
      </c>
      <c r="L78" s="7">
        <v>29</v>
      </c>
      <c r="M78" s="7">
        <v>31</v>
      </c>
      <c r="N78" s="25">
        <v>35</v>
      </c>
      <c r="O78" s="7">
        <v>27</v>
      </c>
      <c r="P78" s="29">
        <v>38</v>
      </c>
      <c r="Q78" s="25">
        <v>28</v>
      </c>
      <c r="R78" s="6">
        <v>35</v>
      </c>
      <c r="S78" s="7">
        <v>10</v>
      </c>
      <c r="T78" s="7">
        <v>15</v>
      </c>
      <c r="U78" s="7">
        <v>10</v>
      </c>
      <c r="V78" s="25">
        <v>257.8</v>
      </c>
      <c r="W78" s="7">
        <v>229.4</v>
      </c>
      <c r="X78" s="29">
        <v>409.8</v>
      </c>
      <c r="Y78" s="29">
        <v>43.6</v>
      </c>
    </row>
    <row r="79" spans="1:26" ht="13.5" thickBot="1">
      <c r="A79" s="12" t="s">
        <v>17</v>
      </c>
      <c r="B79" s="9">
        <f t="shared" ref="B79:X79" si="17">SUM(B67:B78)</f>
        <v>11958</v>
      </c>
      <c r="C79" s="10">
        <f t="shared" si="17"/>
        <v>12849</v>
      </c>
      <c r="D79" s="10">
        <f t="shared" si="17"/>
        <v>13561</v>
      </c>
      <c r="E79" s="10">
        <f t="shared" si="17"/>
        <v>13204</v>
      </c>
      <c r="F79" s="49">
        <f t="shared" si="17"/>
        <v>14943</v>
      </c>
      <c r="G79" s="68">
        <f t="shared" si="17"/>
        <v>10958</v>
      </c>
      <c r="H79" s="52">
        <f t="shared" si="17"/>
        <v>12137</v>
      </c>
      <c r="I79" s="52">
        <f t="shared" si="17"/>
        <v>11902</v>
      </c>
      <c r="J79" s="9">
        <f t="shared" si="17"/>
        <v>297</v>
      </c>
      <c r="K79" s="10">
        <f t="shared" si="17"/>
        <v>343</v>
      </c>
      <c r="L79" s="10">
        <f t="shared" si="17"/>
        <v>388</v>
      </c>
      <c r="M79" s="10">
        <f t="shared" si="17"/>
        <v>406</v>
      </c>
      <c r="N79" s="49">
        <f t="shared" si="17"/>
        <v>408</v>
      </c>
      <c r="O79" s="10">
        <f t="shared" si="17"/>
        <v>418</v>
      </c>
      <c r="P79" s="70">
        <f t="shared" si="17"/>
        <v>357</v>
      </c>
      <c r="Q79" s="70">
        <f t="shared" si="17"/>
        <v>352</v>
      </c>
      <c r="R79" s="9">
        <f t="shared" si="17"/>
        <v>532</v>
      </c>
      <c r="S79" s="10">
        <f t="shared" si="17"/>
        <v>504</v>
      </c>
      <c r="T79" s="10">
        <f t="shared" si="17"/>
        <v>1323</v>
      </c>
      <c r="U79" s="10">
        <f t="shared" si="17"/>
        <v>291</v>
      </c>
      <c r="V79" s="49">
        <f t="shared" si="17"/>
        <v>7046.92</v>
      </c>
      <c r="W79" s="10">
        <f t="shared" si="17"/>
        <v>2812</v>
      </c>
      <c r="X79" s="70">
        <f t="shared" si="17"/>
        <v>3382.8999999999996</v>
      </c>
      <c r="Y79" s="70">
        <f t="shared" ref="Y79" si="18">SUM(Y67:Y78)</f>
        <v>3514.7</v>
      </c>
    </row>
    <row r="80" spans="1:26">
      <c r="P80" s="73">
        <f>AVERAGE(P67:P76)</f>
        <v>29.1</v>
      </c>
      <c r="Q80" s="73"/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19">+Z19/B59</f>
        <v>133.36520247083047</v>
      </c>
      <c r="C83" s="14">
        <f t="shared" si="19"/>
        <v>94.011703511053312</v>
      </c>
      <c r="D83" s="14">
        <f t="shared" si="19"/>
        <v>122.34827898550725</v>
      </c>
      <c r="E83" s="14">
        <f t="shared" si="19"/>
        <v>108.51043338683787</v>
      </c>
      <c r="F83" s="56">
        <f t="shared" si="19"/>
        <v>80.076090632397694</v>
      </c>
      <c r="G83" s="15">
        <f t="shared" si="19"/>
        <v>56.042743538767397</v>
      </c>
      <c r="H83" s="15">
        <f t="shared" si="19"/>
        <v>1315.5384615384614</v>
      </c>
      <c r="I83" s="15" t="e">
        <f t="shared" si="19"/>
        <v>#DIV/0!</v>
      </c>
    </row>
    <row r="84" spans="1:33" ht="13.5" thickBot="1">
      <c r="A84" s="16" t="s">
        <v>30</v>
      </c>
      <c r="B84" s="17">
        <f t="shared" ref="B84:I84" si="20">+Z39/B79</f>
        <v>257.77572420137147</v>
      </c>
      <c r="C84" s="17">
        <f t="shared" si="20"/>
        <v>271.10278620904353</v>
      </c>
      <c r="D84" s="17">
        <f t="shared" si="20"/>
        <v>325.66393260084061</v>
      </c>
      <c r="E84" s="17">
        <f t="shared" si="20"/>
        <v>396.69759163889728</v>
      </c>
      <c r="F84" s="57">
        <f t="shared" si="20"/>
        <v>472.66465903767653</v>
      </c>
      <c r="G84" s="41">
        <f t="shared" si="20"/>
        <v>539.12803431283078</v>
      </c>
      <c r="H84" s="41">
        <f t="shared" si="20"/>
        <v>449.65422954601638</v>
      </c>
      <c r="I84" s="41">
        <f t="shared" si="20"/>
        <v>479.05674928583431</v>
      </c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21">+B7</f>
        <v>3054.6</v>
      </c>
      <c r="C91" s="7">
        <f t="shared" si="21"/>
        <v>7429</v>
      </c>
      <c r="D91" s="7">
        <f t="shared" si="21"/>
        <v>2682</v>
      </c>
      <c r="E91" s="7">
        <f t="shared" si="21"/>
        <v>6244</v>
      </c>
      <c r="F91" s="25">
        <f t="shared" si="21"/>
        <v>15913</v>
      </c>
      <c r="G91" s="63">
        <f t="shared" si="21"/>
        <v>10596</v>
      </c>
      <c r="H91" s="40">
        <f t="shared" si="21"/>
        <v>315</v>
      </c>
      <c r="I91" s="40">
        <f t="shared" ref="I91" si="22">+I7</f>
        <v>1520</v>
      </c>
      <c r="J91" s="6">
        <f t="shared" si="21"/>
        <v>30120</v>
      </c>
      <c r="K91" s="7">
        <f t="shared" si="21"/>
        <v>1771</v>
      </c>
      <c r="L91" s="7">
        <f t="shared" si="21"/>
        <v>1777</v>
      </c>
      <c r="M91" s="7">
        <f t="shared" si="21"/>
        <v>5648</v>
      </c>
      <c r="N91" s="7">
        <f t="shared" si="21"/>
        <v>454</v>
      </c>
      <c r="O91" s="7">
        <f t="shared" si="21"/>
        <v>0</v>
      </c>
      <c r="P91" s="29">
        <f t="shared" si="21"/>
        <v>0</v>
      </c>
      <c r="Q91" s="29">
        <f t="shared" ref="Q91" si="23">+Q7</f>
        <v>0</v>
      </c>
      <c r="R91" s="6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W91" s="7">
        <f t="shared" si="21"/>
        <v>0</v>
      </c>
      <c r="X91" s="40">
        <f t="shared" si="21"/>
        <v>0</v>
      </c>
      <c r="Y91" s="40">
        <f t="shared" ref="Y91" si="24">+Y7</f>
        <v>0</v>
      </c>
      <c r="Z91" s="6">
        <f t="shared" ref="Z91:Z102" si="25">+R91+J91+B91</f>
        <v>33174.6</v>
      </c>
      <c r="AA91" s="7">
        <f t="shared" ref="AA91:AA102" si="26">+S91+K91+C91</f>
        <v>9200</v>
      </c>
      <c r="AB91" s="7">
        <f t="shared" ref="AB91:AB102" si="27">+T91+L91+D91</f>
        <v>4459</v>
      </c>
      <c r="AC91" s="7">
        <f t="shared" ref="AC91:AC102" si="28">+U91+M91+E91</f>
        <v>11892</v>
      </c>
      <c r="AD91" s="7">
        <f>+AD7</f>
        <v>16367</v>
      </c>
      <c r="AE91" s="63">
        <f>+AE7</f>
        <v>10596</v>
      </c>
      <c r="AF91" s="40">
        <f>+AF7</f>
        <v>315</v>
      </c>
      <c r="AG91" s="40">
        <f>+AG7</f>
        <v>1520</v>
      </c>
    </row>
    <row r="92" spans="1:33">
      <c r="A92" s="5" t="s">
        <v>24</v>
      </c>
      <c r="B92" s="6">
        <f t="shared" ref="B92:B102" si="29">+B91+B8</f>
        <v>11762.6</v>
      </c>
      <c r="C92" s="7">
        <f t="shared" ref="C92:C102" si="30">+C91+C8</f>
        <v>19000</v>
      </c>
      <c r="D92" s="7">
        <f t="shared" ref="D92:D102" si="31">+D91+D8</f>
        <v>10396</v>
      </c>
      <c r="E92" s="7">
        <f t="shared" ref="E92:E102" si="32">+E91+E8</f>
        <v>18824</v>
      </c>
      <c r="F92" s="25">
        <f t="shared" ref="F92:F102" si="33">+F91+F8</f>
        <v>33915</v>
      </c>
      <c r="G92" s="63">
        <f t="shared" ref="G92:G102" si="34">+G91+G8</f>
        <v>24910</v>
      </c>
      <c r="H92" s="40">
        <f t="shared" ref="H92:I102" si="35">+H91+H8</f>
        <v>812</v>
      </c>
      <c r="I92" s="40">
        <f t="shared" si="35"/>
        <v>3242</v>
      </c>
      <c r="J92" s="6">
        <f t="shared" ref="J92:J102" si="36">+J91+J8</f>
        <v>44923</v>
      </c>
      <c r="K92" s="7">
        <f t="shared" ref="K92:K102" si="37">+K91+K8</f>
        <v>4050</v>
      </c>
      <c r="L92" s="7">
        <f t="shared" ref="L92:L102" si="38">+L91+L8</f>
        <v>3018</v>
      </c>
      <c r="M92" s="7">
        <f t="shared" ref="M92:M102" si="39">+M91+M8</f>
        <v>9749</v>
      </c>
      <c r="N92" s="7">
        <f t="shared" ref="N92:N102" si="40">+N91+N8</f>
        <v>454</v>
      </c>
      <c r="O92" s="7">
        <f t="shared" ref="O92:O102" si="41">+O91+O8</f>
        <v>353</v>
      </c>
      <c r="P92" s="29">
        <f t="shared" ref="P92:Q102" si="42">+P91+P8</f>
        <v>0</v>
      </c>
      <c r="Q92" s="29">
        <f t="shared" si="42"/>
        <v>0</v>
      </c>
      <c r="R92" s="6">
        <f t="shared" ref="R92:R102" si="43">+R91+R8</f>
        <v>0</v>
      </c>
      <c r="S92" s="7">
        <f t="shared" ref="S92:S102" si="44">+S91+S8</f>
        <v>0</v>
      </c>
      <c r="T92" s="7">
        <f t="shared" ref="T92:T102" si="45">+T91+T8</f>
        <v>0</v>
      </c>
      <c r="U92" s="7">
        <f t="shared" ref="U92:U102" si="46">+U91+U8</f>
        <v>0</v>
      </c>
      <c r="V92" s="7">
        <f t="shared" ref="V92:V102" si="47">+V91+V8</f>
        <v>0</v>
      </c>
      <c r="W92" s="7">
        <f t="shared" ref="W92:W102" si="48">+W91+W8</f>
        <v>0</v>
      </c>
      <c r="X92" s="40">
        <f t="shared" ref="X92:Y102" si="49">+X91+X8</f>
        <v>0</v>
      </c>
      <c r="Y92" s="40">
        <f t="shared" si="49"/>
        <v>0</v>
      </c>
      <c r="Z92" s="6">
        <f t="shared" si="25"/>
        <v>56685.599999999999</v>
      </c>
      <c r="AA92" s="7">
        <f t="shared" si="26"/>
        <v>23050</v>
      </c>
      <c r="AB92" s="7">
        <f t="shared" si="27"/>
        <v>13414</v>
      </c>
      <c r="AC92" s="7">
        <f t="shared" si="28"/>
        <v>28573</v>
      </c>
      <c r="AD92" s="7">
        <f t="shared" ref="AD92:AD102" si="50">+AD91+AD8</f>
        <v>34369</v>
      </c>
      <c r="AE92" s="63">
        <f t="shared" ref="AE92:AE102" si="51">+AE91+AE8</f>
        <v>25263</v>
      </c>
      <c r="AF92" s="40">
        <f t="shared" ref="AF92:AG102" si="52">+AF91+AF8</f>
        <v>812</v>
      </c>
      <c r="AG92" s="40">
        <f t="shared" si="52"/>
        <v>3242</v>
      </c>
    </row>
    <row r="93" spans="1:33">
      <c r="A93" s="5" t="s">
        <v>7</v>
      </c>
      <c r="B93" s="6">
        <f t="shared" si="29"/>
        <v>38907.599999999999</v>
      </c>
      <c r="C93" s="7">
        <f t="shared" si="30"/>
        <v>23734</v>
      </c>
      <c r="D93" s="7">
        <f t="shared" si="31"/>
        <v>19141</v>
      </c>
      <c r="E93" s="7">
        <f t="shared" si="32"/>
        <v>31470</v>
      </c>
      <c r="F93" s="25">
        <f t="shared" si="33"/>
        <v>42894</v>
      </c>
      <c r="G93" s="63">
        <f t="shared" si="34"/>
        <v>54590</v>
      </c>
      <c r="H93" s="40">
        <f t="shared" si="35"/>
        <v>812</v>
      </c>
      <c r="I93" s="40">
        <f t="shared" si="35"/>
        <v>37317</v>
      </c>
      <c r="J93" s="6">
        <f t="shared" si="36"/>
        <v>45429</v>
      </c>
      <c r="K93" s="7">
        <f t="shared" si="37"/>
        <v>4050</v>
      </c>
      <c r="L93" s="7">
        <f t="shared" si="38"/>
        <v>17492</v>
      </c>
      <c r="M93" s="7">
        <f t="shared" si="39"/>
        <v>17632</v>
      </c>
      <c r="N93" s="7">
        <f t="shared" si="40"/>
        <v>454</v>
      </c>
      <c r="O93" s="7">
        <f t="shared" si="41"/>
        <v>353</v>
      </c>
      <c r="P93" s="29">
        <f t="shared" si="42"/>
        <v>0</v>
      </c>
      <c r="Q93" s="29">
        <f t="shared" si="42"/>
        <v>0</v>
      </c>
      <c r="R93" s="6">
        <f t="shared" si="43"/>
        <v>0</v>
      </c>
      <c r="S93" s="7">
        <f t="shared" si="44"/>
        <v>0</v>
      </c>
      <c r="T93" s="7">
        <f t="shared" si="45"/>
        <v>0</v>
      </c>
      <c r="U93" s="7">
        <f t="shared" si="46"/>
        <v>0</v>
      </c>
      <c r="V93" s="7">
        <f t="shared" si="47"/>
        <v>0</v>
      </c>
      <c r="W93" s="7">
        <f t="shared" si="48"/>
        <v>0</v>
      </c>
      <c r="X93" s="40">
        <f t="shared" si="49"/>
        <v>0</v>
      </c>
      <c r="Y93" s="40">
        <f t="shared" si="49"/>
        <v>0</v>
      </c>
      <c r="Z93" s="6">
        <f t="shared" si="25"/>
        <v>84336.6</v>
      </c>
      <c r="AA93" s="7">
        <f t="shared" si="26"/>
        <v>27784</v>
      </c>
      <c r="AB93" s="7">
        <f t="shared" si="27"/>
        <v>36633</v>
      </c>
      <c r="AC93" s="7">
        <f t="shared" si="28"/>
        <v>49102</v>
      </c>
      <c r="AD93" s="7">
        <f t="shared" si="50"/>
        <v>43348</v>
      </c>
      <c r="AE93" s="63">
        <f t="shared" si="51"/>
        <v>54943</v>
      </c>
      <c r="AF93" s="40">
        <f t="shared" si="52"/>
        <v>812</v>
      </c>
      <c r="AG93" s="40">
        <f t="shared" si="52"/>
        <v>37317</v>
      </c>
    </row>
    <row r="94" spans="1:33">
      <c r="A94" s="5" t="s">
        <v>8</v>
      </c>
      <c r="B94" s="6">
        <f t="shared" si="29"/>
        <v>53418.1</v>
      </c>
      <c r="C94" s="7">
        <f t="shared" si="30"/>
        <v>30572</v>
      </c>
      <c r="D94" s="7">
        <f t="shared" si="31"/>
        <v>39631</v>
      </c>
      <c r="E94" s="7">
        <f t="shared" si="32"/>
        <v>50065</v>
      </c>
      <c r="F94" s="25">
        <f t="shared" si="33"/>
        <v>47460</v>
      </c>
      <c r="G94" s="63">
        <f t="shared" si="34"/>
        <v>75167</v>
      </c>
      <c r="H94" s="40">
        <f t="shared" si="35"/>
        <v>911</v>
      </c>
      <c r="I94" s="40">
        <f t="shared" si="35"/>
        <v>67522</v>
      </c>
      <c r="J94" s="6">
        <f t="shared" si="36"/>
        <v>46698.5</v>
      </c>
      <c r="K94" s="7">
        <f t="shared" si="37"/>
        <v>7142</v>
      </c>
      <c r="L94" s="7">
        <f t="shared" si="38"/>
        <v>27783</v>
      </c>
      <c r="M94" s="7">
        <f t="shared" si="39"/>
        <v>24594</v>
      </c>
      <c r="N94" s="7">
        <f t="shared" si="40"/>
        <v>454</v>
      </c>
      <c r="O94" s="7">
        <f t="shared" si="41"/>
        <v>505</v>
      </c>
      <c r="P94" s="29">
        <f t="shared" si="42"/>
        <v>0</v>
      </c>
      <c r="Q94" s="29">
        <f t="shared" si="42"/>
        <v>0</v>
      </c>
      <c r="R94" s="6">
        <f t="shared" si="43"/>
        <v>0</v>
      </c>
      <c r="S94" s="7">
        <f t="shared" si="44"/>
        <v>0</v>
      </c>
      <c r="T94" s="7">
        <f t="shared" si="45"/>
        <v>0</v>
      </c>
      <c r="U94" s="7">
        <f t="shared" si="46"/>
        <v>0</v>
      </c>
      <c r="V94" s="7">
        <f t="shared" si="47"/>
        <v>0</v>
      </c>
      <c r="W94" s="7">
        <f t="shared" si="48"/>
        <v>0</v>
      </c>
      <c r="X94" s="40">
        <f t="shared" si="49"/>
        <v>0</v>
      </c>
      <c r="Y94" s="40">
        <f t="shared" si="49"/>
        <v>0</v>
      </c>
      <c r="Z94" s="6">
        <f t="shared" si="25"/>
        <v>100116.6</v>
      </c>
      <c r="AA94" s="7">
        <f t="shared" si="26"/>
        <v>37714</v>
      </c>
      <c r="AB94" s="7">
        <f t="shared" si="27"/>
        <v>67414</v>
      </c>
      <c r="AC94" s="7">
        <f t="shared" si="28"/>
        <v>74659</v>
      </c>
      <c r="AD94" s="7">
        <f t="shared" si="50"/>
        <v>47914</v>
      </c>
      <c r="AE94" s="63">
        <f t="shared" si="51"/>
        <v>75672</v>
      </c>
      <c r="AF94" s="40">
        <f t="shared" si="52"/>
        <v>911</v>
      </c>
      <c r="AG94" s="40">
        <f t="shared" si="52"/>
        <v>67522</v>
      </c>
    </row>
    <row r="95" spans="1:33">
      <c r="A95" s="5" t="s">
        <v>9</v>
      </c>
      <c r="B95" s="6">
        <f t="shared" si="29"/>
        <v>59075.1</v>
      </c>
      <c r="C95" s="7">
        <f t="shared" si="30"/>
        <v>42165</v>
      </c>
      <c r="D95" s="7">
        <f t="shared" si="31"/>
        <v>54631</v>
      </c>
      <c r="E95" s="7">
        <f t="shared" si="32"/>
        <v>75381</v>
      </c>
      <c r="F95" s="25">
        <f t="shared" si="33"/>
        <v>74256</v>
      </c>
      <c r="G95" s="63">
        <f t="shared" si="34"/>
        <v>90316</v>
      </c>
      <c r="H95" s="40">
        <f t="shared" si="35"/>
        <v>1881</v>
      </c>
      <c r="I95" s="40">
        <f t="shared" si="35"/>
        <v>76513</v>
      </c>
      <c r="J95" s="6">
        <f t="shared" si="36"/>
        <v>48202.5</v>
      </c>
      <c r="K95" s="7">
        <f t="shared" si="37"/>
        <v>9446</v>
      </c>
      <c r="L95" s="7">
        <f t="shared" si="38"/>
        <v>39908</v>
      </c>
      <c r="M95" s="7">
        <f t="shared" si="39"/>
        <v>37156</v>
      </c>
      <c r="N95" s="7">
        <f t="shared" si="40"/>
        <v>454</v>
      </c>
      <c r="O95" s="7">
        <f t="shared" si="41"/>
        <v>505</v>
      </c>
      <c r="P95" s="29">
        <f t="shared" si="42"/>
        <v>0</v>
      </c>
      <c r="Q95" s="29">
        <f t="shared" si="42"/>
        <v>0</v>
      </c>
      <c r="R95" s="6">
        <f t="shared" si="43"/>
        <v>0</v>
      </c>
      <c r="S95" s="7">
        <f t="shared" si="44"/>
        <v>0</v>
      </c>
      <c r="T95" s="7">
        <f t="shared" si="45"/>
        <v>0</v>
      </c>
      <c r="U95" s="7">
        <f t="shared" si="46"/>
        <v>0</v>
      </c>
      <c r="V95" s="7">
        <f t="shared" si="47"/>
        <v>0</v>
      </c>
      <c r="W95" s="7">
        <f t="shared" si="48"/>
        <v>0</v>
      </c>
      <c r="X95" s="40">
        <f t="shared" si="49"/>
        <v>0</v>
      </c>
      <c r="Y95" s="40">
        <f t="shared" si="49"/>
        <v>0</v>
      </c>
      <c r="Z95" s="6">
        <f t="shared" si="25"/>
        <v>107277.6</v>
      </c>
      <c r="AA95" s="7">
        <f t="shared" si="26"/>
        <v>51611</v>
      </c>
      <c r="AB95" s="7">
        <f t="shared" si="27"/>
        <v>94539</v>
      </c>
      <c r="AC95" s="7">
        <f t="shared" si="28"/>
        <v>112537</v>
      </c>
      <c r="AD95" s="7">
        <f t="shared" si="50"/>
        <v>74710</v>
      </c>
      <c r="AE95" s="63">
        <f t="shared" si="51"/>
        <v>90821</v>
      </c>
      <c r="AF95" s="40">
        <f t="shared" si="52"/>
        <v>1881</v>
      </c>
      <c r="AG95" s="40">
        <f t="shared" si="52"/>
        <v>76513</v>
      </c>
    </row>
    <row r="96" spans="1:33">
      <c r="A96" s="5" t="s">
        <v>10</v>
      </c>
      <c r="B96" s="6">
        <f t="shared" si="29"/>
        <v>66187.100000000006</v>
      </c>
      <c r="C96" s="7">
        <f t="shared" si="30"/>
        <v>48909</v>
      </c>
      <c r="D96" s="7">
        <f t="shared" si="31"/>
        <v>73191</v>
      </c>
      <c r="E96" s="7">
        <f t="shared" si="32"/>
        <v>95949</v>
      </c>
      <c r="F96" s="25">
        <f t="shared" si="33"/>
        <v>95870</v>
      </c>
      <c r="G96" s="63">
        <f t="shared" si="34"/>
        <v>114921</v>
      </c>
      <c r="H96" s="40">
        <f t="shared" si="35"/>
        <v>2769</v>
      </c>
      <c r="I96" s="40">
        <f t="shared" si="35"/>
        <v>79156</v>
      </c>
      <c r="J96" s="6">
        <f t="shared" si="36"/>
        <v>50423.5</v>
      </c>
      <c r="K96" s="7">
        <f t="shared" si="37"/>
        <v>14657</v>
      </c>
      <c r="L96" s="7">
        <f t="shared" si="38"/>
        <v>55356</v>
      </c>
      <c r="M96" s="7">
        <f t="shared" si="39"/>
        <v>50498</v>
      </c>
      <c r="N96" s="7">
        <f t="shared" si="40"/>
        <v>454</v>
      </c>
      <c r="O96" s="7">
        <f t="shared" si="41"/>
        <v>505</v>
      </c>
      <c r="P96" s="29">
        <f t="shared" si="42"/>
        <v>0</v>
      </c>
      <c r="Q96" s="29">
        <f t="shared" si="42"/>
        <v>0</v>
      </c>
      <c r="R96" s="6">
        <f t="shared" si="43"/>
        <v>3000</v>
      </c>
      <c r="S96" s="7">
        <f t="shared" si="44"/>
        <v>0</v>
      </c>
      <c r="T96" s="7">
        <f t="shared" si="45"/>
        <v>0</v>
      </c>
      <c r="U96" s="7">
        <f t="shared" si="46"/>
        <v>0</v>
      </c>
      <c r="V96" s="7">
        <f t="shared" si="47"/>
        <v>0</v>
      </c>
      <c r="W96" s="7">
        <f t="shared" si="48"/>
        <v>0</v>
      </c>
      <c r="X96" s="40">
        <f t="shared" si="49"/>
        <v>0</v>
      </c>
      <c r="Y96" s="40">
        <f t="shared" si="49"/>
        <v>0</v>
      </c>
      <c r="Z96" s="6">
        <f t="shared" si="25"/>
        <v>119610.6</v>
      </c>
      <c r="AA96" s="7">
        <f t="shared" si="26"/>
        <v>63566</v>
      </c>
      <c r="AB96" s="7">
        <f t="shared" si="27"/>
        <v>128547</v>
      </c>
      <c r="AC96" s="7">
        <f t="shared" si="28"/>
        <v>146447</v>
      </c>
      <c r="AD96" s="7">
        <f t="shared" si="50"/>
        <v>96324</v>
      </c>
      <c r="AE96" s="63">
        <f t="shared" si="51"/>
        <v>115426</v>
      </c>
      <c r="AF96" s="40">
        <f t="shared" si="52"/>
        <v>2769</v>
      </c>
      <c r="AG96" s="40">
        <f t="shared" si="52"/>
        <v>79156</v>
      </c>
    </row>
    <row r="97" spans="1:33">
      <c r="A97" s="5" t="s">
        <v>11</v>
      </c>
      <c r="B97" s="6">
        <f t="shared" si="29"/>
        <v>77630.100000000006</v>
      </c>
      <c r="C97" s="7">
        <f t="shared" si="30"/>
        <v>62266</v>
      </c>
      <c r="D97" s="7">
        <f t="shared" si="31"/>
        <v>80197</v>
      </c>
      <c r="E97" s="7">
        <f t="shared" si="32"/>
        <v>107053</v>
      </c>
      <c r="F97" s="25">
        <f t="shared" si="33"/>
        <v>111584</v>
      </c>
      <c r="G97" s="63">
        <f t="shared" si="34"/>
        <v>128706</v>
      </c>
      <c r="H97" s="40">
        <f t="shared" si="35"/>
        <v>4295</v>
      </c>
      <c r="I97" s="40">
        <f t="shared" si="35"/>
        <v>81786</v>
      </c>
      <c r="J97" s="6">
        <f t="shared" si="36"/>
        <v>53487.5</v>
      </c>
      <c r="K97" s="7">
        <f t="shared" si="37"/>
        <v>15594</v>
      </c>
      <c r="L97" s="7">
        <f t="shared" si="38"/>
        <v>66489</v>
      </c>
      <c r="M97" s="7">
        <f t="shared" si="39"/>
        <v>51870</v>
      </c>
      <c r="N97" s="7">
        <f t="shared" si="40"/>
        <v>454</v>
      </c>
      <c r="O97" s="7">
        <f t="shared" si="41"/>
        <v>514</v>
      </c>
      <c r="P97" s="29">
        <f t="shared" si="42"/>
        <v>0</v>
      </c>
      <c r="Q97" s="29">
        <f t="shared" si="42"/>
        <v>0</v>
      </c>
      <c r="R97" s="6">
        <f t="shared" si="43"/>
        <v>4751</v>
      </c>
      <c r="S97" s="7">
        <f t="shared" si="44"/>
        <v>0</v>
      </c>
      <c r="T97" s="7">
        <f t="shared" si="45"/>
        <v>0</v>
      </c>
      <c r="U97" s="7">
        <f t="shared" si="46"/>
        <v>0</v>
      </c>
      <c r="V97" s="7">
        <f t="shared" si="47"/>
        <v>0</v>
      </c>
      <c r="W97" s="7">
        <f t="shared" si="48"/>
        <v>0</v>
      </c>
      <c r="X97" s="40">
        <f t="shared" si="49"/>
        <v>0</v>
      </c>
      <c r="Y97" s="40">
        <f t="shared" si="49"/>
        <v>0</v>
      </c>
      <c r="Z97" s="6">
        <f t="shared" si="25"/>
        <v>135868.6</v>
      </c>
      <c r="AA97" s="7">
        <f t="shared" si="26"/>
        <v>77860</v>
      </c>
      <c r="AB97" s="7">
        <f t="shared" si="27"/>
        <v>146686</v>
      </c>
      <c r="AC97" s="7">
        <f t="shared" si="28"/>
        <v>158923</v>
      </c>
      <c r="AD97" s="7">
        <f t="shared" si="50"/>
        <v>112038</v>
      </c>
      <c r="AE97" s="63">
        <f t="shared" si="51"/>
        <v>129220</v>
      </c>
      <c r="AF97" s="40">
        <f t="shared" si="52"/>
        <v>4295</v>
      </c>
      <c r="AG97" s="40">
        <f t="shared" si="52"/>
        <v>81786</v>
      </c>
    </row>
    <row r="98" spans="1:33">
      <c r="A98" s="5" t="s">
        <v>12</v>
      </c>
      <c r="B98" s="6">
        <f t="shared" si="29"/>
        <v>85773.1</v>
      </c>
      <c r="C98" s="7">
        <f t="shared" si="30"/>
        <v>74912</v>
      </c>
      <c r="D98" s="7">
        <f t="shared" si="31"/>
        <v>85714</v>
      </c>
      <c r="E98" s="7">
        <f t="shared" si="32"/>
        <v>122402</v>
      </c>
      <c r="F98" s="25">
        <f t="shared" si="33"/>
        <v>132263</v>
      </c>
      <c r="G98" s="63">
        <f t="shared" si="34"/>
        <v>133648</v>
      </c>
      <c r="H98" s="40">
        <f t="shared" si="35"/>
        <v>5398</v>
      </c>
      <c r="I98" s="40">
        <f t="shared" si="35"/>
        <v>85028</v>
      </c>
      <c r="J98" s="6">
        <f t="shared" si="36"/>
        <v>56775.5</v>
      </c>
      <c r="K98" s="7">
        <f t="shared" si="37"/>
        <v>18690</v>
      </c>
      <c r="L98" s="7">
        <f t="shared" si="38"/>
        <v>76088</v>
      </c>
      <c r="M98" s="7">
        <f t="shared" si="39"/>
        <v>60721</v>
      </c>
      <c r="N98" s="7">
        <f t="shared" si="40"/>
        <v>468</v>
      </c>
      <c r="O98" s="7">
        <f t="shared" si="41"/>
        <v>514</v>
      </c>
      <c r="P98" s="29">
        <f t="shared" si="42"/>
        <v>0</v>
      </c>
      <c r="Q98" s="29">
        <f t="shared" si="42"/>
        <v>0</v>
      </c>
      <c r="R98" s="6">
        <f t="shared" si="43"/>
        <v>11849</v>
      </c>
      <c r="S98" s="7">
        <f t="shared" si="44"/>
        <v>0</v>
      </c>
      <c r="T98" s="7">
        <f t="shared" si="45"/>
        <v>0</v>
      </c>
      <c r="U98" s="7">
        <f t="shared" si="46"/>
        <v>0</v>
      </c>
      <c r="V98" s="7">
        <f t="shared" si="47"/>
        <v>6001</v>
      </c>
      <c r="W98" s="7">
        <f t="shared" si="48"/>
        <v>0</v>
      </c>
      <c r="X98" s="40">
        <f t="shared" si="49"/>
        <v>0</v>
      </c>
      <c r="Y98" s="40">
        <f t="shared" si="49"/>
        <v>0</v>
      </c>
      <c r="Z98" s="6">
        <f t="shared" si="25"/>
        <v>154397.6</v>
      </c>
      <c r="AA98" s="7">
        <f t="shared" si="26"/>
        <v>93602</v>
      </c>
      <c r="AB98" s="7">
        <f t="shared" si="27"/>
        <v>161802</v>
      </c>
      <c r="AC98" s="7">
        <f t="shared" si="28"/>
        <v>183123</v>
      </c>
      <c r="AD98" s="7">
        <f t="shared" si="50"/>
        <v>138732</v>
      </c>
      <c r="AE98" s="63">
        <f t="shared" si="51"/>
        <v>134162</v>
      </c>
      <c r="AF98" s="40">
        <f t="shared" si="52"/>
        <v>5398</v>
      </c>
      <c r="AG98" s="40">
        <f t="shared" si="52"/>
        <v>85028</v>
      </c>
    </row>
    <row r="99" spans="1:33">
      <c r="A99" s="5" t="s">
        <v>13</v>
      </c>
      <c r="B99" s="6">
        <f t="shared" si="29"/>
        <v>95150.1</v>
      </c>
      <c r="C99" s="7">
        <f t="shared" si="30"/>
        <v>96956</v>
      </c>
      <c r="D99" s="7">
        <f t="shared" si="31"/>
        <v>91536</v>
      </c>
      <c r="E99" s="7">
        <f t="shared" si="32"/>
        <v>128439</v>
      </c>
      <c r="F99" s="25">
        <f t="shared" si="33"/>
        <v>140951</v>
      </c>
      <c r="G99" s="63">
        <f t="shared" si="34"/>
        <v>141272</v>
      </c>
      <c r="H99" s="40">
        <f t="shared" si="35"/>
        <v>7097</v>
      </c>
      <c r="I99" s="40">
        <f t="shared" si="35"/>
        <v>87447</v>
      </c>
      <c r="J99" s="6">
        <f t="shared" si="36"/>
        <v>61137.5</v>
      </c>
      <c r="K99" s="7">
        <f t="shared" si="37"/>
        <v>18752</v>
      </c>
      <c r="L99" s="7">
        <f t="shared" si="38"/>
        <v>85428</v>
      </c>
      <c r="M99" s="7">
        <f t="shared" si="39"/>
        <v>68421</v>
      </c>
      <c r="N99" s="7">
        <f t="shared" si="40"/>
        <v>468</v>
      </c>
      <c r="O99" s="7">
        <f t="shared" si="41"/>
        <v>690</v>
      </c>
      <c r="P99" s="29">
        <f t="shared" si="42"/>
        <v>0</v>
      </c>
      <c r="Q99" s="29">
        <f t="shared" si="42"/>
        <v>0</v>
      </c>
      <c r="R99" s="6">
        <f t="shared" si="43"/>
        <v>11849</v>
      </c>
      <c r="S99" s="7">
        <f t="shared" si="44"/>
        <v>0</v>
      </c>
      <c r="T99" s="7">
        <f t="shared" si="45"/>
        <v>0</v>
      </c>
      <c r="U99" s="7">
        <f t="shared" si="46"/>
        <v>7792</v>
      </c>
      <c r="V99" s="7">
        <f t="shared" si="47"/>
        <v>6001</v>
      </c>
      <c r="W99" s="7">
        <f t="shared" si="48"/>
        <v>0</v>
      </c>
      <c r="X99" s="40">
        <f t="shared" si="49"/>
        <v>0</v>
      </c>
      <c r="Y99" s="40">
        <f t="shared" si="49"/>
        <v>0</v>
      </c>
      <c r="Z99" s="6">
        <f t="shared" si="25"/>
        <v>168136.6</v>
      </c>
      <c r="AA99" s="7">
        <f t="shared" si="26"/>
        <v>115708</v>
      </c>
      <c r="AB99" s="7">
        <f t="shared" si="27"/>
        <v>176964</v>
      </c>
      <c r="AC99" s="7">
        <f t="shared" si="28"/>
        <v>204652</v>
      </c>
      <c r="AD99" s="7">
        <f t="shared" si="50"/>
        <v>147420</v>
      </c>
      <c r="AE99" s="63">
        <f t="shared" si="51"/>
        <v>141962</v>
      </c>
      <c r="AF99" s="40">
        <f t="shared" si="52"/>
        <v>7097</v>
      </c>
      <c r="AG99" s="40">
        <f t="shared" si="52"/>
        <v>87447</v>
      </c>
    </row>
    <row r="100" spans="1:33">
      <c r="A100" s="5" t="s">
        <v>14</v>
      </c>
      <c r="B100" s="6">
        <f t="shared" si="29"/>
        <v>104041.1</v>
      </c>
      <c r="C100" s="7">
        <f t="shared" si="30"/>
        <v>108710</v>
      </c>
      <c r="D100" s="7">
        <f t="shared" si="31"/>
        <v>98637</v>
      </c>
      <c r="E100" s="7">
        <f t="shared" si="32"/>
        <v>152933</v>
      </c>
      <c r="F100" s="25">
        <f t="shared" si="33"/>
        <v>170959</v>
      </c>
      <c r="G100" s="63">
        <f t="shared" si="34"/>
        <v>150262</v>
      </c>
      <c r="H100" s="40">
        <f t="shared" si="35"/>
        <v>10890</v>
      </c>
      <c r="I100" s="40">
        <f t="shared" si="35"/>
        <v>92128</v>
      </c>
      <c r="J100" s="6">
        <f t="shared" si="36"/>
        <v>64216.5</v>
      </c>
      <c r="K100" s="7">
        <f t="shared" si="37"/>
        <v>20480</v>
      </c>
      <c r="L100" s="7">
        <f t="shared" si="38"/>
        <v>88972</v>
      </c>
      <c r="M100" s="7">
        <f t="shared" si="39"/>
        <v>71762</v>
      </c>
      <c r="N100" s="7">
        <f t="shared" si="40"/>
        <v>619</v>
      </c>
      <c r="O100" s="7">
        <f t="shared" si="41"/>
        <v>690</v>
      </c>
      <c r="P100" s="29">
        <f t="shared" si="42"/>
        <v>0</v>
      </c>
      <c r="Q100" s="29">
        <f t="shared" si="42"/>
        <v>0</v>
      </c>
      <c r="R100" s="6">
        <f t="shared" si="43"/>
        <v>11849</v>
      </c>
      <c r="S100" s="7">
        <f t="shared" si="44"/>
        <v>0</v>
      </c>
      <c r="T100" s="7">
        <f t="shared" si="45"/>
        <v>0</v>
      </c>
      <c r="U100" s="7">
        <f t="shared" si="46"/>
        <v>7792</v>
      </c>
      <c r="V100" s="7">
        <f t="shared" si="47"/>
        <v>21001</v>
      </c>
      <c r="W100" s="7">
        <f t="shared" si="48"/>
        <v>0</v>
      </c>
      <c r="X100" s="40">
        <f t="shared" si="49"/>
        <v>0</v>
      </c>
      <c r="Y100" s="40">
        <f t="shared" si="49"/>
        <v>0</v>
      </c>
      <c r="Z100" s="6">
        <f t="shared" si="25"/>
        <v>180106.6</v>
      </c>
      <c r="AA100" s="7">
        <f t="shared" si="26"/>
        <v>129190</v>
      </c>
      <c r="AB100" s="7">
        <f t="shared" si="27"/>
        <v>187609</v>
      </c>
      <c r="AC100" s="7">
        <f t="shared" si="28"/>
        <v>232487</v>
      </c>
      <c r="AD100" s="7">
        <f t="shared" si="50"/>
        <v>192579</v>
      </c>
      <c r="AE100" s="63">
        <f t="shared" si="51"/>
        <v>150952</v>
      </c>
      <c r="AF100" s="40">
        <f t="shared" si="52"/>
        <v>10890</v>
      </c>
      <c r="AG100" s="40">
        <f t="shared" si="52"/>
        <v>92128</v>
      </c>
    </row>
    <row r="101" spans="1:33">
      <c r="A101" s="5" t="s">
        <v>15</v>
      </c>
      <c r="B101" s="6">
        <f t="shared" si="29"/>
        <v>108750.1</v>
      </c>
      <c r="C101" s="7">
        <f t="shared" si="30"/>
        <v>116592</v>
      </c>
      <c r="D101" s="7">
        <f t="shared" si="31"/>
        <v>122781</v>
      </c>
      <c r="E101" s="7">
        <f t="shared" si="32"/>
        <v>160338</v>
      </c>
      <c r="F101" s="25">
        <f t="shared" si="33"/>
        <v>197186</v>
      </c>
      <c r="G101" s="63">
        <f t="shared" si="34"/>
        <v>150962</v>
      </c>
      <c r="H101" s="40">
        <f t="shared" si="35"/>
        <v>13700</v>
      </c>
      <c r="I101" s="40">
        <f t="shared" si="35"/>
        <v>99554</v>
      </c>
      <c r="J101" s="6">
        <f t="shared" si="36"/>
        <v>66379</v>
      </c>
      <c r="K101" s="7">
        <f t="shared" si="37"/>
        <v>23353</v>
      </c>
      <c r="L101" s="7">
        <f t="shared" si="38"/>
        <v>96524</v>
      </c>
      <c r="M101" s="7">
        <f t="shared" si="39"/>
        <v>77898</v>
      </c>
      <c r="N101" s="7">
        <f t="shared" si="40"/>
        <v>619</v>
      </c>
      <c r="O101" s="7">
        <f t="shared" si="41"/>
        <v>705</v>
      </c>
      <c r="P101" s="29">
        <f t="shared" si="42"/>
        <v>0</v>
      </c>
      <c r="Q101" s="29">
        <f t="shared" si="42"/>
        <v>0</v>
      </c>
      <c r="R101" s="6">
        <f t="shared" si="43"/>
        <v>11849</v>
      </c>
      <c r="S101" s="7">
        <f t="shared" si="44"/>
        <v>0</v>
      </c>
      <c r="T101" s="7">
        <f t="shared" si="45"/>
        <v>15000</v>
      </c>
      <c r="U101" s="7">
        <f t="shared" si="46"/>
        <v>7792</v>
      </c>
      <c r="V101" s="7">
        <f t="shared" si="47"/>
        <v>28476</v>
      </c>
      <c r="W101" s="7">
        <f t="shared" si="48"/>
        <v>0</v>
      </c>
      <c r="X101" s="40">
        <f t="shared" si="49"/>
        <v>0</v>
      </c>
      <c r="Y101" s="40">
        <f t="shared" si="49"/>
        <v>0</v>
      </c>
      <c r="Z101" s="6">
        <f t="shared" si="25"/>
        <v>186978.1</v>
      </c>
      <c r="AA101" s="7">
        <f t="shared" si="26"/>
        <v>139945</v>
      </c>
      <c r="AB101" s="7">
        <f t="shared" si="27"/>
        <v>234305</v>
      </c>
      <c r="AC101" s="7">
        <f t="shared" si="28"/>
        <v>246028</v>
      </c>
      <c r="AD101" s="7">
        <f t="shared" si="50"/>
        <v>226281</v>
      </c>
      <c r="AE101" s="63">
        <f t="shared" si="51"/>
        <v>151667</v>
      </c>
      <c r="AF101" s="40">
        <f t="shared" si="52"/>
        <v>13700</v>
      </c>
      <c r="AG101" s="40">
        <f t="shared" si="52"/>
        <v>99554</v>
      </c>
    </row>
    <row r="102" spans="1:33" ht="13.5" thickBot="1">
      <c r="A102" s="20" t="s">
        <v>16</v>
      </c>
      <c r="B102" s="21">
        <f t="shared" si="29"/>
        <v>112481.1</v>
      </c>
      <c r="C102" s="22">
        <f t="shared" si="30"/>
        <v>119521</v>
      </c>
      <c r="D102" s="22">
        <f t="shared" si="31"/>
        <v>149172</v>
      </c>
      <c r="E102" s="22">
        <f t="shared" si="32"/>
        <v>173766</v>
      </c>
      <c r="F102" s="50">
        <f t="shared" si="33"/>
        <v>207489</v>
      </c>
      <c r="G102" s="64">
        <f t="shared" si="34"/>
        <v>164359</v>
      </c>
      <c r="H102" s="47">
        <f t="shared" si="35"/>
        <v>17102</v>
      </c>
      <c r="I102" s="47">
        <f t="shared" si="35"/>
        <v>102598</v>
      </c>
      <c r="J102" s="21">
        <f t="shared" si="36"/>
        <v>69983</v>
      </c>
      <c r="K102" s="22">
        <f t="shared" si="37"/>
        <v>25069</v>
      </c>
      <c r="L102" s="22">
        <f t="shared" si="38"/>
        <v>105973</v>
      </c>
      <c r="M102" s="22">
        <f t="shared" si="39"/>
        <v>82426</v>
      </c>
      <c r="N102" s="22">
        <f t="shared" si="40"/>
        <v>820</v>
      </c>
      <c r="O102" s="22">
        <f t="shared" si="41"/>
        <v>806</v>
      </c>
      <c r="P102" s="30">
        <f t="shared" si="42"/>
        <v>0</v>
      </c>
      <c r="Q102" s="30">
        <f t="shared" si="42"/>
        <v>0</v>
      </c>
      <c r="R102" s="21">
        <f t="shared" si="43"/>
        <v>11849</v>
      </c>
      <c r="S102" s="22">
        <f t="shared" si="44"/>
        <v>0</v>
      </c>
      <c r="T102" s="22">
        <f t="shared" si="45"/>
        <v>15000</v>
      </c>
      <c r="U102" s="22">
        <f t="shared" si="46"/>
        <v>14216</v>
      </c>
      <c r="V102" s="22">
        <f t="shared" si="47"/>
        <v>28476</v>
      </c>
      <c r="W102" s="22">
        <f t="shared" si="48"/>
        <v>3972</v>
      </c>
      <c r="X102" s="47">
        <f t="shared" si="49"/>
        <v>0</v>
      </c>
      <c r="Y102" s="47">
        <f t="shared" si="49"/>
        <v>0</v>
      </c>
      <c r="Z102" s="21">
        <f t="shared" si="25"/>
        <v>194313.1</v>
      </c>
      <c r="AA102" s="22">
        <f t="shared" si="26"/>
        <v>144590</v>
      </c>
      <c r="AB102" s="22">
        <f t="shared" si="27"/>
        <v>270145</v>
      </c>
      <c r="AC102" s="22">
        <f t="shared" si="28"/>
        <v>270408</v>
      </c>
      <c r="AD102" s="22">
        <f t="shared" si="50"/>
        <v>236785</v>
      </c>
      <c r="AE102" s="64">
        <f t="shared" si="51"/>
        <v>169137</v>
      </c>
      <c r="AF102" s="47">
        <f t="shared" si="52"/>
        <v>17102</v>
      </c>
      <c r="AG102" s="47">
        <f t="shared" si="52"/>
        <v>102598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53">+B27</f>
        <v>77286</v>
      </c>
      <c r="C110" s="7">
        <f t="shared" si="53"/>
        <v>48593</v>
      </c>
      <c r="D110" s="7">
        <f t="shared" si="53"/>
        <v>43446</v>
      </c>
      <c r="E110" s="7">
        <f t="shared" si="53"/>
        <v>31314</v>
      </c>
      <c r="F110" s="25">
        <f t="shared" si="53"/>
        <v>20723</v>
      </c>
      <c r="G110" s="63">
        <f t="shared" si="53"/>
        <v>43115</v>
      </c>
      <c r="H110" s="40">
        <f t="shared" si="53"/>
        <v>44410</v>
      </c>
      <c r="I110" s="40">
        <f t="shared" ref="I110" si="54">+I27</f>
        <v>15890</v>
      </c>
      <c r="J110" s="6">
        <f t="shared" si="53"/>
        <v>156752</v>
      </c>
      <c r="K110" s="7">
        <f t="shared" si="53"/>
        <v>137229</v>
      </c>
      <c r="L110" s="7">
        <f t="shared" si="53"/>
        <v>212989</v>
      </c>
      <c r="M110" s="7">
        <f t="shared" si="53"/>
        <v>369265</v>
      </c>
      <c r="N110" s="7">
        <f t="shared" si="53"/>
        <v>342378</v>
      </c>
      <c r="O110" s="7">
        <f t="shared" si="53"/>
        <v>439011</v>
      </c>
      <c r="P110" s="29">
        <f t="shared" si="53"/>
        <v>344319</v>
      </c>
      <c r="Q110" s="29">
        <f t="shared" ref="Q110" si="55">+Q27</f>
        <v>288354</v>
      </c>
      <c r="R110" s="6">
        <f t="shared" si="53"/>
        <v>88544.66</v>
      </c>
      <c r="S110" s="7">
        <f t="shared" si="53"/>
        <v>25352</v>
      </c>
      <c r="T110" s="7">
        <f t="shared" si="53"/>
        <v>0</v>
      </c>
      <c r="U110" s="7">
        <f t="shared" si="53"/>
        <v>36851</v>
      </c>
      <c r="V110" s="7">
        <f t="shared" si="53"/>
        <v>31797</v>
      </c>
      <c r="W110" s="7">
        <f t="shared" si="53"/>
        <v>43339</v>
      </c>
      <c r="X110" s="40">
        <f t="shared" si="53"/>
        <v>2259</v>
      </c>
      <c r="Y110" s="40">
        <f t="shared" ref="Y110" si="56">+Y27</f>
        <v>83050</v>
      </c>
      <c r="Z110" s="6">
        <f t="shared" ref="Z110:Z121" si="57">+R110+J110+B110</f>
        <v>322582.66000000003</v>
      </c>
      <c r="AA110" s="7">
        <f t="shared" ref="AA110:AA121" si="58">+S110+K110+C110</f>
        <v>211174</v>
      </c>
      <c r="AB110" s="7">
        <f t="shared" ref="AB110:AB121" si="59">+T110+L110+D110</f>
        <v>256435</v>
      </c>
      <c r="AC110" s="7">
        <f t="shared" ref="AC110:AC121" si="60">+U110+M110+E110</f>
        <v>437430</v>
      </c>
      <c r="AD110" s="7">
        <f>+AD27</f>
        <v>394898</v>
      </c>
      <c r="AE110" s="63">
        <f>+AE27</f>
        <v>525465</v>
      </c>
      <c r="AF110" s="40">
        <f>+AF27</f>
        <v>390988</v>
      </c>
      <c r="AG110" s="40">
        <f>+AG27</f>
        <v>387294</v>
      </c>
    </row>
    <row r="111" spans="1:33">
      <c r="A111" s="5" t="s">
        <v>24</v>
      </c>
      <c r="B111" s="6">
        <f t="shared" ref="B111:B121" si="61">+B110+B28</f>
        <v>104872</v>
      </c>
      <c r="C111" s="7">
        <f t="shared" ref="C111:C121" si="62">+C110+C28</f>
        <v>164581</v>
      </c>
      <c r="D111" s="7">
        <f t="shared" ref="D111:D121" si="63">+D110+D28</f>
        <v>56875</v>
      </c>
      <c r="E111" s="7">
        <f t="shared" ref="E111:E121" si="64">+E110+E28</f>
        <v>56872</v>
      </c>
      <c r="F111" s="25">
        <f t="shared" ref="F111:F121" si="65">+F110+F28</f>
        <v>70554</v>
      </c>
      <c r="G111" s="63">
        <f t="shared" ref="G111:G121" si="66">+G110+G28</f>
        <v>84444</v>
      </c>
      <c r="H111" s="40">
        <f t="shared" ref="H111:I121" si="67">+H110+H28</f>
        <v>88756</v>
      </c>
      <c r="I111" s="40">
        <f t="shared" si="67"/>
        <v>32921</v>
      </c>
      <c r="J111" s="6">
        <f t="shared" ref="J111:J121" si="68">+J110+J28</f>
        <v>317507</v>
      </c>
      <c r="K111" s="7">
        <f t="shared" ref="K111:K121" si="69">+K110+K28</f>
        <v>318288.2</v>
      </c>
      <c r="L111" s="7">
        <f t="shared" ref="L111:L121" si="70">+L110+L28</f>
        <v>443517</v>
      </c>
      <c r="M111" s="7">
        <f t="shared" ref="M111:M121" si="71">+M110+M28</f>
        <v>680223</v>
      </c>
      <c r="N111" s="7">
        <f t="shared" ref="N111:N121" si="72">+N110+N28</f>
        <v>751353</v>
      </c>
      <c r="O111" s="7">
        <f t="shared" ref="O111:O121" si="73">+O110+O28</f>
        <v>938821</v>
      </c>
      <c r="P111" s="29">
        <f t="shared" ref="P111:Q121" si="74">+P110+P28</f>
        <v>636039</v>
      </c>
      <c r="Q111" s="29">
        <f t="shared" si="74"/>
        <v>604612</v>
      </c>
      <c r="R111" s="6">
        <f t="shared" ref="R111:R121" si="75">+R110+R28</f>
        <v>157643.63</v>
      </c>
      <c r="S111" s="7">
        <f t="shared" ref="S111:S121" si="76">+S110+S28</f>
        <v>50631.3</v>
      </c>
      <c r="T111" s="7">
        <f t="shared" ref="T111:T121" si="77">+T110+T28</f>
        <v>59281</v>
      </c>
      <c r="U111" s="7">
        <f t="shared" ref="U111:U121" si="78">+U110+U28</f>
        <v>88159</v>
      </c>
      <c r="V111" s="7">
        <f t="shared" ref="V111:V121" si="79">+V110+V28</f>
        <v>144024</v>
      </c>
      <c r="W111" s="7">
        <f t="shared" ref="W111:W121" si="80">+W110+W28</f>
        <v>67955</v>
      </c>
      <c r="X111" s="40">
        <f t="shared" ref="X111:Y121" si="81">+X110+X28</f>
        <v>113398</v>
      </c>
      <c r="Y111" s="40">
        <f t="shared" si="81"/>
        <v>138930</v>
      </c>
      <c r="Z111" s="6">
        <f t="shared" si="57"/>
        <v>580022.63</v>
      </c>
      <c r="AA111" s="7">
        <f t="shared" si="58"/>
        <v>533500.5</v>
      </c>
      <c r="AB111" s="7">
        <f t="shared" si="59"/>
        <v>559673</v>
      </c>
      <c r="AC111" s="7">
        <f t="shared" si="60"/>
        <v>825254</v>
      </c>
      <c r="AD111" s="7">
        <f t="shared" ref="AD111:AD121" si="82">+AD110+AD28</f>
        <v>965931</v>
      </c>
      <c r="AE111" s="63">
        <f t="shared" ref="AE111:AE121" si="83">+AE110+AE28</f>
        <v>1091220</v>
      </c>
      <c r="AF111" s="40">
        <f t="shared" ref="AF111:AG121" si="84">+AF110+AF28</f>
        <v>838193</v>
      </c>
      <c r="AG111" s="40">
        <f t="shared" si="84"/>
        <v>776463</v>
      </c>
    </row>
    <row r="112" spans="1:33">
      <c r="A112" s="5" t="s">
        <v>7</v>
      </c>
      <c r="B112" s="6">
        <f t="shared" si="61"/>
        <v>136092</v>
      </c>
      <c r="C112" s="7">
        <f t="shared" si="62"/>
        <v>194719</v>
      </c>
      <c r="D112" s="7">
        <f t="shared" si="63"/>
        <v>87663</v>
      </c>
      <c r="E112" s="7">
        <f t="shared" si="64"/>
        <v>82204</v>
      </c>
      <c r="F112" s="25">
        <f t="shared" si="65"/>
        <v>98640</v>
      </c>
      <c r="G112" s="63">
        <f t="shared" si="66"/>
        <v>134686</v>
      </c>
      <c r="H112" s="40">
        <f t="shared" si="67"/>
        <v>110772</v>
      </c>
      <c r="I112" s="40">
        <f t="shared" si="67"/>
        <v>52482</v>
      </c>
      <c r="J112" s="6">
        <f t="shared" si="68"/>
        <v>520253.9</v>
      </c>
      <c r="K112" s="7">
        <f t="shared" si="69"/>
        <v>518069.2</v>
      </c>
      <c r="L112" s="7">
        <f t="shared" si="70"/>
        <v>717022</v>
      </c>
      <c r="M112" s="7">
        <f t="shared" si="71"/>
        <v>1073091</v>
      </c>
      <c r="N112" s="7">
        <f t="shared" si="72"/>
        <v>1178070</v>
      </c>
      <c r="O112" s="7">
        <f t="shared" si="73"/>
        <v>1395340</v>
      </c>
      <c r="P112" s="29">
        <f t="shared" si="74"/>
        <v>701232</v>
      </c>
      <c r="Q112" s="29">
        <f t="shared" si="74"/>
        <v>953803</v>
      </c>
      <c r="R112" s="6">
        <f t="shared" si="75"/>
        <v>162693.22</v>
      </c>
      <c r="S112" s="7">
        <f t="shared" si="76"/>
        <v>142020.29999999999</v>
      </c>
      <c r="T112" s="7">
        <f t="shared" si="77"/>
        <v>118714</v>
      </c>
      <c r="U112" s="7">
        <f t="shared" si="78"/>
        <v>165316</v>
      </c>
      <c r="V112" s="7">
        <f t="shared" si="79"/>
        <v>200987</v>
      </c>
      <c r="W112" s="7">
        <f t="shared" si="80"/>
        <v>164543</v>
      </c>
      <c r="X112" s="40">
        <f t="shared" si="81"/>
        <v>156401</v>
      </c>
      <c r="Y112" s="40">
        <f t="shared" si="81"/>
        <v>307669</v>
      </c>
      <c r="Z112" s="6">
        <f t="shared" si="57"/>
        <v>819039.12</v>
      </c>
      <c r="AA112" s="7">
        <f t="shared" si="58"/>
        <v>854808.5</v>
      </c>
      <c r="AB112" s="7">
        <f t="shared" si="59"/>
        <v>923399</v>
      </c>
      <c r="AC112" s="7">
        <f t="shared" si="60"/>
        <v>1320611</v>
      </c>
      <c r="AD112" s="7">
        <f t="shared" si="82"/>
        <v>1477697</v>
      </c>
      <c r="AE112" s="63">
        <f t="shared" si="83"/>
        <v>1694569</v>
      </c>
      <c r="AF112" s="40">
        <f t="shared" si="84"/>
        <v>968405</v>
      </c>
      <c r="AG112" s="40">
        <f t="shared" si="84"/>
        <v>1313954</v>
      </c>
    </row>
    <row r="113" spans="1:33">
      <c r="A113" s="5" t="s">
        <v>8</v>
      </c>
      <c r="B113" s="6">
        <f t="shared" si="61"/>
        <v>234952.5</v>
      </c>
      <c r="C113" s="7">
        <f t="shared" si="62"/>
        <v>240413</v>
      </c>
      <c r="D113" s="7">
        <f t="shared" si="63"/>
        <v>118680</v>
      </c>
      <c r="E113" s="7">
        <f t="shared" si="64"/>
        <v>113859</v>
      </c>
      <c r="F113" s="25">
        <f t="shared" si="65"/>
        <v>159790</v>
      </c>
      <c r="G113" s="63">
        <f t="shared" si="66"/>
        <v>188831</v>
      </c>
      <c r="H113" s="40">
        <f t="shared" si="67"/>
        <v>138320</v>
      </c>
      <c r="I113" s="40">
        <f t="shared" si="67"/>
        <v>75854</v>
      </c>
      <c r="J113" s="6">
        <f t="shared" si="68"/>
        <v>647764.85</v>
      </c>
      <c r="K113" s="7">
        <f t="shared" si="69"/>
        <v>741226.2</v>
      </c>
      <c r="L113" s="7">
        <f t="shared" si="70"/>
        <v>1000311</v>
      </c>
      <c r="M113" s="7">
        <f t="shared" si="71"/>
        <v>1459096</v>
      </c>
      <c r="N113" s="7">
        <f t="shared" si="72"/>
        <v>1636942</v>
      </c>
      <c r="O113" s="7">
        <f t="shared" si="73"/>
        <v>2018463</v>
      </c>
      <c r="P113" s="29">
        <f t="shared" si="74"/>
        <v>1037583</v>
      </c>
      <c r="Q113" s="29">
        <f t="shared" si="74"/>
        <v>1369930</v>
      </c>
      <c r="R113" s="6">
        <f t="shared" si="75"/>
        <v>194322.22</v>
      </c>
      <c r="S113" s="7">
        <f t="shared" si="76"/>
        <v>164684.29999999999</v>
      </c>
      <c r="T113" s="7">
        <f t="shared" si="77"/>
        <v>151622</v>
      </c>
      <c r="U113" s="7">
        <f t="shared" si="78"/>
        <v>187557</v>
      </c>
      <c r="V113" s="7">
        <f t="shared" si="79"/>
        <v>216708</v>
      </c>
      <c r="W113" s="7">
        <f t="shared" si="80"/>
        <v>216909</v>
      </c>
      <c r="X113" s="40">
        <f t="shared" si="81"/>
        <v>202330</v>
      </c>
      <c r="Y113" s="40">
        <f t="shared" si="81"/>
        <v>420248</v>
      </c>
      <c r="Z113" s="6">
        <f t="shared" si="57"/>
        <v>1077039.5699999998</v>
      </c>
      <c r="AA113" s="7">
        <f t="shared" si="58"/>
        <v>1146323.5</v>
      </c>
      <c r="AB113" s="7">
        <f t="shared" si="59"/>
        <v>1270613</v>
      </c>
      <c r="AC113" s="7">
        <f t="shared" si="60"/>
        <v>1760512</v>
      </c>
      <c r="AD113" s="7">
        <f t="shared" si="82"/>
        <v>2013440</v>
      </c>
      <c r="AE113" s="63">
        <f t="shared" si="83"/>
        <v>2424203</v>
      </c>
      <c r="AF113" s="40">
        <f t="shared" si="84"/>
        <v>1378233</v>
      </c>
      <c r="AG113" s="40">
        <f t="shared" si="84"/>
        <v>1866032</v>
      </c>
    </row>
    <row r="114" spans="1:33">
      <c r="A114" s="5" t="s">
        <v>9</v>
      </c>
      <c r="B114" s="6">
        <f t="shared" si="61"/>
        <v>264294.38500000001</v>
      </c>
      <c r="C114" s="7">
        <f t="shared" si="62"/>
        <v>261514</v>
      </c>
      <c r="D114" s="7">
        <f t="shared" si="63"/>
        <v>198952.6</v>
      </c>
      <c r="E114" s="7">
        <f t="shared" si="64"/>
        <v>138944</v>
      </c>
      <c r="F114" s="25">
        <f t="shared" si="65"/>
        <v>198215</v>
      </c>
      <c r="G114" s="63">
        <f t="shared" si="66"/>
        <v>252283</v>
      </c>
      <c r="H114" s="40">
        <f t="shared" si="67"/>
        <v>218173</v>
      </c>
      <c r="I114" s="40">
        <f t="shared" si="67"/>
        <v>96263</v>
      </c>
      <c r="J114" s="6">
        <f t="shared" si="68"/>
        <v>795199.85</v>
      </c>
      <c r="K114" s="7">
        <f t="shared" si="69"/>
        <v>954574.1</v>
      </c>
      <c r="L114" s="7">
        <f t="shared" si="70"/>
        <v>1313367</v>
      </c>
      <c r="M114" s="7">
        <f t="shared" si="71"/>
        <v>1847539</v>
      </c>
      <c r="N114" s="7">
        <f t="shared" si="72"/>
        <v>2112450</v>
      </c>
      <c r="O114" s="7">
        <f t="shared" si="73"/>
        <v>2514013</v>
      </c>
      <c r="P114" s="29">
        <f t="shared" si="74"/>
        <v>1332371</v>
      </c>
      <c r="Q114" s="29">
        <f t="shared" si="74"/>
        <v>1743843</v>
      </c>
      <c r="R114" s="6">
        <f t="shared" si="75"/>
        <v>262163.21999999997</v>
      </c>
      <c r="S114" s="7">
        <f t="shared" si="76"/>
        <v>255664.8</v>
      </c>
      <c r="T114" s="7">
        <f t="shared" si="77"/>
        <v>200912</v>
      </c>
      <c r="U114" s="7">
        <f t="shared" si="78"/>
        <v>272135</v>
      </c>
      <c r="V114" s="7">
        <f t="shared" si="79"/>
        <v>315638</v>
      </c>
      <c r="W114" s="7">
        <f t="shared" si="80"/>
        <v>234909</v>
      </c>
      <c r="X114" s="40">
        <f t="shared" si="81"/>
        <v>303185</v>
      </c>
      <c r="Y114" s="40">
        <f t="shared" si="81"/>
        <v>544771</v>
      </c>
      <c r="Z114" s="6">
        <f t="shared" si="57"/>
        <v>1321657.4549999998</v>
      </c>
      <c r="AA114" s="7">
        <f t="shared" si="58"/>
        <v>1471752.9</v>
      </c>
      <c r="AB114" s="7">
        <f t="shared" si="59"/>
        <v>1713231.6</v>
      </c>
      <c r="AC114" s="7">
        <f t="shared" si="60"/>
        <v>2258618</v>
      </c>
      <c r="AD114" s="7">
        <f t="shared" si="82"/>
        <v>2626303</v>
      </c>
      <c r="AE114" s="63">
        <f t="shared" si="83"/>
        <v>3001205</v>
      </c>
      <c r="AF114" s="40">
        <f t="shared" si="84"/>
        <v>1853729</v>
      </c>
      <c r="AG114" s="40">
        <f t="shared" si="84"/>
        <v>2384877</v>
      </c>
    </row>
    <row r="115" spans="1:33">
      <c r="A115" s="5" t="s">
        <v>10</v>
      </c>
      <c r="B115" s="6">
        <f t="shared" si="61"/>
        <v>321200.14</v>
      </c>
      <c r="C115" s="7">
        <f t="shared" si="62"/>
        <v>323296</v>
      </c>
      <c r="D115" s="7">
        <f t="shared" si="63"/>
        <v>255812.1</v>
      </c>
      <c r="E115" s="7">
        <f t="shared" si="64"/>
        <v>182629</v>
      </c>
      <c r="F115" s="25">
        <f t="shared" si="65"/>
        <v>237598</v>
      </c>
      <c r="G115" s="63">
        <f t="shared" si="66"/>
        <v>281097</v>
      </c>
      <c r="H115" s="40">
        <f t="shared" si="67"/>
        <v>290568</v>
      </c>
      <c r="I115" s="40">
        <f t="shared" si="67"/>
        <v>112106</v>
      </c>
      <c r="J115" s="6">
        <f t="shared" si="68"/>
        <v>936178.85</v>
      </c>
      <c r="K115" s="7">
        <f t="shared" si="69"/>
        <v>1163889.1000000001</v>
      </c>
      <c r="L115" s="7">
        <f t="shared" si="70"/>
        <v>1591214.69</v>
      </c>
      <c r="M115" s="7">
        <f t="shared" si="71"/>
        <v>2188015</v>
      </c>
      <c r="N115" s="7">
        <f t="shared" si="72"/>
        <v>2678546</v>
      </c>
      <c r="O115" s="7">
        <f t="shared" si="73"/>
        <v>2841628</v>
      </c>
      <c r="P115" s="29">
        <f t="shared" si="74"/>
        <v>1469805</v>
      </c>
      <c r="Q115" s="29">
        <f t="shared" si="74"/>
        <v>2077026</v>
      </c>
      <c r="R115" s="6">
        <f t="shared" si="75"/>
        <v>311818.21999999997</v>
      </c>
      <c r="S115" s="7">
        <f t="shared" si="76"/>
        <v>288999.8</v>
      </c>
      <c r="T115" s="7">
        <f t="shared" si="77"/>
        <v>293284.3</v>
      </c>
      <c r="U115" s="7">
        <f t="shared" si="78"/>
        <v>347656</v>
      </c>
      <c r="V115" s="7">
        <f t="shared" si="79"/>
        <v>360975</v>
      </c>
      <c r="W115" s="7">
        <f t="shared" si="80"/>
        <v>335524</v>
      </c>
      <c r="X115" s="40">
        <f t="shared" si="81"/>
        <v>797800</v>
      </c>
      <c r="Y115" s="40">
        <f t="shared" si="81"/>
        <v>595002</v>
      </c>
      <c r="Z115" s="6">
        <f t="shared" si="57"/>
        <v>1569197.21</v>
      </c>
      <c r="AA115" s="7">
        <f t="shared" si="58"/>
        <v>1776184.9000000001</v>
      </c>
      <c r="AB115" s="7">
        <f t="shared" si="59"/>
        <v>2140311.09</v>
      </c>
      <c r="AC115" s="7">
        <f t="shared" si="60"/>
        <v>2718300</v>
      </c>
      <c r="AD115" s="7">
        <f t="shared" si="82"/>
        <v>3277119</v>
      </c>
      <c r="AE115" s="63">
        <f t="shared" si="83"/>
        <v>3458249</v>
      </c>
      <c r="AF115" s="40">
        <f t="shared" si="84"/>
        <v>2558173</v>
      </c>
      <c r="AG115" s="40">
        <f t="shared" si="84"/>
        <v>2784134</v>
      </c>
    </row>
    <row r="116" spans="1:33">
      <c r="A116" s="5" t="s">
        <v>11</v>
      </c>
      <c r="B116" s="6">
        <f t="shared" si="61"/>
        <v>373044.14</v>
      </c>
      <c r="C116" s="7">
        <f t="shared" si="62"/>
        <v>371266</v>
      </c>
      <c r="D116" s="7">
        <f t="shared" si="63"/>
        <v>361207.5</v>
      </c>
      <c r="E116" s="7">
        <f t="shared" si="64"/>
        <v>205589</v>
      </c>
      <c r="F116" s="25">
        <f t="shared" si="65"/>
        <v>318393</v>
      </c>
      <c r="G116" s="63">
        <f t="shared" si="66"/>
        <v>380456</v>
      </c>
      <c r="H116" s="40">
        <f t="shared" si="67"/>
        <v>358790</v>
      </c>
      <c r="I116" s="40">
        <f t="shared" si="67"/>
        <v>121782</v>
      </c>
      <c r="J116" s="6">
        <f t="shared" si="68"/>
        <v>1092234.8500000001</v>
      </c>
      <c r="K116" s="7">
        <f t="shared" si="69"/>
        <v>1348325.6</v>
      </c>
      <c r="L116" s="7">
        <f t="shared" si="70"/>
        <v>1846787.69</v>
      </c>
      <c r="M116" s="7">
        <f t="shared" si="71"/>
        <v>2581864</v>
      </c>
      <c r="N116" s="7">
        <f t="shared" si="72"/>
        <v>3297596</v>
      </c>
      <c r="O116" s="7">
        <f t="shared" si="73"/>
        <v>3118215</v>
      </c>
      <c r="P116" s="29">
        <f t="shared" si="74"/>
        <v>1766139</v>
      </c>
      <c r="Q116" s="29">
        <f t="shared" si="74"/>
        <v>2523819</v>
      </c>
      <c r="R116" s="6">
        <f t="shared" si="75"/>
        <v>367376.22</v>
      </c>
      <c r="S116" s="7">
        <f t="shared" si="76"/>
        <v>349445.3</v>
      </c>
      <c r="T116" s="7">
        <f t="shared" si="77"/>
        <v>308540.39999999997</v>
      </c>
      <c r="U116" s="7">
        <f t="shared" si="78"/>
        <v>356121</v>
      </c>
      <c r="V116" s="7">
        <f t="shared" si="79"/>
        <v>430277</v>
      </c>
      <c r="W116" s="7">
        <f t="shared" si="80"/>
        <v>351225</v>
      </c>
      <c r="X116" s="40">
        <f t="shared" si="81"/>
        <v>1033685</v>
      </c>
      <c r="Y116" s="40">
        <f t="shared" si="81"/>
        <v>655633</v>
      </c>
      <c r="Z116" s="6">
        <f t="shared" si="57"/>
        <v>1832655.21</v>
      </c>
      <c r="AA116" s="7">
        <f t="shared" si="58"/>
        <v>2069036.9000000001</v>
      </c>
      <c r="AB116" s="7">
        <f t="shared" si="59"/>
        <v>2516535.59</v>
      </c>
      <c r="AC116" s="7">
        <f t="shared" si="60"/>
        <v>3143574</v>
      </c>
      <c r="AD116" s="7">
        <f t="shared" si="82"/>
        <v>4046266</v>
      </c>
      <c r="AE116" s="63">
        <f t="shared" si="83"/>
        <v>3849896</v>
      </c>
      <c r="AF116" s="40">
        <f t="shared" si="84"/>
        <v>3158614</v>
      </c>
      <c r="AG116" s="40">
        <f t="shared" si="84"/>
        <v>3301234</v>
      </c>
    </row>
    <row r="117" spans="1:33">
      <c r="A117" s="5" t="s">
        <v>12</v>
      </c>
      <c r="B117" s="6">
        <f t="shared" si="61"/>
        <v>410957.14</v>
      </c>
      <c r="C117" s="7">
        <f t="shared" si="62"/>
        <v>405350</v>
      </c>
      <c r="D117" s="7">
        <f t="shared" si="63"/>
        <v>417783.5</v>
      </c>
      <c r="E117" s="7">
        <f t="shared" si="64"/>
        <v>255949</v>
      </c>
      <c r="F117" s="25">
        <f t="shared" si="65"/>
        <v>362773</v>
      </c>
      <c r="G117" s="63">
        <f t="shared" si="66"/>
        <v>428953</v>
      </c>
      <c r="H117" s="40">
        <f t="shared" si="67"/>
        <v>438132</v>
      </c>
      <c r="I117" s="40">
        <f t="shared" si="67"/>
        <v>131955</v>
      </c>
      <c r="J117" s="6">
        <f t="shared" si="68"/>
        <v>1235171.8500000001</v>
      </c>
      <c r="K117" s="7">
        <f t="shared" si="69"/>
        <v>1557436.6</v>
      </c>
      <c r="L117" s="7">
        <f t="shared" si="70"/>
        <v>2208690.69</v>
      </c>
      <c r="M117" s="7">
        <f t="shared" si="71"/>
        <v>2912055</v>
      </c>
      <c r="N117" s="7">
        <f t="shared" si="72"/>
        <v>3802602</v>
      </c>
      <c r="O117" s="7">
        <f t="shared" si="73"/>
        <v>3437289</v>
      </c>
      <c r="P117" s="29">
        <f t="shared" si="74"/>
        <v>2004212</v>
      </c>
      <c r="Q117" s="29">
        <f t="shared" si="74"/>
        <v>2881064</v>
      </c>
      <c r="R117" s="6">
        <f t="shared" si="75"/>
        <v>446250.22</v>
      </c>
      <c r="S117" s="7">
        <f t="shared" si="76"/>
        <v>427738.3</v>
      </c>
      <c r="T117" s="7">
        <f t="shared" si="77"/>
        <v>329329.89999999997</v>
      </c>
      <c r="U117" s="7">
        <f t="shared" si="78"/>
        <v>424832</v>
      </c>
      <c r="V117" s="7">
        <f t="shared" si="79"/>
        <v>512689</v>
      </c>
      <c r="W117" s="7">
        <f t="shared" si="80"/>
        <v>405739</v>
      </c>
      <c r="X117" s="40">
        <f t="shared" si="81"/>
        <v>1131024</v>
      </c>
      <c r="Y117" s="40">
        <f t="shared" si="81"/>
        <v>844333</v>
      </c>
      <c r="Z117" s="6">
        <f t="shared" si="57"/>
        <v>2092379.21</v>
      </c>
      <c r="AA117" s="7">
        <f t="shared" si="58"/>
        <v>2390524.9000000004</v>
      </c>
      <c r="AB117" s="7">
        <f t="shared" si="59"/>
        <v>2955804.09</v>
      </c>
      <c r="AC117" s="7">
        <f t="shared" si="60"/>
        <v>3592836</v>
      </c>
      <c r="AD117" s="7">
        <f t="shared" si="82"/>
        <v>4678064</v>
      </c>
      <c r="AE117" s="63">
        <f t="shared" si="83"/>
        <v>4271981</v>
      </c>
      <c r="AF117" s="40">
        <f t="shared" si="84"/>
        <v>3573368</v>
      </c>
      <c r="AG117" s="40">
        <f t="shared" si="84"/>
        <v>3857352</v>
      </c>
    </row>
    <row r="118" spans="1:33">
      <c r="A118" s="5" t="s">
        <v>13</v>
      </c>
      <c r="B118" s="6">
        <f t="shared" si="61"/>
        <v>456423.14</v>
      </c>
      <c r="C118" s="7">
        <f t="shared" si="62"/>
        <v>474347</v>
      </c>
      <c r="D118" s="7">
        <f t="shared" si="63"/>
        <v>462795.5</v>
      </c>
      <c r="E118" s="7">
        <f t="shared" si="64"/>
        <v>264150</v>
      </c>
      <c r="F118" s="25">
        <f t="shared" si="65"/>
        <v>393914</v>
      </c>
      <c r="G118" s="63">
        <f t="shared" si="66"/>
        <v>486346</v>
      </c>
      <c r="H118" s="40">
        <f t="shared" si="67"/>
        <v>498372.60100000002</v>
      </c>
      <c r="I118" s="40">
        <f t="shared" si="67"/>
        <v>153936</v>
      </c>
      <c r="J118" s="6">
        <f t="shared" si="68"/>
        <v>1361812.85</v>
      </c>
      <c r="K118" s="7">
        <f t="shared" si="69"/>
        <v>1733253.6</v>
      </c>
      <c r="L118" s="7">
        <f t="shared" si="70"/>
        <v>2487154.19</v>
      </c>
      <c r="M118" s="7">
        <f t="shared" si="71"/>
        <v>3237350</v>
      </c>
      <c r="N118" s="7">
        <f t="shared" si="72"/>
        <v>4369297</v>
      </c>
      <c r="O118" s="7">
        <f t="shared" si="73"/>
        <v>3746962</v>
      </c>
      <c r="P118" s="29">
        <f t="shared" si="74"/>
        <v>2318472.5</v>
      </c>
      <c r="Q118" s="29">
        <f t="shared" si="74"/>
        <v>3140035</v>
      </c>
      <c r="R118" s="6">
        <f t="shared" si="75"/>
        <v>505930.22</v>
      </c>
      <c r="S118" s="7">
        <f t="shared" si="76"/>
        <v>472302.3</v>
      </c>
      <c r="T118" s="7">
        <f t="shared" si="77"/>
        <v>354917.89999999997</v>
      </c>
      <c r="U118" s="7">
        <f t="shared" si="78"/>
        <v>433129</v>
      </c>
      <c r="V118" s="7">
        <f t="shared" si="79"/>
        <v>583132</v>
      </c>
      <c r="W118" s="7">
        <f t="shared" si="80"/>
        <v>436117</v>
      </c>
      <c r="X118" s="40">
        <f t="shared" si="81"/>
        <v>1282855.3900000001</v>
      </c>
      <c r="Y118" s="40">
        <f t="shared" si="81"/>
        <v>905699</v>
      </c>
      <c r="Z118" s="6">
        <f t="shared" si="57"/>
        <v>2324166.21</v>
      </c>
      <c r="AA118" s="7">
        <f t="shared" si="58"/>
        <v>2679902.9</v>
      </c>
      <c r="AB118" s="7">
        <f t="shared" si="59"/>
        <v>3304867.59</v>
      </c>
      <c r="AC118" s="7">
        <f t="shared" si="60"/>
        <v>3934629</v>
      </c>
      <c r="AD118" s="7">
        <f t="shared" si="82"/>
        <v>5346343</v>
      </c>
      <c r="AE118" s="63">
        <f t="shared" si="83"/>
        <v>4669425</v>
      </c>
      <c r="AF118" s="40">
        <f t="shared" si="84"/>
        <v>4099700.4909999999</v>
      </c>
      <c r="AG118" s="40">
        <f t="shared" si="84"/>
        <v>4199670</v>
      </c>
    </row>
    <row r="119" spans="1:33">
      <c r="A119" s="5" t="s">
        <v>14</v>
      </c>
      <c r="B119" s="6">
        <f t="shared" si="61"/>
        <v>525158.44000000006</v>
      </c>
      <c r="C119" s="7">
        <f t="shared" si="62"/>
        <v>526602</v>
      </c>
      <c r="D119" s="7">
        <f t="shared" si="63"/>
        <v>493852</v>
      </c>
      <c r="E119" s="7">
        <f t="shared" si="64"/>
        <v>294205</v>
      </c>
      <c r="F119" s="25">
        <f t="shared" si="65"/>
        <v>447732</v>
      </c>
      <c r="G119" s="63">
        <f t="shared" si="66"/>
        <v>528828</v>
      </c>
      <c r="H119" s="40">
        <f t="shared" si="67"/>
        <v>542264.60100000002</v>
      </c>
      <c r="I119" s="40">
        <f t="shared" si="67"/>
        <v>180985.51</v>
      </c>
      <c r="J119" s="6">
        <f t="shared" si="68"/>
        <v>1510964.1500000001</v>
      </c>
      <c r="K119" s="7">
        <f t="shared" si="69"/>
        <v>1907363.2000000002</v>
      </c>
      <c r="L119" s="7">
        <f t="shared" si="70"/>
        <v>2781817.59</v>
      </c>
      <c r="M119" s="7">
        <f t="shared" si="71"/>
        <v>3586750</v>
      </c>
      <c r="N119" s="7">
        <f t="shared" si="72"/>
        <v>4851440</v>
      </c>
      <c r="O119" s="7">
        <f t="shared" si="73"/>
        <v>4036574</v>
      </c>
      <c r="P119" s="29">
        <f t="shared" si="74"/>
        <v>2595401.5</v>
      </c>
      <c r="Q119" s="29">
        <f t="shared" si="74"/>
        <v>3436335</v>
      </c>
      <c r="R119" s="6">
        <f t="shared" si="75"/>
        <v>528221.52</v>
      </c>
      <c r="S119" s="7">
        <f t="shared" si="76"/>
        <v>520618.2</v>
      </c>
      <c r="T119" s="7">
        <f t="shared" si="77"/>
        <v>374319.3</v>
      </c>
      <c r="U119" s="7">
        <f t="shared" si="78"/>
        <v>530878</v>
      </c>
      <c r="V119" s="7">
        <f t="shared" si="79"/>
        <v>677076</v>
      </c>
      <c r="W119" s="7">
        <f t="shared" si="80"/>
        <v>528280</v>
      </c>
      <c r="X119" s="40">
        <f t="shared" si="81"/>
        <v>1383954.3900000001</v>
      </c>
      <c r="Y119" s="40">
        <f t="shared" si="81"/>
        <v>1044028.92</v>
      </c>
      <c r="Z119" s="6">
        <f t="shared" si="57"/>
        <v>2564344.1100000003</v>
      </c>
      <c r="AA119" s="7">
        <f t="shared" si="58"/>
        <v>2954583.4000000004</v>
      </c>
      <c r="AB119" s="7">
        <f t="shared" si="59"/>
        <v>3649988.8899999997</v>
      </c>
      <c r="AC119" s="7">
        <f t="shared" si="60"/>
        <v>4411833</v>
      </c>
      <c r="AD119" s="7">
        <f t="shared" si="82"/>
        <v>5976248</v>
      </c>
      <c r="AE119" s="63">
        <f t="shared" si="83"/>
        <v>5093682</v>
      </c>
      <c r="AF119" s="40">
        <f t="shared" si="84"/>
        <v>4521620.4910000004</v>
      </c>
      <c r="AG119" s="40">
        <f t="shared" si="84"/>
        <v>4661349.43</v>
      </c>
    </row>
    <row r="120" spans="1:33">
      <c r="A120" s="5" t="s">
        <v>15</v>
      </c>
      <c r="B120" s="6">
        <f t="shared" si="61"/>
        <v>617122.74000000011</v>
      </c>
      <c r="C120" s="7">
        <f t="shared" si="62"/>
        <v>562329</v>
      </c>
      <c r="D120" s="7">
        <f t="shared" si="63"/>
        <v>495236</v>
      </c>
      <c r="E120" s="7">
        <f t="shared" si="64"/>
        <v>328322</v>
      </c>
      <c r="F120" s="25">
        <f t="shared" si="65"/>
        <v>512857</v>
      </c>
      <c r="G120" s="63">
        <f t="shared" si="66"/>
        <v>579789</v>
      </c>
      <c r="H120" s="40">
        <f t="shared" si="67"/>
        <v>567584.05500000005</v>
      </c>
      <c r="I120" s="40">
        <f t="shared" si="67"/>
        <v>190669.51</v>
      </c>
      <c r="J120" s="6">
        <f t="shared" si="68"/>
        <v>1644896.55</v>
      </c>
      <c r="K120" s="7">
        <f t="shared" si="69"/>
        <v>2091371.0000000002</v>
      </c>
      <c r="L120" s="7">
        <f t="shared" si="70"/>
        <v>3128317.59</v>
      </c>
      <c r="M120" s="7">
        <f t="shared" si="71"/>
        <v>3877279</v>
      </c>
      <c r="N120" s="7">
        <f t="shared" si="72"/>
        <v>5227434</v>
      </c>
      <c r="O120" s="7">
        <f t="shared" si="73"/>
        <v>4343997</v>
      </c>
      <c r="P120" s="29">
        <f t="shared" si="74"/>
        <v>2854865.6</v>
      </c>
      <c r="Q120" s="29">
        <f t="shared" si="74"/>
        <v>3755191</v>
      </c>
      <c r="R120" s="6">
        <f t="shared" si="75"/>
        <v>531346.82000000007</v>
      </c>
      <c r="S120" s="7">
        <f t="shared" si="76"/>
        <v>556840.69999999995</v>
      </c>
      <c r="T120" s="7">
        <f t="shared" si="77"/>
        <v>414308.7</v>
      </c>
      <c r="U120" s="7">
        <f t="shared" si="78"/>
        <v>530878</v>
      </c>
      <c r="V120" s="7">
        <f t="shared" si="79"/>
        <v>764468</v>
      </c>
      <c r="W120" s="7">
        <f t="shared" si="80"/>
        <v>584150</v>
      </c>
      <c r="X120" s="40">
        <f t="shared" si="81"/>
        <v>1449488.7290000001</v>
      </c>
      <c r="Y120" s="40">
        <f t="shared" si="81"/>
        <v>1150018.92</v>
      </c>
      <c r="Z120" s="6">
        <f t="shared" si="57"/>
        <v>2793366.1100000003</v>
      </c>
      <c r="AA120" s="7">
        <f t="shared" si="58"/>
        <v>3210540.7</v>
      </c>
      <c r="AB120" s="7">
        <f t="shared" si="59"/>
        <v>4037862.29</v>
      </c>
      <c r="AC120" s="7">
        <f t="shared" si="60"/>
        <v>4736479</v>
      </c>
      <c r="AD120" s="7">
        <f t="shared" si="82"/>
        <v>6504759</v>
      </c>
      <c r="AE120" s="63">
        <f t="shared" si="83"/>
        <v>5507936</v>
      </c>
      <c r="AF120" s="40">
        <f t="shared" si="84"/>
        <v>4871938.3840000005</v>
      </c>
      <c r="AG120" s="40">
        <f t="shared" si="84"/>
        <v>5095879.43</v>
      </c>
    </row>
    <row r="121" spans="1:33" ht="13.5" thickBot="1">
      <c r="A121" s="20" t="s">
        <v>16</v>
      </c>
      <c r="B121" s="21">
        <f t="shared" si="61"/>
        <v>657584.74000000011</v>
      </c>
      <c r="C121" s="22">
        <f t="shared" si="62"/>
        <v>600935</v>
      </c>
      <c r="D121" s="22">
        <f t="shared" si="63"/>
        <v>511067.5</v>
      </c>
      <c r="E121" s="22">
        <f t="shared" si="64"/>
        <v>362376</v>
      </c>
      <c r="F121" s="50">
        <f t="shared" si="65"/>
        <v>540637</v>
      </c>
      <c r="G121" s="64">
        <f t="shared" si="66"/>
        <v>615236</v>
      </c>
      <c r="H121" s="47">
        <f t="shared" si="67"/>
        <v>614197.05500000005</v>
      </c>
      <c r="I121" s="47">
        <f t="shared" si="67"/>
        <v>195763.51</v>
      </c>
      <c r="J121" s="21">
        <f t="shared" si="68"/>
        <v>1789749.55</v>
      </c>
      <c r="K121" s="22">
        <f t="shared" si="69"/>
        <v>2282635</v>
      </c>
      <c r="L121" s="22">
        <f t="shared" si="70"/>
        <v>3426865.59</v>
      </c>
      <c r="M121" s="22">
        <f t="shared" si="71"/>
        <v>4287215</v>
      </c>
      <c r="N121" s="22">
        <f t="shared" si="72"/>
        <v>5698970</v>
      </c>
      <c r="O121" s="22">
        <f t="shared" si="73"/>
        <v>4605669</v>
      </c>
      <c r="P121" s="30">
        <f t="shared" si="74"/>
        <v>3215309.6</v>
      </c>
      <c r="Q121" s="30">
        <f t="shared" si="74"/>
        <v>4190305</v>
      </c>
      <c r="R121" s="21">
        <f t="shared" si="75"/>
        <v>635147.82000000007</v>
      </c>
      <c r="S121" s="22">
        <f t="shared" si="76"/>
        <v>599829.69999999995</v>
      </c>
      <c r="T121" s="22">
        <f t="shared" si="77"/>
        <v>478395.5</v>
      </c>
      <c r="U121" s="22">
        <f t="shared" si="78"/>
        <v>588404</v>
      </c>
      <c r="V121" s="22">
        <f t="shared" si="79"/>
        <v>823421</v>
      </c>
      <c r="W121" s="22">
        <f t="shared" si="80"/>
        <v>686860</v>
      </c>
      <c r="X121" s="47">
        <f t="shared" si="81"/>
        <v>1627946.7290000001</v>
      </c>
      <c r="Y121" s="47">
        <f t="shared" si="81"/>
        <v>1315664.92</v>
      </c>
      <c r="Z121" s="21">
        <f t="shared" si="57"/>
        <v>3082482.1100000003</v>
      </c>
      <c r="AA121" s="22">
        <f t="shared" si="58"/>
        <v>3483399.7</v>
      </c>
      <c r="AB121" s="22">
        <f t="shared" si="59"/>
        <v>4416328.59</v>
      </c>
      <c r="AC121" s="22">
        <f t="shared" si="60"/>
        <v>5237995</v>
      </c>
      <c r="AD121" s="22">
        <f t="shared" si="82"/>
        <v>7063028</v>
      </c>
      <c r="AE121" s="64">
        <f t="shared" si="83"/>
        <v>5907765</v>
      </c>
      <c r="AF121" s="47">
        <f t="shared" si="84"/>
        <v>5457453.3840000005</v>
      </c>
      <c r="AG121" s="47">
        <f t="shared" si="84"/>
        <v>5701733.4299999997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0"/>
      <c r="Z125" s="121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1"/>
      <c r="Z126" s="121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06"/>
      <c r="Z127" s="121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8">
        <v>2011</v>
      </c>
      <c r="Z128" s="104"/>
    </row>
    <row r="129" spans="1:26">
      <c r="A129" s="11" t="s">
        <v>6</v>
      </c>
      <c r="B129" s="6">
        <f t="shared" ref="B129:U129" si="85">+B47</f>
        <v>175</v>
      </c>
      <c r="C129" s="7">
        <f t="shared" si="85"/>
        <v>101</v>
      </c>
      <c r="D129" s="7">
        <f t="shared" si="85"/>
        <v>26</v>
      </c>
      <c r="E129" s="7">
        <f t="shared" si="85"/>
        <v>98</v>
      </c>
      <c r="F129" s="25">
        <f t="shared" si="85"/>
        <v>112</v>
      </c>
      <c r="G129" s="67">
        <f t="shared" si="85"/>
        <v>417</v>
      </c>
      <c r="H129" s="51">
        <f t="shared" si="85"/>
        <v>6</v>
      </c>
      <c r="I129" s="51">
        <f t="shared" ref="I129" si="86">+I47</f>
        <v>0</v>
      </c>
      <c r="J129" s="6">
        <f t="shared" si="85"/>
        <v>7</v>
      </c>
      <c r="K129" s="7">
        <f t="shared" si="85"/>
        <v>4</v>
      </c>
      <c r="L129" s="7">
        <f t="shared" si="85"/>
        <v>4</v>
      </c>
      <c r="M129" s="7">
        <f t="shared" si="85"/>
        <v>5</v>
      </c>
      <c r="N129" s="25">
        <f t="shared" si="85"/>
        <v>6</v>
      </c>
      <c r="O129" s="7">
        <f t="shared" si="85"/>
        <v>4</v>
      </c>
      <c r="P129" s="69">
        <f t="shared" si="85"/>
        <v>1</v>
      </c>
      <c r="Q129" s="69">
        <f t="shared" ref="Q129" si="87">+Q47</f>
        <v>0</v>
      </c>
      <c r="R129" s="6">
        <f t="shared" si="85"/>
        <v>0</v>
      </c>
      <c r="S129" s="7">
        <f t="shared" si="85"/>
        <v>0</v>
      </c>
      <c r="T129" s="7">
        <f t="shared" si="85"/>
        <v>0</v>
      </c>
      <c r="U129" s="7">
        <f t="shared" si="85"/>
        <v>0</v>
      </c>
      <c r="V129" s="25">
        <v>0</v>
      </c>
      <c r="W129" s="7">
        <f>+W47</f>
        <v>0</v>
      </c>
      <c r="X129" s="69">
        <f>+X47</f>
        <v>0</v>
      </c>
      <c r="Y129" s="69">
        <f>+Y47</f>
        <v>0</v>
      </c>
    </row>
    <row r="130" spans="1:26">
      <c r="A130" s="5" t="s">
        <v>24</v>
      </c>
      <c r="B130" s="6">
        <f t="shared" ref="B130:B140" si="88">+B129+B48</f>
        <v>383</v>
      </c>
      <c r="C130" s="7">
        <f t="shared" ref="C130:C140" si="89">+C129+C48</f>
        <v>249</v>
      </c>
      <c r="D130" s="7">
        <f t="shared" ref="D130:D140" si="90">+D129+D48</f>
        <v>117</v>
      </c>
      <c r="E130" s="7">
        <f t="shared" ref="E130:E140" si="91">+E129+E48</f>
        <v>301</v>
      </c>
      <c r="F130" s="25">
        <f t="shared" ref="F130:F140" si="92">+F129+F48</f>
        <v>206</v>
      </c>
      <c r="G130" s="63">
        <f t="shared" ref="G130:G140" si="93">+G129+G48</f>
        <v>634</v>
      </c>
      <c r="H130" s="40">
        <f t="shared" ref="H130:I140" si="94">+H129+H48</f>
        <v>13</v>
      </c>
      <c r="I130" s="40">
        <f t="shared" si="94"/>
        <v>0</v>
      </c>
      <c r="J130" s="6">
        <f t="shared" ref="J130:J140" si="95">+J129+J48</f>
        <v>14</v>
      </c>
      <c r="K130" s="7">
        <f t="shared" ref="K130:K140" si="96">+K129+K48</f>
        <v>7</v>
      </c>
      <c r="L130" s="7">
        <f t="shared" ref="L130:L140" si="97">+L129+L48</f>
        <v>6</v>
      </c>
      <c r="M130" s="7">
        <f t="shared" ref="M130:M140" si="98">+M129+M48</f>
        <v>12</v>
      </c>
      <c r="N130" s="25">
        <f t="shared" ref="N130:N140" si="99">+N129+N48</f>
        <v>12</v>
      </c>
      <c r="O130" s="7">
        <f t="shared" ref="O130:O140" si="100">+O129+O48</f>
        <v>8</v>
      </c>
      <c r="P130" s="29">
        <f t="shared" ref="P130:Q140" si="101">+P129+P48</f>
        <v>2</v>
      </c>
      <c r="Q130" s="29">
        <f t="shared" si="101"/>
        <v>0</v>
      </c>
      <c r="R130" s="6">
        <f t="shared" ref="R130:R140" si="102">+R129+R48</f>
        <v>0</v>
      </c>
      <c r="S130" s="7">
        <f t="shared" ref="S130:S140" si="103">+S129+S48</f>
        <v>0</v>
      </c>
      <c r="T130" s="7">
        <f t="shared" ref="T130:T140" si="104">+T129+T48</f>
        <v>0</v>
      </c>
      <c r="U130" s="7">
        <f t="shared" ref="U130:U140" si="105">+U129+U48</f>
        <v>15.17</v>
      </c>
      <c r="V130" s="25">
        <v>0</v>
      </c>
      <c r="W130" s="7">
        <f t="shared" ref="W130:W140" si="106">+W129+W48</f>
        <v>0</v>
      </c>
      <c r="X130" s="29">
        <f t="shared" ref="X130:Y140" si="107">+X129+X48</f>
        <v>0</v>
      </c>
      <c r="Y130" s="29">
        <f t="shared" si="107"/>
        <v>0</v>
      </c>
    </row>
    <row r="131" spans="1:26">
      <c r="A131" s="11" t="s">
        <v>7</v>
      </c>
      <c r="B131" s="6">
        <f t="shared" si="88"/>
        <v>507</v>
      </c>
      <c r="C131" s="7">
        <f t="shared" si="89"/>
        <v>249</v>
      </c>
      <c r="D131" s="7">
        <f t="shared" si="90"/>
        <v>275</v>
      </c>
      <c r="E131" s="7">
        <f t="shared" si="91"/>
        <v>483</v>
      </c>
      <c r="F131" s="25">
        <f t="shared" si="92"/>
        <v>241</v>
      </c>
      <c r="G131" s="63">
        <f t="shared" si="93"/>
        <v>1019</v>
      </c>
      <c r="H131" s="40">
        <f t="shared" si="94"/>
        <v>13</v>
      </c>
      <c r="I131" s="40">
        <f t="shared" si="94"/>
        <v>0</v>
      </c>
      <c r="J131" s="6">
        <f t="shared" si="95"/>
        <v>18</v>
      </c>
      <c r="K131" s="7">
        <f t="shared" si="96"/>
        <v>7</v>
      </c>
      <c r="L131" s="7">
        <f t="shared" si="97"/>
        <v>22</v>
      </c>
      <c r="M131" s="7">
        <f t="shared" si="98"/>
        <v>21</v>
      </c>
      <c r="N131" s="25">
        <f t="shared" si="99"/>
        <v>14</v>
      </c>
      <c r="O131" s="7">
        <f t="shared" si="100"/>
        <v>15</v>
      </c>
      <c r="P131" s="29">
        <f t="shared" si="101"/>
        <v>2</v>
      </c>
      <c r="Q131" s="29">
        <f t="shared" si="101"/>
        <v>0</v>
      </c>
      <c r="R131" s="6">
        <f t="shared" si="102"/>
        <v>0</v>
      </c>
      <c r="S131" s="7">
        <f t="shared" si="103"/>
        <v>0</v>
      </c>
      <c r="T131" s="7">
        <f t="shared" si="104"/>
        <v>0</v>
      </c>
      <c r="U131" s="7">
        <f t="shared" si="105"/>
        <v>15.17</v>
      </c>
      <c r="V131" s="25">
        <v>0</v>
      </c>
      <c r="W131" s="7">
        <f t="shared" si="106"/>
        <v>0</v>
      </c>
      <c r="X131" s="29">
        <f t="shared" si="107"/>
        <v>0</v>
      </c>
      <c r="Y131" s="29">
        <f t="shared" si="107"/>
        <v>0</v>
      </c>
    </row>
    <row r="132" spans="1:26">
      <c r="A132" s="11" t="s">
        <v>8</v>
      </c>
      <c r="B132" s="6">
        <f t="shared" si="88"/>
        <v>588</v>
      </c>
      <c r="C132" s="7">
        <f t="shared" si="89"/>
        <v>293</v>
      </c>
      <c r="D132" s="7">
        <f t="shared" si="90"/>
        <v>601</v>
      </c>
      <c r="E132" s="7">
        <f t="shared" si="91"/>
        <v>721</v>
      </c>
      <c r="F132" s="25">
        <f t="shared" si="92"/>
        <v>326</v>
      </c>
      <c r="G132" s="63">
        <f t="shared" si="93"/>
        <v>1419</v>
      </c>
      <c r="H132" s="40">
        <f t="shared" si="94"/>
        <v>13</v>
      </c>
      <c r="I132" s="40">
        <f t="shared" si="94"/>
        <v>0</v>
      </c>
      <c r="J132" s="6">
        <f t="shared" si="95"/>
        <v>21</v>
      </c>
      <c r="K132" s="7">
        <f t="shared" si="96"/>
        <v>11</v>
      </c>
      <c r="L132" s="7">
        <f t="shared" si="97"/>
        <v>33</v>
      </c>
      <c r="M132" s="7">
        <f t="shared" si="98"/>
        <v>32</v>
      </c>
      <c r="N132" s="25">
        <f t="shared" si="99"/>
        <v>16</v>
      </c>
      <c r="O132" s="7">
        <f t="shared" si="100"/>
        <v>24</v>
      </c>
      <c r="P132" s="29">
        <f t="shared" si="101"/>
        <v>2</v>
      </c>
      <c r="Q132" s="29">
        <f t="shared" si="101"/>
        <v>0</v>
      </c>
      <c r="R132" s="6">
        <f t="shared" si="102"/>
        <v>0</v>
      </c>
      <c r="S132" s="7">
        <f t="shared" si="103"/>
        <v>0</v>
      </c>
      <c r="T132" s="7">
        <f t="shared" si="104"/>
        <v>19.420000000000002</v>
      </c>
      <c r="U132" s="7">
        <f t="shared" si="105"/>
        <v>15.17</v>
      </c>
      <c r="V132" s="25">
        <v>0</v>
      </c>
      <c r="W132" s="7">
        <f t="shared" si="106"/>
        <v>0</v>
      </c>
      <c r="X132" s="29">
        <f t="shared" si="107"/>
        <v>0</v>
      </c>
      <c r="Y132" s="29">
        <f t="shared" si="107"/>
        <v>0</v>
      </c>
    </row>
    <row r="133" spans="1:26">
      <c r="A133" s="11" t="s">
        <v>9</v>
      </c>
      <c r="B133" s="6">
        <f t="shared" si="88"/>
        <v>648</v>
      </c>
      <c r="C133" s="7">
        <f t="shared" si="89"/>
        <v>492</v>
      </c>
      <c r="D133" s="7">
        <f t="shared" si="90"/>
        <v>857</v>
      </c>
      <c r="E133" s="7">
        <f t="shared" si="91"/>
        <v>1161</v>
      </c>
      <c r="F133" s="25">
        <f t="shared" si="92"/>
        <v>761</v>
      </c>
      <c r="G133" s="63">
        <f t="shared" si="93"/>
        <v>1642</v>
      </c>
      <c r="H133" s="40">
        <f t="shared" si="94"/>
        <v>13</v>
      </c>
      <c r="I133" s="40">
        <f t="shared" si="94"/>
        <v>0</v>
      </c>
      <c r="J133" s="6">
        <f t="shared" si="95"/>
        <v>23</v>
      </c>
      <c r="K133" s="7">
        <f t="shared" si="96"/>
        <v>14</v>
      </c>
      <c r="L133" s="7">
        <f t="shared" si="97"/>
        <v>41</v>
      </c>
      <c r="M133" s="7">
        <f t="shared" si="98"/>
        <v>42</v>
      </c>
      <c r="N133" s="25">
        <f t="shared" si="99"/>
        <v>20</v>
      </c>
      <c r="O133" s="7">
        <f t="shared" si="100"/>
        <v>28</v>
      </c>
      <c r="P133" s="29">
        <f t="shared" si="101"/>
        <v>2</v>
      </c>
      <c r="Q133" s="29">
        <f t="shared" si="101"/>
        <v>0</v>
      </c>
      <c r="R133" s="6">
        <f t="shared" si="102"/>
        <v>0</v>
      </c>
      <c r="S133" s="7">
        <f t="shared" si="103"/>
        <v>0</v>
      </c>
      <c r="T133" s="7">
        <f t="shared" si="104"/>
        <v>48.34</v>
      </c>
      <c r="U133" s="7">
        <f t="shared" si="105"/>
        <v>92.100000000000009</v>
      </c>
      <c r="V133" s="25">
        <v>0</v>
      </c>
      <c r="W133" s="7">
        <f t="shared" si="106"/>
        <v>0</v>
      </c>
      <c r="X133" s="29">
        <f t="shared" si="107"/>
        <v>0</v>
      </c>
      <c r="Y133" s="29">
        <f t="shared" si="107"/>
        <v>0</v>
      </c>
    </row>
    <row r="134" spans="1:26">
      <c r="A134" s="11" t="s">
        <v>10</v>
      </c>
      <c r="B134" s="6">
        <f t="shared" si="88"/>
        <v>811</v>
      </c>
      <c r="C134" s="7">
        <f t="shared" si="89"/>
        <v>642</v>
      </c>
      <c r="D134" s="7">
        <f t="shared" si="90"/>
        <v>1248</v>
      </c>
      <c r="E134" s="7">
        <f t="shared" si="91"/>
        <v>1478</v>
      </c>
      <c r="F134" s="25">
        <f t="shared" si="92"/>
        <v>1196</v>
      </c>
      <c r="G134" s="63">
        <f t="shared" si="93"/>
        <v>1985</v>
      </c>
      <c r="H134" s="40">
        <f t="shared" si="94"/>
        <v>13</v>
      </c>
      <c r="I134" s="40">
        <f t="shared" si="94"/>
        <v>0</v>
      </c>
      <c r="J134" s="6">
        <f t="shared" si="95"/>
        <v>28</v>
      </c>
      <c r="K134" s="7">
        <f t="shared" si="96"/>
        <v>19</v>
      </c>
      <c r="L134" s="7">
        <f t="shared" si="97"/>
        <v>52</v>
      </c>
      <c r="M134" s="7">
        <f t="shared" si="98"/>
        <v>50</v>
      </c>
      <c r="N134" s="25">
        <f t="shared" si="99"/>
        <v>26</v>
      </c>
      <c r="O134" s="7">
        <f t="shared" si="100"/>
        <v>33</v>
      </c>
      <c r="P134" s="29">
        <f t="shared" si="101"/>
        <v>2</v>
      </c>
      <c r="Q134" s="29">
        <f t="shared" si="101"/>
        <v>0</v>
      </c>
      <c r="R134" s="6">
        <f t="shared" si="102"/>
        <v>0</v>
      </c>
      <c r="S134" s="7">
        <f t="shared" si="103"/>
        <v>0</v>
      </c>
      <c r="T134" s="7">
        <f t="shared" si="104"/>
        <v>90.92</v>
      </c>
      <c r="U134" s="7">
        <f t="shared" si="105"/>
        <v>153.03</v>
      </c>
      <c r="V134" s="25">
        <v>0</v>
      </c>
      <c r="W134" s="7">
        <f t="shared" si="106"/>
        <v>0</v>
      </c>
      <c r="X134" s="29">
        <f t="shared" si="107"/>
        <v>0</v>
      </c>
      <c r="Y134" s="29">
        <f t="shared" si="107"/>
        <v>0</v>
      </c>
    </row>
    <row r="135" spans="1:26">
      <c r="A135" s="11" t="s">
        <v>11</v>
      </c>
      <c r="B135" s="6">
        <f t="shared" si="88"/>
        <v>971</v>
      </c>
      <c r="C135" s="7">
        <f t="shared" si="89"/>
        <v>882</v>
      </c>
      <c r="D135" s="7">
        <f t="shared" si="90"/>
        <v>1381</v>
      </c>
      <c r="E135" s="7">
        <f t="shared" si="91"/>
        <v>1612</v>
      </c>
      <c r="F135" s="25">
        <f t="shared" si="92"/>
        <v>1743</v>
      </c>
      <c r="G135" s="63">
        <f t="shared" si="93"/>
        <v>2231</v>
      </c>
      <c r="H135" s="40">
        <f t="shared" si="94"/>
        <v>13</v>
      </c>
      <c r="I135" s="40">
        <f t="shared" si="94"/>
        <v>0</v>
      </c>
      <c r="J135" s="6">
        <f t="shared" si="95"/>
        <v>33</v>
      </c>
      <c r="K135" s="7">
        <f t="shared" si="96"/>
        <v>24</v>
      </c>
      <c r="L135" s="7">
        <f t="shared" si="97"/>
        <v>60</v>
      </c>
      <c r="M135" s="7">
        <f t="shared" si="98"/>
        <v>57</v>
      </c>
      <c r="N135" s="25">
        <f t="shared" si="99"/>
        <v>31</v>
      </c>
      <c r="O135" s="7">
        <f t="shared" si="100"/>
        <v>37</v>
      </c>
      <c r="P135" s="29">
        <f t="shared" si="101"/>
        <v>2</v>
      </c>
      <c r="Q135" s="29">
        <f t="shared" si="101"/>
        <v>0</v>
      </c>
      <c r="R135" s="6">
        <f t="shared" si="102"/>
        <v>21.6</v>
      </c>
      <c r="S135" s="7">
        <f t="shared" si="103"/>
        <v>0</v>
      </c>
      <c r="T135" s="7">
        <f t="shared" si="104"/>
        <v>90.92</v>
      </c>
      <c r="U135" s="7">
        <f t="shared" si="105"/>
        <v>153.03</v>
      </c>
      <c r="V135" s="25">
        <v>0</v>
      </c>
      <c r="W135" s="7">
        <f t="shared" si="106"/>
        <v>0</v>
      </c>
      <c r="X135" s="29">
        <f t="shared" si="107"/>
        <v>0</v>
      </c>
      <c r="Y135" s="29">
        <f t="shared" si="107"/>
        <v>0</v>
      </c>
    </row>
    <row r="136" spans="1:26">
      <c r="A136" s="11" t="s">
        <v>12</v>
      </c>
      <c r="B136" s="6">
        <f t="shared" si="88"/>
        <v>1084</v>
      </c>
      <c r="C136" s="7">
        <f t="shared" si="89"/>
        <v>1163</v>
      </c>
      <c r="D136" s="7">
        <f t="shared" si="90"/>
        <v>1519</v>
      </c>
      <c r="E136" s="7">
        <f t="shared" si="91"/>
        <v>1854</v>
      </c>
      <c r="F136" s="25">
        <f t="shared" si="92"/>
        <v>2262</v>
      </c>
      <c r="G136" s="63">
        <f t="shared" si="93"/>
        <v>2405</v>
      </c>
      <c r="H136" s="40">
        <f t="shared" si="94"/>
        <v>13</v>
      </c>
      <c r="I136" s="40">
        <f t="shared" si="94"/>
        <v>0</v>
      </c>
      <c r="J136" s="6">
        <f t="shared" si="95"/>
        <v>38</v>
      </c>
      <c r="K136" s="7">
        <f t="shared" si="96"/>
        <v>33</v>
      </c>
      <c r="L136" s="7">
        <f t="shared" si="97"/>
        <v>65</v>
      </c>
      <c r="M136" s="7">
        <f t="shared" si="98"/>
        <v>66</v>
      </c>
      <c r="N136" s="25">
        <f t="shared" si="99"/>
        <v>39</v>
      </c>
      <c r="O136" s="7">
        <f t="shared" si="100"/>
        <v>40</v>
      </c>
      <c r="P136" s="29">
        <f t="shared" si="101"/>
        <v>2</v>
      </c>
      <c r="Q136" s="29">
        <f t="shared" si="101"/>
        <v>0</v>
      </c>
      <c r="R136" s="6">
        <f t="shared" si="102"/>
        <v>21.6</v>
      </c>
      <c r="S136" s="7">
        <f t="shared" si="103"/>
        <v>0</v>
      </c>
      <c r="T136" s="7">
        <f t="shared" si="104"/>
        <v>112.66</v>
      </c>
      <c r="U136" s="7">
        <f t="shared" si="105"/>
        <v>153.03</v>
      </c>
      <c r="V136" s="25">
        <v>0</v>
      </c>
      <c r="W136" s="7">
        <f t="shared" si="106"/>
        <v>0</v>
      </c>
      <c r="X136" s="29">
        <f t="shared" si="107"/>
        <v>0</v>
      </c>
      <c r="Y136" s="29">
        <f t="shared" si="107"/>
        <v>0</v>
      </c>
    </row>
    <row r="137" spans="1:26">
      <c r="A137" s="11" t="s">
        <v>13</v>
      </c>
      <c r="B137" s="6">
        <f t="shared" si="88"/>
        <v>1162</v>
      </c>
      <c r="C137" s="7">
        <f t="shared" si="89"/>
        <v>1399</v>
      </c>
      <c r="D137" s="7">
        <f t="shared" si="90"/>
        <v>1615</v>
      </c>
      <c r="E137" s="7">
        <f t="shared" si="91"/>
        <v>1986</v>
      </c>
      <c r="F137" s="25">
        <f t="shared" si="92"/>
        <v>2326</v>
      </c>
      <c r="G137" s="63">
        <f t="shared" si="93"/>
        <v>2566</v>
      </c>
      <c r="H137" s="40">
        <f t="shared" si="94"/>
        <v>13</v>
      </c>
      <c r="I137" s="40">
        <f t="shared" si="94"/>
        <v>0</v>
      </c>
      <c r="J137" s="6">
        <f t="shared" si="95"/>
        <v>43</v>
      </c>
      <c r="K137" s="7">
        <f t="shared" si="96"/>
        <v>36</v>
      </c>
      <c r="L137" s="7">
        <f t="shared" si="97"/>
        <v>72</v>
      </c>
      <c r="M137" s="7">
        <f t="shared" si="98"/>
        <v>70</v>
      </c>
      <c r="N137" s="25">
        <f t="shared" si="99"/>
        <v>40</v>
      </c>
      <c r="O137" s="7">
        <f t="shared" si="100"/>
        <v>42</v>
      </c>
      <c r="P137" s="29">
        <f t="shared" si="101"/>
        <v>2</v>
      </c>
      <c r="Q137" s="29">
        <f t="shared" si="101"/>
        <v>0</v>
      </c>
      <c r="R137" s="6">
        <f t="shared" si="102"/>
        <v>22.770000000000003</v>
      </c>
      <c r="S137" s="7">
        <f t="shared" si="103"/>
        <v>0</v>
      </c>
      <c r="T137" s="7">
        <f t="shared" si="104"/>
        <v>112.66</v>
      </c>
      <c r="U137" s="7">
        <f t="shared" si="105"/>
        <v>174.03</v>
      </c>
      <c r="V137" s="25">
        <v>0</v>
      </c>
      <c r="W137" s="7">
        <f t="shared" si="106"/>
        <v>0</v>
      </c>
      <c r="X137" s="29">
        <f t="shared" si="107"/>
        <v>0</v>
      </c>
      <c r="Y137" s="29">
        <f t="shared" si="107"/>
        <v>0</v>
      </c>
    </row>
    <row r="138" spans="1:26">
      <c r="A138" s="11" t="s">
        <v>14</v>
      </c>
      <c r="B138" s="6">
        <f t="shared" si="88"/>
        <v>1376</v>
      </c>
      <c r="C138" s="7">
        <f t="shared" si="89"/>
        <v>1440</v>
      </c>
      <c r="D138" s="7">
        <f t="shared" si="90"/>
        <v>1666</v>
      </c>
      <c r="E138" s="7">
        <f t="shared" si="91"/>
        <v>2271</v>
      </c>
      <c r="F138" s="25">
        <f t="shared" si="92"/>
        <v>2687</v>
      </c>
      <c r="G138" s="63">
        <f t="shared" si="93"/>
        <v>2797</v>
      </c>
      <c r="H138" s="40">
        <f t="shared" si="94"/>
        <v>13</v>
      </c>
      <c r="I138" s="40">
        <f t="shared" si="94"/>
        <v>0</v>
      </c>
      <c r="J138" s="6">
        <f t="shared" si="95"/>
        <v>47</v>
      </c>
      <c r="K138" s="7">
        <f t="shared" si="96"/>
        <v>39</v>
      </c>
      <c r="L138" s="7">
        <f t="shared" si="97"/>
        <v>78</v>
      </c>
      <c r="M138" s="7">
        <f t="shared" si="98"/>
        <v>76</v>
      </c>
      <c r="N138" s="25">
        <f t="shared" si="99"/>
        <v>47</v>
      </c>
      <c r="O138" s="7">
        <f t="shared" si="100"/>
        <v>44</v>
      </c>
      <c r="P138" s="29">
        <f t="shared" si="101"/>
        <v>2</v>
      </c>
      <c r="Q138" s="29">
        <f t="shared" si="101"/>
        <v>0</v>
      </c>
      <c r="R138" s="6">
        <f t="shared" si="102"/>
        <v>22.770000000000003</v>
      </c>
      <c r="S138" s="7">
        <f t="shared" si="103"/>
        <v>0</v>
      </c>
      <c r="T138" s="7">
        <f t="shared" si="104"/>
        <v>112.66</v>
      </c>
      <c r="U138" s="7">
        <f t="shared" si="105"/>
        <v>174.03</v>
      </c>
      <c r="V138" s="25">
        <v>0</v>
      </c>
      <c r="W138" s="7">
        <f t="shared" si="106"/>
        <v>0</v>
      </c>
      <c r="X138" s="29">
        <f t="shared" si="107"/>
        <v>0</v>
      </c>
      <c r="Y138" s="29">
        <f t="shared" si="107"/>
        <v>0</v>
      </c>
    </row>
    <row r="139" spans="1:26">
      <c r="A139" s="11" t="s">
        <v>15</v>
      </c>
      <c r="B139" s="6">
        <f t="shared" si="88"/>
        <v>1406</v>
      </c>
      <c r="C139" s="7">
        <f t="shared" si="89"/>
        <v>1507</v>
      </c>
      <c r="D139" s="7">
        <f t="shared" si="90"/>
        <v>1978</v>
      </c>
      <c r="E139" s="7">
        <f t="shared" si="91"/>
        <v>2325</v>
      </c>
      <c r="F139" s="25">
        <f t="shared" si="92"/>
        <v>2876</v>
      </c>
      <c r="G139" s="63">
        <f t="shared" si="93"/>
        <v>2851</v>
      </c>
      <c r="H139" s="40">
        <f t="shared" si="94"/>
        <v>13</v>
      </c>
      <c r="I139" s="40">
        <f t="shared" si="94"/>
        <v>0</v>
      </c>
      <c r="J139" s="6">
        <f t="shared" si="95"/>
        <v>49</v>
      </c>
      <c r="K139" s="7">
        <f t="shared" si="96"/>
        <v>44</v>
      </c>
      <c r="L139" s="7">
        <f t="shared" si="97"/>
        <v>88</v>
      </c>
      <c r="M139" s="7">
        <f t="shared" si="98"/>
        <v>83</v>
      </c>
      <c r="N139" s="25">
        <f t="shared" si="99"/>
        <v>51</v>
      </c>
      <c r="O139" s="7">
        <f t="shared" si="100"/>
        <v>45</v>
      </c>
      <c r="P139" s="29">
        <f t="shared" si="101"/>
        <v>2</v>
      </c>
      <c r="Q139" s="29">
        <f t="shared" si="101"/>
        <v>0</v>
      </c>
      <c r="R139" s="6">
        <f t="shared" si="102"/>
        <v>22.770000000000003</v>
      </c>
      <c r="S139" s="7">
        <f t="shared" si="103"/>
        <v>1.23</v>
      </c>
      <c r="T139" s="7">
        <f t="shared" si="104"/>
        <v>129.32999999999998</v>
      </c>
      <c r="U139" s="7">
        <f t="shared" si="105"/>
        <v>174.03</v>
      </c>
      <c r="V139" s="25">
        <v>0</v>
      </c>
      <c r="W139" s="7">
        <f t="shared" si="106"/>
        <v>0</v>
      </c>
      <c r="X139" s="29">
        <f t="shared" si="107"/>
        <v>0</v>
      </c>
      <c r="Y139" s="29">
        <f t="shared" si="107"/>
        <v>0</v>
      </c>
    </row>
    <row r="140" spans="1:26" ht="13.5" thickBot="1">
      <c r="A140" s="23" t="s">
        <v>16</v>
      </c>
      <c r="B140" s="21">
        <f t="shared" si="88"/>
        <v>1457</v>
      </c>
      <c r="C140" s="22">
        <f t="shared" si="89"/>
        <v>1538</v>
      </c>
      <c r="D140" s="22">
        <f t="shared" si="90"/>
        <v>2208</v>
      </c>
      <c r="E140" s="22">
        <f t="shared" si="91"/>
        <v>2492</v>
      </c>
      <c r="F140" s="50">
        <f t="shared" si="92"/>
        <v>2957</v>
      </c>
      <c r="G140" s="64">
        <f t="shared" si="93"/>
        <v>3018</v>
      </c>
      <c r="H140" s="47">
        <f t="shared" si="94"/>
        <v>13</v>
      </c>
      <c r="I140" s="47">
        <f t="shared" si="94"/>
        <v>0</v>
      </c>
      <c r="J140" s="21">
        <f t="shared" si="95"/>
        <v>54</v>
      </c>
      <c r="K140" s="22">
        <f t="shared" si="96"/>
        <v>47</v>
      </c>
      <c r="L140" s="22">
        <f t="shared" si="97"/>
        <v>98</v>
      </c>
      <c r="M140" s="22">
        <f t="shared" si="98"/>
        <v>90</v>
      </c>
      <c r="N140" s="50">
        <f t="shared" si="99"/>
        <v>54</v>
      </c>
      <c r="O140" s="22">
        <f t="shared" si="100"/>
        <v>48</v>
      </c>
      <c r="P140" s="30">
        <f t="shared" si="101"/>
        <v>2</v>
      </c>
      <c r="Q140" s="30">
        <f t="shared" si="101"/>
        <v>0</v>
      </c>
      <c r="R140" s="21">
        <f t="shared" si="102"/>
        <v>22.770000000000003</v>
      </c>
      <c r="S140" s="22">
        <f t="shared" si="103"/>
        <v>1.23</v>
      </c>
      <c r="T140" s="22">
        <f t="shared" si="104"/>
        <v>129.32999999999998</v>
      </c>
      <c r="U140" s="22">
        <f t="shared" si="105"/>
        <v>174.03</v>
      </c>
      <c r="V140" s="50">
        <v>0</v>
      </c>
      <c r="W140" s="22">
        <f t="shared" si="106"/>
        <v>0</v>
      </c>
      <c r="X140" s="30">
        <f t="shared" si="107"/>
        <v>0</v>
      </c>
      <c r="Y140" s="30">
        <f t="shared" si="107"/>
        <v>0</v>
      </c>
    </row>
    <row r="143" spans="1:26" ht="13.5" thickBot="1"/>
    <row r="144" spans="1:26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0"/>
      <c r="Z144" s="121"/>
    </row>
    <row r="145" spans="1:26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1"/>
      <c r="Z145" s="121"/>
    </row>
    <row r="146" spans="1:26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06"/>
      <c r="Z146" s="121"/>
    </row>
    <row r="147" spans="1:26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8">
        <v>2011</v>
      </c>
      <c r="Z147" s="104"/>
    </row>
    <row r="148" spans="1:26">
      <c r="A148" s="11" t="s">
        <v>6</v>
      </c>
      <c r="B148" s="6">
        <f t="shared" ref="B148:X148" si="108">+B67</f>
        <v>1447</v>
      </c>
      <c r="C148" s="7">
        <f t="shared" si="108"/>
        <v>909</v>
      </c>
      <c r="D148" s="7">
        <f t="shared" si="108"/>
        <v>826</v>
      </c>
      <c r="E148" s="7">
        <f t="shared" si="108"/>
        <v>1509</v>
      </c>
      <c r="F148" s="25">
        <f t="shared" si="108"/>
        <v>926</v>
      </c>
      <c r="G148" s="67">
        <f t="shared" si="108"/>
        <v>924</v>
      </c>
      <c r="H148" s="51">
        <f t="shared" si="108"/>
        <v>648</v>
      </c>
      <c r="I148" s="51">
        <f t="shared" ref="I148" si="109">+I67</f>
        <v>873</v>
      </c>
      <c r="J148" s="6">
        <f t="shared" si="108"/>
        <v>28</v>
      </c>
      <c r="K148" s="7">
        <f t="shared" si="108"/>
        <v>29</v>
      </c>
      <c r="L148" s="7">
        <f t="shared" si="108"/>
        <v>23</v>
      </c>
      <c r="M148" s="7">
        <f t="shared" si="108"/>
        <v>39</v>
      </c>
      <c r="N148" s="25">
        <f t="shared" si="108"/>
        <v>32</v>
      </c>
      <c r="O148" s="7">
        <f t="shared" si="108"/>
        <v>39</v>
      </c>
      <c r="P148" s="69">
        <f t="shared" si="108"/>
        <v>28</v>
      </c>
      <c r="Q148" s="69">
        <f t="shared" ref="Q148" si="110">+Q67</f>
        <v>32</v>
      </c>
      <c r="R148" s="6">
        <f t="shared" si="108"/>
        <v>27</v>
      </c>
      <c r="S148" s="7">
        <f t="shared" si="108"/>
        <v>8</v>
      </c>
      <c r="T148" s="7">
        <f t="shared" si="108"/>
        <v>49</v>
      </c>
      <c r="U148" s="7">
        <f t="shared" si="108"/>
        <v>20</v>
      </c>
      <c r="V148" s="25">
        <f t="shared" si="108"/>
        <v>3</v>
      </c>
      <c r="W148" s="7">
        <f t="shared" si="108"/>
        <v>113.4</v>
      </c>
      <c r="X148" s="69">
        <f t="shared" si="108"/>
        <v>66.8</v>
      </c>
      <c r="Y148" s="69">
        <f t="shared" ref="Y148" si="111">+Y67</f>
        <v>231.6</v>
      </c>
    </row>
    <row r="149" spans="1:26">
      <c r="A149" s="5" t="s">
        <v>24</v>
      </c>
      <c r="B149" s="6">
        <f t="shared" ref="B149:B159" si="112">+B148+B68</f>
        <v>2275</v>
      </c>
      <c r="C149" s="7">
        <f t="shared" ref="C149:C159" si="113">+C148+C68</f>
        <v>2116</v>
      </c>
      <c r="D149" s="7">
        <f t="shared" ref="D149:D159" si="114">+D148+D68</f>
        <v>1663</v>
      </c>
      <c r="E149" s="7">
        <f t="shared" ref="E149:E159" si="115">+E148+E68</f>
        <v>2573</v>
      </c>
      <c r="F149" s="25">
        <f t="shared" ref="F149:F159" si="116">+F148+F68</f>
        <v>2363</v>
      </c>
      <c r="G149" s="63">
        <f t="shared" ref="G149:G159" si="117">+G148+G68</f>
        <v>1876</v>
      </c>
      <c r="H149" s="40">
        <f t="shared" ref="H149:I159" si="118">+H148+H68</f>
        <v>1677</v>
      </c>
      <c r="I149" s="40">
        <f t="shared" si="118"/>
        <v>1627</v>
      </c>
      <c r="J149" s="6">
        <f t="shared" ref="J149:J159" si="119">+J148+J68</f>
        <v>51</v>
      </c>
      <c r="K149" s="7">
        <f t="shared" ref="K149:K159" si="120">+K148+K68</f>
        <v>54</v>
      </c>
      <c r="L149" s="7">
        <f t="shared" ref="L149:L159" si="121">+L148+L68</f>
        <v>49</v>
      </c>
      <c r="M149" s="7">
        <f t="shared" ref="M149:M159" si="122">+M148+M68</f>
        <v>71</v>
      </c>
      <c r="N149" s="25">
        <f t="shared" ref="N149:N159" si="123">+N148+N68</f>
        <v>70</v>
      </c>
      <c r="O149" s="7">
        <f t="shared" ref="O149:O159" si="124">+O148+O68</f>
        <v>80</v>
      </c>
      <c r="P149" s="29">
        <f t="shared" ref="P149:Q159" si="125">+P148+P68</f>
        <v>56</v>
      </c>
      <c r="Q149" s="29">
        <f t="shared" si="125"/>
        <v>59</v>
      </c>
      <c r="R149" s="6">
        <f t="shared" ref="R149:R159" si="126">+R148+R68</f>
        <v>61</v>
      </c>
      <c r="S149" s="7">
        <f t="shared" ref="S149:S159" si="127">+S148+S68</f>
        <v>50</v>
      </c>
      <c r="T149" s="7">
        <f t="shared" ref="T149:T159" si="128">+T148+T68</f>
        <v>58</v>
      </c>
      <c r="U149" s="7">
        <f t="shared" ref="U149:U159" si="129">+U148+U68</f>
        <v>22</v>
      </c>
      <c r="V149" s="25">
        <f t="shared" ref="V149:V159" si="130">+V148+V68</f>
        <v>14</v>
      </c>
      <c r="W149" s="7">
        <f t="shared" ref="W149:W159" si="131">+W148+W68</f>
        <v>419.29999999999995</v>
      </c>
      <c r="X149" s="29">
        <f t="shared" ref="X149:Y159" si="132">+X148+X68</f>
        <v>164.1</v>
      </c>
      <c r="Y149" s="29">
        <f t="shared" si="132"/>
        <v>493.79999999999995</v>
      </c>
    </row>
    <row r="150" spans="1:26">
      <c r="A150" s="11" t="s">
        <v>7</v>
      </c>
      <c r="B150" s="6">
        <f t="shared" si="112"/>
        <v>2991</v>
      </c>
      <c r="C150" s="7">
        <f t="shared" si="113"/>
        <v>3229</v>
      </c>
      <c r="D150" s="7">
        <f t="shared" si="114"/>
        <v>2743</v>
      </c>
      <c r="E150" s="7">
        <f t="shared" si="115"/>
        <v>3791</v>
      </c>
      <c r="F150" s="25">
        <f t="shared" si="116"/>
        <v>3374</v>
      </c>
      <c r="G150" s="63">
        <f t="shared" si="117"/>
        <v>2982</v>
      </c>
      <c r="H150" s="40">
        <f t="shared" si="118"/>
        <v>2088</v>
      </c>
      <c r="I150" s="40">
        <f t="shared" si="118"/>
        <v>2979</v>
      </c>
      <c r="J150" s="6">
        <f t="shared" si="119"/>
        <v>76</v>
      </c>
      <c r="K150" s="7">
        <f t="shared" si="120"/>
        <v>83</v>
      </c>
      <c r="L150" s="7">
        <f t="shared" si="121"/>
        <v>76</v>
      </c>
      <c r="M150" s="7">
        <f t="shared" si="122"/>
        <v>110</v>
      </c>
      <c r="N150" s="25">
        <f t="shared" si="123"/>
        <v>105</v>
      </c>
      <c r="O150" s="7">
        <f t="shared" si="124"/>
        <v>131</v>
      </c>
      <c r="P150" s="29">
        <f t="shared" si="125"/>
        <v>65</v>
      </c>
      <c r="Q150" s="29">
        <f t="shared" si="125"/>
        <v>94</v>
      </c>
      <c r="R150" s="6">
        <f t="shared" si="126"/>
        <v>84</v>
      </c>
      <c r="S150" s="7">
        <f t="shared" si="127"/>
        <v>53</v>
      </c>
      <c r="T150" s="7">
        <f t="shared" si="128"/>
        <v>105</v>
      </c>
      <c r="U150" s="7">
        <f t="shared" si="129"/>
        <v>32</v>
      </c>
      <c r="V150" s="25">
        <f t="shared" si="130"/>
        <v>28</v>
      </c>
      <c r="W150" s="7">
        <f t="shared" si="131"/>
        <v>1111</v>
      </c>
      <c r="X150" s="29">
        <f t="shared" si="132"/>
        <v>175.7</v>
      </c>
      <c r="Y150" s="29">
        <f t="shared" si="132"/>
        <v>1760.7</v>
      </c>
    </row>
    <row r="151" spans="1:26">
      <c r="A151" s="11" t="s">
        <v>8</v>
      </c>
      <c r="B151" s="6">
        <f t="shared" si="112"/>
        <v>4190</v>
      </c>
      <c r="C151" s="7">
        <f t="shared" si="113"/>
        <v>4221</v>
      </c>
      <c r="D151" s="7">
        <f t="shared" si="114"/>
        <v>3985</v>
      </c>
      <c r="E151" s="7">
        <f t="shared" si="115"/>
        <v>4861</v>
      </c>
      <c r="F151" s="25">
        <f t="shared" si="116"/>
        <v>4585</v>
      </c>
      <c r="G151" s="63">
        <f t="shared" si="117"/>
        <v>4070</v>
      </c>
      <c r="H151" s="40">
        <f t="shared" si="118"/>
        <v>2762</v>
      </c>
      <c r="I151" s="40">
        <f t="shared" si="118"/>
        <v>4069</v>
      </c>
      <c r="J151" s="6">
        <f t="shared" si="119"/>
        <v>99</v>
      </c>
      <c r="K151" s="7">
        <f t="shared" si="120"/>
        <v>109</v>
      </c>
      <c r="L151" s="7">
        <f t="shared" si="121"/>
        <v>110</v>
      </c>
      <c r="M151" s="7">
        <f t="shared" si="122"/>
        <v>145</v>
      </c>
      <c r="N151" s="25">
        <f t="shared" si="123"/>
        <v>136</v>
      </c>
      <c r="O151" s="7">
        <f t="shared" si="124"/>
        <v>171</v>
      </c>
      <c r="P151" s="29">
        <f t="shared" si="125"/>
        <v>89</v>
      </c>
      <c r="Q151" s="29">
        <f t="shared" si="125"/>
        <v>127</v>
      </c>
      <c r="R151" s="6">
        <f t="shared" si="126"/>
        <v>95</v>
      </c>
      <c r="S151" s="7">
        <f t="shared" si="127"/>
        <v>59</v>
      </c>
      <c r="T151" s="7">
        <f t="shared" si="128"/>
        <v>296</v>
      </c>
      <c r="U151" s="7">
        <f t="shared" si="129"/>
        <v>56</v>
      </c>
      <c r="V151" s="25">
        <f t="shared" si="130"/>
        <v>39</v>
      </c>
      <c r="W151" s="7">
        <f t="shared" si="131"/>
        <v>1668.3</v>
      </c>
      <c r="X151" s="29">
        <f t="shared" si="132"/>
        <v>299.7</v>
      </c>
      <c r="Y151" s="29">
        <f t="shared" si="132"/>
        <v>1897.8</v>
      </c>
    </row>
    <row r="152" spans="1:26">
      <c r="A152" s="11" t="s">
        <v>9</v>
      </c>
      <c r="B152" s="6">
        <f t="shared" si="112"/>
        <v>5134</v>
      </c>
      <c r="C152" s="7">
        <f t="shared" si="113"/>
        <v>5268</v>
      </c>
      <c r="D152" s="7">
        <f t="shared" si="114"/>
        <v>5233</v>
      </c>
      <c r="E152" s="7">
        <f t="shared" si="115"/>
        <v>6091</v>
      </c>
      <c r="F152" s="25">
        <f t="shared" si="116"/>
        <v>6008</v>
      </c>
      <c r="G152" s="63">
        <f t="shared" si="117"/>
        <v>5021</v>
      </c>
      <c r="H152" s="40">
        <f t="shared" si="118"/>
        <v>3841</v>
      </c>
      <c r="I152" s="40">
        <f t="shared" si="118"/>
        <v>5248</v>
      </c>
      <c r="J152" s="6">
        <f t="shared" si="119"/>
        <v>123</v>
      </c>
      <c r="K152" s="7">
        <f t="shared" si="120"/>
        <v>142</v>
      </c>
      <c r="L152" s="7">
        <f t="shared" si="121"/>
        <v>148</v>
      </c>
      <c r="M152" s="7">
        <f t="shared" si="122"/>
        <v>180</v>
      </c>
      <c r="N152" s="25">
        <f t="shared" si="123"/>
        <v>168</v>
      </c>
      <c r="O152" s="7">
        <f t="shared" si="124"/>
        <v>209</v>
      </c>
      <c r="P152" s="29">
        <f t="shared" si="125"/>
        <v>124</v>
      </c>
      <c r="Q152" s="29">
        <f t="shared" si="125"/>
        <v>165</v>
      </c>
      <c r="R152" s="6">
        <f t="shared" si="126"/>
        <v>144</v>
      </c>
      <c r="S152" s="7">
        <f t="shared" si="127"/>
        <v>179</v>
      </c>
      <c r="T152" s="7">
        <f t="shared" si="128"/>
        <v>416</v>
      </c>
      <c r="U152" s="7">
        <f t="shared" si="129"/>
        <v>83</v>
      </c>
      <c r="V152" s="25">
        <f t="shared" si="130"/>
        <v>76</v>
      </c>
      <c r="W152" s="7">
        <f t="shared" si="131"/>
        <v>1949.8</v>
      </c>
      <c r="X152" s="29">
        <f t="shared" si="132"/>
        <v>512.4</v>
      </c>
      <c r="Y152" s="29">
        <f t="shared" si="132"/>
        <v>1996</v>
      </c>
    </row>
    <row r="153" spans="1:26">
      <c r="A153" s="11" t="s">
        <v>10</v>
      </c>
      <c r="B153" s="6">
        <f t="shared" si="112"/>
        <v>6089</v>
      </c>
      <c r="C153" s="7">
        <f t="shared" si="113"/>
        <v>6729</v>
      </c>
      <c r="D153" s="7">
        <f t="shared" si="114"/>
        <v>6945</v>
      </c>
      <c r="E153" s="7">
        <f t="shared" si="115"/>
        <v>7358</v>
      </c>
      <c r="F153" s="25">
        <f t="shared" si="116"/>
        <v>7312</v>
      </c>
      <c r="G153" s="63">
        <f t="shared" si="117"/>
        <v>5869</v>
      </c>
      <c r="H153" s="40">
        <f t="shared" si="118"/>
        <v>5031</v>
      </c>
      <c r="I153" s="40">
        <f t="shared" si="118"/>
        <v>6176</v>
      </c>
      <c r="J153" s="6">
        <f t="shared" si="119"/>
        <v>147</v>
      </c>
      <c r="K153" s="7">
        <f t="shared" si="120"/>
        <v>170</v>
      </c>
      <c r="L153" s="7">
        <f t="shared" si="121"/>
        <v>185</v>
      </c>
      <c r="M153" s="7">
        <f t="shared" si="122"/>
        <v>214</v>
      </c>
      <c r="N153" s="25">
        <f t="shared" si="123"/>
        <v>202</v>
      </c>
      <c r="O153" s="7">
        <f t="shared" si="124"/>
        <v>238</v>
      </c>
      <c r="P153" s="29">
        <f t="shared" si="125"/>
        <v>156</v>
      </c>
      <c r="Q153" s="29">
        <f t="shared" si="125"/>
        <v>190</v>
      </c>
      <c r="R153" s="6">
        <f t="shared" si="126"/>
        <v>243</v>
      </c>
      <c r="S153" s="7">
        <f t="shared" si="127"/>
        <v>273</v>
      </c>
      <c r="T153" s="7">
        <f t="shared" si="128"/>
        <v>543</v>
      </c>
      <c r="U153" s="7">
        <f t="shared" si="129"/>
        <v>218</v>
      </c>
      <c r="V153" s="25">
        <f t="shared" si="130"/>
        <v>441.32</v>
      </c>
      <c r="W153" s="7">
        <f t="shared" si="131"/>
        <v>2054</v>
      </c>
      <c r="X153" s="29">
        <f t="shared" si="132"/>
        <v>627.69999999999993</v>
      </c>
      <c r="Y153" s="29">
        <f t="shared" si="132"/>
        <v>2357</v>
      </c>
    </row>
    <row r="154" spans="1:26">
      <c r="A154" s="11" t="s">
        <v>11</v>
      </c>
      <c r="B154" s="6">
        <f t="shared" si="112"/>
        <v>7193</v>
      </c>
      <c r="C154" s="7">
        <f t="shared" si="113"/>
        <v>7871</v>
      </c>
      <c r="D154" s="7">
        <f t="shared" si="114"/>
        <v>8583</v>
      </c>
      <c r="E154" s="7">
        <f t="shared" si="115"/>
        <v>8374</v>
      </c>
      <c r="F154" s="25">
        <f t="shared" si="116"/>
        <v>9190</v>
      </c>
      <c r="G154" s="63">
        <f t="shared" si="117"/>
        <v>6788</v>
      </c>
      <c r="H154" s="40">
        <f t="shared" si="118"/>
        <v>6798</v>
      </c>
      <c r="I154" s="40">
        <f t="shared" si="118"/>
        <v>7032</v>
      </c>
      <c r="J154" s="6">
        <f t="shared" si="119"/>
        <v>175</v>
      </c>
      <c r="K154" s="7">
        <f t="shared" si="120"/>
        <v>202</v>
      </c>
      <c r="L154" s="7">
        <f t="shared" si="121"/>
        <v>219</v>
      </c>
      <c r="M154" s="7">
        <f t="shared" si="122"/>
        <v>248</v>
      </c>
      <c r="N154" s="25">
        <f t="shared" si="123"/>
        <v>239</v>
      </c>
      <c r="O154" s="7">
        <f t="shared" si="124"/>
        <v>273</v>
      </c>
      <c r="P154" s="29">
        <f t="shared" si="125"/>
        <v>192</v>
      </c>
      <c r="Q154" s="29">
        <f t="shared" si="125"/>
        <v>221</v>
      </c>
      <c r="R154" s="6">
        <f t="shared" si="126"/>
        <v>380</v>
      </c>
      <c r="S154" s="7">
        <f t="shared" si="127"/>
        <v>406</v>
      </c>
      <c r="T154" s="7">
        <f t="shared" si="128"/>
        <v>871</v>
      </c>
      <c r="U154" s="7">
        <f t="shared" si="129"/>
        <v>218</v>
      </c>
      <c r="V154" s="25">
        <f t="shared" si="130"/>
        <v>2148.3200000000002</v>
      </c>
      <c r="W154" s="7">
        <f t="shared" si="131"/>
        <v>2138.1999999999998</v>
      </c>
      <c r="X154" s="29">
        <f t="shared" si="132"/>
        <v>2227.1999999999998</v>
      </c>
      <c r="Y154" s="29">
        <f t="shared" si="132"/>
        <v>2568.1</v>
      </c>
    </row>
    <row r="155" spans="1:26">
      <c r="A155" s="11" t="s">
        <v>12</v>
      </c>
      <c r="B155" s="6">
        <f t="shared" si="112"/>
        <v>8158</v>
      </c>
      <c r="C155" s="7">
        <f t="shared" si="113"/>
        <v>9317</v>
      </c>
      <c r="D155" s="7">
        <f t="shared" si="114"/>
        <v>9787</v>
      </c>
      <c r="E155" s="7">
        <f t="shared" si="115"/>
        <v>9509</v>
      </c>
      <c r="F155" s="25">
        <f t="shared" si="116"/>
        <v>10489</v>
      </c>
      <c r="G155" s="63">
        <f t="shared" si="117"/>
        <v>7575</v>
      </c>
      <c r="H155" s="40">
        <f t="shared" si="118"/>
        <v>7854</v>
      </c>
      <c r="I155" s="40">
        <f t="shared" si="118"/>
        <v>8233</v>
      </c>
      <c r="J155" s="6">
        <f t="shared" si="119"/>
        <v>202</v>
      </c>
      <c r="K155" s="7">
        <f t="shared" si="120"/>
        <v>237</v>
      </c>
      <c r="L155" s="7">
        <f t="shared" si="121"/>
        <v>258</v>
      </c>
      <c r="M155" s="7">
        <f t="shared" si="122"/>
        <v>285</v>
      </c>
      <c r="N155" s="25">
        <f t="shared" si="123"/>
        <v>266</v>
      </c>
      <c r="O155" s="7">
        <f t="shared" si="124"/>
        <v>302</v>
      </c>
      <c r="P155" s="29">
        <f t="shared" si="125"/>
        <v>224</v>
      </c>
      <c r="Q155" s="29">
        <f t="shared" si="125"/>
        <v>249</v>
      </c>
      <c r="R155" s="6">
        <f t="shared" si="126"/>
        <v>392</v>
      </c>
      <c r="S155" s="7">
        <f t="shared" si="127"/>
        <v>416</v>
      </c>
      <c r="T155" s="7">
        <f t="shared" si="128"/>
        <v>1247</v>
      </c>
      <c r="U155" s="7">
        <f t="shared" si="129"/>
        <v>221</v>
      </c>
      <c r="V155" s="25">
        <f t="shared" si="130"/>
        <v>6037.32</v>
      </c>
      <c r="W155" s="7">
        <f t="shared" si="131"/>
        <v>2248.7999999999997</v>
      </c>
      <c r="X155" s="29">
        <f t="shared" si="132"/>
        <v>2539.7999999999997</v>
      </c>
      <c r="Y155" s="29">
        <f t="shared" si="132"/>
        <v>3010.7999999999997</v>
      </c>
    </row>
    <row r="156" spans="1:26">
      <c r="A156" s="11" t="s">
        <v>13</v>
      </c>
      <c r="B156" s="6">
        <f t="shared" si="112"/>
        <v>9117</v>
      </c>
      <c r="C156" s="7">
        <f t="shared" si="113"/>
        <v>10351</v>
      </c>
      <c r="D156" s="7">
        <f t="shared" si="114"/>
        <v>10981</v>
      </c>
      <c r="E156" s="7">
        <f t="shared" si="115"/>
        <v>10112</v>
      </c>
      <c r="F156" s="25">
        <f t="shared" si="116"/>
        <v>11617</v>
      </c>
      <c r="G156" s="63">
        <f t="shared" si="117"/>
        <v>8353</v>
      </c>
      <c r="H156" s="40">
        <f t="shared" si="118"/>
        <v>9044</v>
      </c>
      <c r="I156" s="40">
        <f t="shared" si="118"/>
        <v>8944</v>
      </c>
      <c r="J156" s="6">
        <f t="shared" si="119"/>
        <v>225</v>
      </c>
      <c r="K156" s="7">
        <f t="shared" si="120"/>
        <v>263</v>
      </c>
      <c r="L156" s="7">
        <f t="shared" si="121"/>
        <v>294</v>
      </c>
      <c r="M156" s="7">
        <f t="shared" si="122"/>
        <v>311</v>
      </c>
      <c r="N156" s="25">
        <f t="shared" si="123"/>
        <v>299</v>
      </c>
      <c r="O156" s="7">
        <f t="shared" si="124"/>
        <v>331</v>
      </c>
      <c r="P156" s="29">
        <f t="shared" si="125"/>
        <v>260</v>
      </c>
      <c r="Q156" s="29">
        <f t="shared" si="125"/>
        <v>275</v>
      </c>
      <c r="R156" s="6">
        <f t="shared" si="126"/>
        <v>401</v>
      </c>
      <c r="S156" s="7">
        <f t="shared" si="127"/>
        <v>478</v>
      </c>
      <c r="T156" s="7">
        <f t="shared" si="128"/>
        <v>1265</v>
      </c>
      <c r="U156" s="7">
        <f t="shared" si="129"/>
        <v>234</v>
      </c>
      <c r="V156" s="25">
        <f t="shared" si="130"/>
        <v>6283.32</v>
      </c>
      <c r="W156" s="7">
        <f t="shared" si="131"/>
        <v>2316.2999999999997</v>
      </c>
      <c r="X156" s="29">
        <f t="shared" si="132"/>
        <v>2789.7</v>
      </c>
      <c r="Y156" s="29">
        <f t="shared" si="132"/>
        <v>3275.6</v>
      </c>
    </row>
    <row r="157" spans="1:26">
      <c r="A157" s="11" t="s">
        <v>14</v>
      </c>
      <c r="B157" s="6">
        <f t="shared" si="112"/>
        <v>10028</v>
      </c>
      <c r="C157" s="7">
        <f t="shared" si="113"/>
        <v>11300</v>
      </c>
      <c r="D157" s="7">
        <f t="shared" si="114"/>
        <v>11912</v>
      </c>
      <c r="E157" s="7">
        <f t="shared" si="115"/>
        <v>11371</v>
      </c>
      <c r="F157" s="25">
        <f t="shared" si="116"/>
        <v>12845</v>
      </c>
      <c r="G157" s="63">
        <f t="shared" si="117"/>
        <v>9183</v>
      </c>
      <c r="H157" s="40">
        <f t="shared" si="118"/>
        <v>10044</v>
      </c>
      <c r="I157" s="40">
        <f t="shared" si="118"/>
        <v>9959</v>
      </c>
      <c r="J157" s="6">
        <f t="shared" si="119"/>
        <v>250</v>
      </c>
      <c r="K157" s="7">
        <f t="shared" si="120"/>
        <v>291</v>
      </c>
      <c r="L157" s="7">
        <f t="shared" si="121"/>
        <v>329</v>
      </c>
      <c r="M157" s="7">
        <f t="shared" si="122"/>
        <v>346</v>
      </c>
      <c r="N157" s="25">
        <f t="shared" si="123"/>
        <v>335</v>
      </c>
      <c r="O157" s="7">
        <f t="shared" si="124"/>
        <v>363</v>
      </c>
      <c r="P157" s="29">
        <f t="shared" si="125"/>
        <v>291</v>
      </c>
      <c r="Q157" s="29">
        <f t="shared" si="125"/>
        <v>303</v>
      </c>
      <c r="R157" s="6">
        <f t="shared" si="126"/>
        <v>412</v>
      </c>
      <c r="S157" s="7">
        <f t="shared" si="127"/>
        <v>492</v>
      </c>
      <c r="T157" s="7">
        <f t="shared" si="128"/>
        <v>1308</v>
      </c>
      <c r="U157" s="7">
        <f t="shared" si="129"/>
        <v>279</v>
      </c>
      <c r="V157" s="25">
        <f t="shared" si="130"/>
        <v>6512.12</v>
      </c>
      <c r="W157" s="7">
        <f t="shared" si="131"/>
        <v>2464.1999999999998</v>
      </c>
      <c r="X157" s="29">
        <f t="shared" si="132"/>
        <v>2895.8999999999996</v>
      </c>
      <c r="Y157" s="29">
        <f t="shared" si="132"/>
        <v>3429.2</v>
      </c>
    </row>
    <row r="158" spans="1:26">
      <c r="A158" s="11" t="s">
        <v>15</v>
      </c>
      <c r="B158" s="6">
        <f t="shared" si="112"/>
        <v>10959</v>
      </c>
      <c r="C158" s="7">
        <f t="shared" si="113"/>
        <v>12091</v>
      </c>
      <c r="D158" s="7">
        <f t="shared" si="114"/>
        <v>12720</v>
      </c>
      <c r="E158" s="7">
        <f t="shared" si="115"/>
        <v>12080</v>
      </c>
      <c r="F158" s="25">
        <f t="shared" si="116"/>
        <v>14003</v>
      </c>
      <c r="G158" s="63">
        <f t="shared" si="117"/>
        <v>10021</v>
      </c>
      <c r="H158" s="40">
        <f t="shared" si="118"/>
        <v>10722</v>
      </c>
      <c r="I158" s="40">
        <f t="shared" si="118"/>
        <v>10771</v>
      </c>
      <c r="J158" s="6">
        <f t="shared" si="119"/>
        <v>272</v>
      </c>
      <c r="K158" s="7">
        <f t="shared" si="120"/>
        <v>317</v>
      </c>
      <c r="L158" s="7">
        <f t="shared" si="121"/>
        <v>359</v>
      </c>
      <c r="M158" s="7">
        <f t="shared" si="122"/>
        <v>375</v>
      </c>
      <c r="N158" s="25">
        <f t="shared" si="123"/>
        <v>373</v>
      </c>
      <c r="O158" s="7">
        <f t="shared" si="124"/>
        <v>391</v>
      </c>
      <c r="P158" s="29">
        <f t="shared" si="125"/>
        <v>319</v>
      </c>
      <c r="Q158" s="29">
        <f t="shared" si="125"/>
        <v>324</v>
      </c>
      <c r="R158" s="6">
        <f t="shared" si="126"/>
        <v>497</v>
      </c>
      <c r="S158" s="7">
        <f t="shared" si="127"/>
        <v>494</v>
      </c>
      <c r="T158" s="7">
        <f t="shared" si="128"/>
        <v>1308</v>
      </c>
      <c r="U158" s="7">
        <f t="shared" si="129"/>
        <v>281</v>
      </c>
      <c r="V158" s="25">
        <f t="shared" si="130"/>
        <v>6789.12</v>
      </c>
      <c r="W158" s="7">
        <f t="shared" si="131"/>
        <v>2582.6</v>
      </c>
      <c r="X158" s="29">
        <f t="shared" si="132"/>
        <v>2973.0999999999995</v>
      </c>
      <c r="Y158" s="29">
        <f t="shared" si="132"/>
        <v>3471.1</v>
      </c>
    </row>
    <row r="159" spans="1:26" ht="13.5" thickBot="1">
      <c r="A159" s="23" t="s">
        <v>16</v>
      </c>
      <c r="B159" s="21">
        <f t="shared" si="112"/>
        <v>11958</v>
      </c>
      <c r="C159" s="22">
        <f t="shared" si="113"/>
        <v>12849</v>
      </c>
      <c r="D159" s="22">
        <f t="shared" si="114"/>
        <v>13561</v>
      </c>
      <c r="E159" s="22">
        <f t="shared" si="115"/>
        <v>13204</v>
      </c>
      <c r="F159" s="50">
        <f t="shared" si="116"/>
        <v>14943</v>
      </c>
      <c r="G159" s="64">
        <f t="shared" si="117"/>
        <v>10958</v>
      </c>
      <c r="H159" s="47">
        <f t="shared" si="118"/>
        <v>12137</v>
      </c>
      <c r="I159" s="47">
        <f t="shared" si="118"/>
        <v>11902</v>
      </c>
      <c r="J159" s="21">
        <f t="shared" si="119"/>
        <v>297</v>
      </c>
      <c r="K159" s="22">
        <f t="shared" si="120"/>
        <v>343</v>
      </c>
      <c r="L159" s="22">
        <f t="shared" si="121"/>
        <v>388</v>
      </c>
      <c r="M159" s="22">
        <f t="shared" si="122"/>
        <v>406</v>
      </c>
      <c r="N159" s="50">
        <f t="shared" si="123"/>
        <v>408</v>
      </c>
      <c r="O159" s="22">
        <f t="shared" si="124"/>
        <v>418</v>
      </c>
      <c r="P159" s="30">
        <f t="shared" si="125"/>
        <v>357</v>
      </c>
      <c r="Q159" s="30">
        <f t="shared" si="125"/>
        <v>352</v>
      </c>
      <c r="R159" s="21">
        <f t="shared" si="126"/>
        <v>532</v>
      </c>
      <c r="S159" s="22">
        <f t="shared" si="127"/>
        <v>504</v>
      </c>
      <c r="T159" s="22">
        <f t="shared" si="128"/>
        <v>1323</v>
      </c>
      <c r="U159" s="22">
        <f t="shared" si="129"/>
        <v>291</v>
      </c>
      <c r="V159" s="50">
        <f t="shared" si="130"/>
        <v>7046.92</v>
      </c>
      <c r="W159" s="22">
        <f t="shared" si="131"/>
        <v>2812</v>
      </c>
      <c r="X159" s="30">
        <f t="shared" si="132"/>
        <v>3382.8999999999996</v>
      </c>
      <c r="Y159" s="30">
        <f t="shared" si="132"/>
        <v>3514.7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3">
      <c r="A167" s="5" t="s">
        <v>6</v>
      </c>
      <c r="B167" s="6">
        <f t="shared" ref="B167:X167" si="133">+B7+B27</f>
        <v>80340.600000000006</v>
      </c>
      <c r="C167" s="7">
        <f t="shared" si="133"/>
        <v>56022</v>
      </c>
      <c r="D167" s="7">
        <f t="shared" si="133"/>
        <v>46128</v>
      </c>
      <c r="E167" s="7">
        <f t="shared" si="133"/>
        <v>37558</v>
      </c>
      <c r="F167" s="25">
        <f t="shared" si="133"/>
        <v>36636</v>
      </c>
      <c r="G167" s="67">
        <f t="shared" si="133"/>
        <v>53711</v>
      </c>
      <c r="H167" s="40">
        <f t="shared" si="133"/>
        <v>44725</v>
      </c>
      <c r="I167" s="40">
        <f t="shared" ref="I167" si="134">+I7+I27</f>
        <v>17410</v>
      </c>
      <c r="J167" s="6">
        <f t="shared" si="133"/>
        <v>186872</v>
      </c>
      <c r="K167" s="7">
        <f t="shared" si="133"/>
        <v>139000</v>
      </c>
      <c r="L167" s="7">
        <f t="shared" si="133"/>
        <v>214766</v>
      </c>
      <c r="M167" s="7">
        <f t="shared" si="133"/>
        <v>374913</v>
      </c>
      <c r="N167" s="25">
        <f t="shared" si="133"/>
        <v>342832</v>
      </c>
      <c r="O167" s="67">
        <f t="shared" si="133"/>
        <v>439011</v>
      </c>
      <c r="P167" s="40">
        <f t="shared" si="133"/>
        <v>344319</v>
      </c>
      <c r="Q167" s="40">
        <f t="shared" ref="Q167" si="135">+Q7+Q27</f>
        <v>288354</v>
      </c>
      <c r="R167" s="6">
        <f t="shared" si="133"/>
        <v>88544.66</v>
      </c>
      <c r="S167" s="7">
        <f t="shared" si="133"/>
        <v>25352</v>
      </c>
      <c r="T167" s="7">
        <f t="shared" si="133"/>
        <v>0</v>
      </c>
      <c r="U167" s="7">
        <f t="shared" si="133"/>
        <v>36851</v>
      </c>
      <c r="V167" s="25">
        <f t="shared" si="133"/>
        <v>31797</v>
      </c>
      <c r="W167" s="67">
        <f t="shared" si="133"/>
        <v>43339</v>
      </c>
      <c r="X167" s="40">
        <f t="shared" si="133"/>
        <v>2259</v>
      </c>
      <c r="Y167" s="40">
        <f t="shared" ref="Y167" si="136">+Y7+Y27</f>
        <v>83050</v>
      </c>
      <c r="Z167" s="6">
        <f t="shared" ref="Z167:Z178" si="137">+R167+J167+B167</f>
        <v>355757.26</v>
      </c>
      <c r="AA167" s="7">
        <f t="shared" ref="AA167:AA178" si="138">+S167+K167+C167</f>
        <v>220374</v>
      </c>
      <c r="AB167" s="7">
        <f t="shared" ref="AB167:AB178" si="139">+T167+L167+D167</f>
        <v>260894</v>
      </c>
      <c r="AC167" s="7">
        <f t="shared" ref="AC167:AC178" si="140">+U167+M167+E167</f>
        <v>449322</v>
      </c>
      <c r="AD167" s="25">
        <f t="shared" ref="AD167:AD178" si="141">+V167+N167+F167</f>
        <v>411265</v>
      </c>
      <c r="AE167" s="67">
        <f t="shared" ref="AE167:AE178" si="142">+W167+O167+G167</f>
        <v>536061</v>
      </c>
      <c r="AF167" s="40">
        <f t="shared" ref="AF167:AG178" si="143">+X167+P167+H167</f>
        <v>391303</v>
      </c>
      <c r="AG167" s="40">
        <f t="shared" si="143"/>
        <v>388814</v>
      </c>
    </row>
    <row r="168" spans="1:33">
      <c r="A168" s="5" t="s">
        <v>24</v>
      </c>
      <c r="B168" s="6">
        <f t="shared" ref="B168:X168" si="144">+B8+B28</f>
        <v>36294</v>
      </c>
      <c r="C168" s="7">
        <f t="shared" si="144"/>
        <v>127559</v>
      </c>
      <c r="D168" s="7">
        <f t="shared" si="144"/>
        <v>21143</v>
      </c>
      <c r="E168" s="7">
        <f t="shared" si="144"/>
        <v>38138</v>
      </c>
      <c r="F168" s="25">
        <f t="shared" si="144"/>
        <v>67833</v>
      </c>
      <c r="G168" s="63">
        <f t="shared" si="144"/>
        <v>55643</v>
      </c>
      <c r="H168" s="40">
        <f t="shared" si="144"/>
        <v>44843</v>
      </c>
      <c r="I168" s="40">
        <f t="shared" ref="I168" si="145">+I8+I28</f>
        <v>18753</v>
      </c>
      <c r="J168" s="6">
        <f t="shared" si="144"/>
        <v>175558</v>
      </c>
      <c r="K168" s="7">
        <f t="shared" si="144"/>
        <v>183338.2</v>
      </c>
      <c r="L168" s="7">
        <f t="shared" si="144"/>
        <v>231769</v>
      </c>
      <c r="M168" s="7">
        <f t="shared" si="144"/>
        <v>315059</v>
      </c>
      <c r="N168" s="25">
        <f t="shared" si="144"/>
        <v>408975</v>
      </c>
      <c r="O168" s="63">
        <f t="shared" si="144"/>
        <v>500163</v>
      </c>
      <c r="P168" s="40">
        <f t="shared" si="144"/>
        <v>291720</v>
      </c>
      <c r="Q168" s="40">
        <f t="shared" ref="Q168" si="146">+Q8+Q28</f>
        <v>316258</v>
      </c>
      <c r="R168" s="6">
        <f t="shared" si="144"/>
        <v>69098.97</v>
      </c>
      <c r="S168" s="7">
        <f t="shared" si="144"/>
        <v>25279.3</v>
      </c>
      <c r="T168" s="7">
        <f t="shared" si="144"/>
        <v>59281</v>
      </c>
      <c r="U168" s="7">
        <f t="shared" si="144"/>
        <v>51308</v>
      </c>
      <c r="V168" s="25">
        <f t="shared" si="144"/>
        <v>112227</v>
      </c>
      <c r="W168" s="63">
        <f t="shared" si="144"/>
        <v>24616</v>
      </c>
      <c r="X168" s="40">
        <f t="shared" si="144"/>
        <v>111139</v>
      </c>
      <c r="Y168" s="40">
        <f t="shared" ref="Y168" si="147">+Y8+Y28</f>
        <v>55880</v>
      </c>
      <c r="Z168" s="6">
        <f t="shared" si="137"/>
        <v>280950.96999999997</v>
      </c>
      <c r="AA168" s="7">
        <f t="shared" si="138"/>
        <v>336176.5</v>
      </c>
      <c r="AB168" s="7">
        <f t="shared" si="139"/>
        <v>312193</v>
      </c>
      <c r="AC168" s="7">
        <f t="shared" si="140"/>
        <v>404505</v>
      </c>
      <c r="AD168" s="25">
        <f t="shared" si="141"/>
        <v>589035</v>
      </c>
      <c r="AE168" s="63">
        <f t="shared" si="142"/>
        <v>580422</v>
      </c>
      <c r="AF168" s="40">
        <f t="shared" si="143"/>
        <v>447702</v>
      </c>
      <c r="AG168" s="40">
        <f t="shared" si="143"/>
        <v>390891</v>
      </c>
    </row>
    <row r="169" spans="1:33">
      <c r="A169" s="5" t="s">
        <v>7</v>
      </c>
      <c r="B169" s="6">
        <f t="shared" ref="B169:X169" si="148">+B9+B29</f>
        <v>58365</v>
      </c>
      <c r="C169" s="7">
        <f t="shared" si="148"/>
        <v>34872</v>
      </c>
      <c r="D169" s="7">
        <f t="shared" si="148"/>
        <v>39533</v>
      </c>
      <c r="E169" s="7">
        <f t="shared" si="148"/>
        <v>37978</v>
      </c>
      <c r="F169" s="25">
        <f t="shared" si="148"/>
        <v>37065</v>
      </c>
      <c r="G169" s="63">
        <f t="shared" si="148"/>
        <v>79922</v>
      </c>
      <c r="H169" s="40">
        <f t="shared" si="148"/>
        <v>22016</v>
      </c>
      <c r="I169" s="40">
        <f t="shared" ref="I169" si="149">+I9+I29</f>
        <v>53636</v>
      </c>
      <c r="J169" s="6">
        <f t="shared" si="148"/>
        <v>203252.9</v>
      </c>
      <c r="K169" s="7">
        <f t="shared" si="148"/>
        <v>199781</v>
      </c>
      <c r="L169" s="7">
        <f t="shared" si="148"/>
        <v>287979</v>
      </c>
      <c r="M169" s="7">
        <f t="shared" si="148"/>
        <v>400751</v>
      </c>
      <c r="N169" s="25">
        <f t="shared" si="148"/>
        <v>426717</v>
      </c>
      <c r="O169" s="63">
        <f t="shared" si="148"/>
        <v>456519</v>
      </c>
      <c r="P169" s="40">
        <f t="shared" si="148"/>
        <v>65193</v>
      </c>
      <c r="Q169" s="40">
        <f t="shared" ref="Q169" si="150">+Q9+Q29</f>
        <v>349191</v>
      </c>
      <c r="R169" s="6">
        <f t="shared" si="148"/>
        <v>5049.59</v>
      </c>
      <c r="S169" s="7">
        <f t="shared" si="148"/>
        <v>91389</v>
      </c>
      <c r="T169" s="7">
        <f t="shared" si="148"/>
        <v>59433</v>
      </c>
      <c r="U169" s="7">
        <f t="shared" si="148"/>
        <v>77157</v>
      </c>
      <c r="V169" s="25">
        <f t="shared" si="148"/>
        <v>56963</v>
      </c>
      <c r="W169" s="63">
        <f t="shared" si="148"/>
        <v>96588</v>
      </c>
      <c r="X169" s="40">
        <f t="shared" si="148"/>
        <v>43003</v>
      </c>
      <c r="Y169" s="40">
        <f t="shared" ref="Y169" si="151">+Y9+Y29</f>
        <v>168739</v>
      </c>
      <c r="Z169" s="6">
        <f t="shared" si="137"/>
        <v>266667.49</v>
      </c>
      <c r="AA169" s="7">
        <f t="shared" si="138"/>
        <v>326042</v>
      </c>
      <c r="AB169" s="7">
        <f t="shared" si="139"/>
        <v>386945</v>
      </c>
      <c r="AC169" s="7">
        <f t="shared" si="140"/>
        <v>515886</v>
      </c>
      <c r="AD169" s="25">
        <f t="shared" si="141"/>
        <v>520745</v>
      </c>
      <c r="AE169" s="63">
        <f t="shared" si="142"/>
        <v>633029</v>
      </c>
      <c r="AF169" s="40">
        <f t="shared" si="143"/>
        <v>130212</v>
      </c>
      <c r="AG169" s="40">
        <f t="shared" si="143"/>
        <v>571566</v>
      </c>
    </row>
    <row r="170" spans="1:33">
      <c r="A170" s="5" t="s">
        <v>8</v>
      </c>
      <c r="B170" s="6">
        <f t="shared" ref="B170:X170" si="152">+B10+B30</f>
        <v>113371</v>
      </c>
      <c r="C170" s="7">
        <f t="shared" si="152"/>
        <v>52532</v>
      </c>
      <c r="D170" s="7">
        <f t="shared" si="152"/>
        <v>51507</v>
      </c>
      <c r="E170" s="7">
        <f t="shared" si="152"/>
        <v>50250</v>
      </c>
      <c r="F170" s="25">
        <f t="shared" si="152"/>
        <v>65716</v>
      </c>
      <c r="G170" s="63">
        <f t="shared" si="152"/>
        <v>74722</v>
      </c>
      <c r="H170" s="40">
        <f t="shared" si="152"/>
        <v>27647</v>
      </c>
      <c r="I170" s="40">
        <f t="shared" ref="I170" si="153">+I10+I30</f>
        <v>53577</v>
      </c>
      <c r="J170" s="6">
        <f t="shared" si="152"/>
        <v>128780.45</v>
      </c>
      <c r="K170" s="7">
        <f t="shared" si="152"/>
        <v>226249</v>
      </c>
      <c r="L170" s="7">
        <f t="shared" si="152"/>
        <v>293580</v>
      </c>
      <c r="M170" s="7">
        <f t="shared" si="152"/>
        <v>392967</v>
      </c>
      <c r="N170" s="25">
        <f t="shared" si="152"/>
        <v>458872</v>
      </c>
      <c r="O170" s="63">
        <f t="shared" si="152"/>
        <v>623275</v>
      </c>
      <c r="P170" s="40">
        <f t="shared" si="152"/>
        <v>336351</v>
      </c>
      <c r="Q170" s="40">
        <f t="shared" ref="Q170" si="154">+Q10+Q30</f>
        <v>416127</v>
      </c>
      <c r="R170" s="6">
        <f t="shared" si="152"/>
        <v>31629</v>
      </c>
      <c r="S170" s="7">
        <f t="shared" si="152"/>
        <v>22664</v>
      </c>
      <c r="T170" s="7">
        <f t="shared" si="152"/>
        <v>32908</v>
      </c>
      <c r="U170" s="7">
        <f t="shared" si="152"/>
        <v>22241</v>
      </c>
      <c r="V170" s="25">
        <f t="shared" si="152"/>
        <v>15721</v>
      </c>
      <c r="W170" s="63">
        <f t="shared" si="152"/>
        <v>52366</v>
      </c>
      <c r="X170" s="40">
        <f t="shared" si="152"/>
        <v>45929</v>
      </c>
      <c r="Y170" s="40">
        <f t="shared" ref="Y170" si="155">+Y10+Y30</f>
        <v>112579</v>
      </c>
      <c r="Z170" s="6">
        <f t="shared" si="137"/>
        <v>273780.45</v>
      </c>
      <c r="AA170" s="7">
        <f t="shared" si="138"/>
        <v>301445</v>
      </c>
      <c r="AB170" s="7">
        <f t="shared" si="139"/>
        <v>377995</v>
      </c>
      <c r="AC170" s="7">
        <f t="shared" si="140"/>
        <v>465458</v>
      </c>
      <c r="AD170" s="25">
        <f t="shared" si="141"/>
        <v>540309</v>
      </c>
      <c r="AE170" s="63">
        <f t="shared" si="142"/>
        <v>750363</v>
      </c>
      <c r="AF170" s="40">
        <f t="shared" si="143"/>
        <v>409927</v>
      </c>
      <c r="AG170" s="40">
        <f t="shared" si="143"/>
        <v>582283</v>
      </c>
    </row>
    <row r="171" spans="1:33">
      <c r="A171" s="5" t="s">
        <v>9</v>
      </c>
      <c r="B171" s="6">
        <f t="shared" ref="B171:X171" si="156">+B11+B31</f>
        <v>34998.885000000002</v>
      </c>
      <c r="C171" s="7">
        <f t="shared" si="156"/>
        <v>32694</v>
      </c>
      <c r="D171" s="7">
        <f t="shared" si="156"/>
        <v>95272.6</v>
      </c>
      <c r="E171" s="7">
        <f t="shared" si="156"/>
        <v>50401</v>
      </c>
      <c r="F171" s="25">
        <f t="shared" si="156"/>
        <v>65221</v>
      </c>
      <c r="G171" s="63">
        <f t="shared" si="156"/>
        <v>78601</v>
      </c>
      <c r="H171" s="40">
        <f t="shared" si="156"/>
        <v>80823</v>
      </c>
      <c r="I171" s="40">
        <f t="shared" ref="I171" si="157">+I11+I31</f>
        <v>29400</v>
      </c>
      <c r="J171" s="6">
        <f t="shared" si="156"/>
        <v>148939</v>
      </c>
      <c r="K171" s="7">
        <f t="shared" si="156"/>
        <v>215651.9</v>
      </c>
      <c r="L171" s="7">
        <f t="shared" si="156"/>
        <v>325181</v>
      </c>
      <c r="M171" s="7">
        <f t="shared" si="156"/>
        <v>401005</v>
      </c>
      <c r="N171" s="25">
        <f t="shared" si="156"/>
        <v>475508</v>
      </c>
      <c r="O171" s="63">
        <f t="shared" si="156"/>
        <v>495550</v>
      </c>
      <c r="P171" s="40">
        <f t="shared" si="156"/>
        <v>294788</v>
      </c>
      <c r="Q171" s="40">
        <f t="shared" ref="Q171" si="158">+Q11+Q31</f>
        <v>373913</v>
      </c>
      <c r="R171" s="6">
        <f t="shared" si="156"/>
        <v>67841</v>
      </c>
      <c r="S171" s="7">
        <f t="shared" si="156"/>
        <v>90980.5</v>
      </c>
      <c r="T171" s="7">
        <f t="shared" si="156"/>
        <v>49290</v>
      </c>
      <c r="U171" s="7">
        <f t="shared" si="156"/>
        <v>84578</v>
      </c>
      <c r="V171" s="25">
        <f t="shared" si="156"/>
        <v>98930</v>
      </c>
      <c r="W171" s="63">
        <f t="shared" si="156"/>
        <v>18000</v>
      </c>
      <c r="X171" s="40">
        <f t="shared" si="156"/>
        <v>100855</v>
      </c>
      <c r="Y171" s="40">
        <f t="shared" ref="Y171" si="159">+Y11+Y31</f>
        <v>124523</v>
      </c>
      <c r="Z171" s="6">
        <f t="shared" si="137"/>
        <v>251778.88500000001</v>
      </c>
      <c r="AA171" s="7">
        <f t="shared" si="138"/>
        <v>339326.4</v>
      </c>
      <c r="AB171" s="7">
        <f t="shared" si="139"/>
        <v>469743.6</v>
      </c>
      <c r="AC171" s="7">
        <f t="shared" si="140"/>
        <v>535984</v>
      </c>
      <c r="AD171" s="25">
        <f t="shared" si="141"/>
        <v>639659</v>
      </c>
      <c r="AE171" s="63">
        <f t="shared" si="142"/>
        <v>592151</v>
      </c>
      <c r="AF171" s="40">
        <f t="shared" si="143"/>
        <v>476466</v>
      </c>
      <c r="AG171" s="40">
        <f t="shared" si="143"/>
        <v>527836</v>
      </c>
    </row>
    <row r="172" spans="1:33">
      <c r="A172" s="5" t="s">
        <v>10</v>
      </c>
      <c r="B172" s="6">
        <f t="shared" ref="B172:X172" si="160">+B12+B32</f>
        <v>64017.755000000005</v>
      </c>
      <c r="C172" s="7">
        <f t="shared" si="160"/>
        <v>68526</v>
      </c>
      <c r="D172" s="7">
        <f t="shared" si="160"/>
        <v>75419.5</v>
      </c>
      <c r="E172" s="7">
        <f t="shared" si="160"/>
        <v>64253</v>
      </c>
      <c r="F172" s="25">
        <f t="shared" si="160"/>
        <v>60997</v>
      </c>
      <c r="G172" s="63">
        <f t="shared" si="160"/>
        <v>53419</v>
      </c>
      <c r="H172" s="40">
        <f t="shared" si="160"/>
        <v>73283</v>
      </c>
      <c r="I172" s="40">
        <f t="shared" ref="I172" si="161">+I12+I32</f>
        <v>18486</v>
      </c>
      <c r="J172" s="6">
        <f t="shared" si="160"/>
        <v>143200</v>
      </c>
      <c r="K172" s="7">
        <f t="shared" si="160"/>
        <v>214526</v>
      </c>
      <c r="L172" s="7">
        <f t="shared" si="160"/>
        <v>293295.69</v>
      </c>
      <c r="M172" s="7">
        <f t="shared" si="160"/>
        <v>353818</v>
      </c>
      <c r="N172" s="25">
        <f t="shared" si="160"/>
        <v>566096</v>
      </c>
      <c r="O172" s="63">
        <f t="shared" si="160"/>
        <v>327615</v>
      </c>
      <c r="P172" s="40">
        <f t="shared" si="160"/>
        <v>137434</v>
      </c>
      <c r="Q172" s="40">
        <f t="shared" ref="Q172" si="162">+Q12+Q32</f>
        <v>333183</v>
      </c>
      <c r="R172" s="6">
        <f t="shared" si="160"/>
        <v>52655</v>
      </c>
      <c r="S172" s="7">
        <f t="shared" si="160"/>
        <v>33335</v>
      </c>
      <c r="T172" s="7">
        <f t="shared" si="160"/>
        <v>92372.3</v>
      </c>
      <c r="U172" s="7">
        <f t="shared" si="160"/>
        <v>75521</v>
      </c>
      <c r="V172" s="25">
        <f t="shared" si="160"/>
        <v>45337</v>
      </c>
      <c r="W172" s="63">
        <f t="shared" si="160"/>
        <v>100615</v>
      </c>
      <c r="X172" s="40">
        <f t="shared" si="160"/>
        <v>494615</v>
      </c>
      <c r="Y172" s="40">
        <f t="shared" ref="Y172" si="163">+Y12+Y32</f>
        <v>50231</v>
      </c>
      <c r="Z172" s="6">
        <f t="shared" si="137"/>
        <v>259872.755</v>
      </c>
      <c r="AA172" s="7">
        <f t="shared" si="138"/>
        <v>316387</v>
      </c>
      <c r="AB172" s="7">
        <f t="shared" si="139"/>
        <v>461087.49</v>
      </c>
      <c r="AC172" s="7">
        <f t="shared" si="140"/>
        <v>493592</v>
      </c>
      <c r="AD172" s="25">
        <f t="shared" si="141"/>
        <v>672430</v>
      </c>
      <c r="AE172" s="63">
        <f t="shared" si="142"/>
        <v>481649</v>
      </c>
      <c r="AF172" s="40">
        <f t="shared" si="143"/>
        <v>705332</v>
      </c>
      <c r="AG172" s="40">
        <f t="shared" si="143"/>
        <v>401900</v>
      </c>
    </row>
    <row r="173" spans="1:33">
      <c r="A173" s="5" t="s">
        <v>11</v>
      </c>
      <c r="B173" s="6">
        <f t="shared" ref="B173:X173" si="164">+B13+B33</f>
        <v>63287</v>
      </c>
      <c r="C173" s="7">
        <f t="shared" si="164"/>
        <v>61327</v>
      </c>
      <c r="D173" s="7">
        <f t="shared" si="164"/>
        <v>112401.4</v>
      </c>
      <c r="E173" s="7">
        <f t="shared" si="164"/>
        <v>34064</v>
      </c>
      <c r="F173" s="25">
        <f t="shared" si="164"/>
        <v>96509</v>
      </c>
      <c r="G173" s="63">
        <f t="shared" si="164"/>
        <v>113144</v>
      </c>
      <c r="H173" s="40">
        <f t="shared" si="164"/>
        <v>69748</v>
      </c>
      <c r="I173" s="40">
        <f t="shared" ref="I173" si="165">+I13+I33</f>
        <v>12306</v>
      </c>
      <c r="J173" s="6">
        <f t="shared" si="164"/>
        <v>159120</v>
      </c>
      <c r="K173" s="7">
        <f t="shared" si="164"/>
        <v>185373.5</v>
      </c>
      <c r="L173" s="7">
        <f t="shared" si="164"/>
        <v>266706</v>
      </c>
      <c r="M173" s="7">
        <f t="shared" si="164"/>
        <v>395221</v>
      </c>
      <c r="N173" s="25">
        <f t="shared" si="164"/>
        <v>619050</v>
      </c>
      <c r="O173" s="63">
        <f t="shared" si="164"/>
        <v>276596</v>
      </c>
      <c r="P173" s="40">
        <f t="shared" si="164"/>
        <v>296334</v>
      </c>
      <c r="Q173" s="40">
        <f t="shared" ref="Q173" si="166">+Q13+Q33</f>
        <v>446793</v>
      </c>
      <c r="R173" s="6">
        <f t="shared" si="164"/>
        <v>57309</v>
      </c>
      <c r="S173" s="7">
        <f t="shared" si="164"/>
        <v>60445.5</v>
      </c>
      <c r="T173" s="7">
        <f t="shared" si="164"/>
        <v>15256.1</v>
      </c>
      <c r="U173" s="7">
        <f t="shared" si="164"/>
        <v>8465</v>
      </c>
      <c r="V173" s="25">
        <f t="shared" si="164"/>
        <v>69302</v>
      </c>
      <c r="W173" s="63">
        <f t="shared" si="164"/>
        <v>15701</v>
      </c>
      <c r="X173" s="40">
        <f t="shared" si="164"/>
        <v>235885</v>
      </c>
      <c r="Y173" s="40">
        <f t="shared" ref="Y173" si="167">+Y13+Y33</f>
        <v>60631</v>
      </c>
      <c r="Z173" s="6">
        <f t="shared" si="137"/>
        <v>279716</v>
      </c>
      <c r="AA173" s="7">
        <f t="shared" si="138"/>
        <v>307146</v>
      </c>
      <c r="AB173" s="7">
        <f t="shared" si="139"/>
        <v>394363.5</v>
      </c>
      <c r="AC173" s="7">
        <f t="shared" si="140"/>
        <v>437750</v>
      </c>
      <c r="AD173" s="25">
        <f t="shared" si="141"/>
        <v>784861</v>
      </c>
      <c r="AE173" s="63">
        <f t="shared" si="142"/>
        <v>405441</v>
      </c>
      <c r="AF173" s="40">
        <f t="shared" si="143"/>
        <v>601967</v>
      </c>
      <c r="AG173" s="40">
        <f t="shared" si="143"/>
        <v>519730</v>
      </c>
    </row>
    <row r="174" spans="1:33">
      <c r="A174" s="5" t="s">
        <v>12</v>
      </c>
      <c r="B174" s="6">
        <f t="shared" ref="B174:X174" si="168">+B14+B34</f>
        <v>46056</v>
      </c>
      <c r="C174" s="7">
        <f t="shared" si="168"/>
        <v>46730</v>
      </c>
      <c r="D174" s="7">
        <f t="shared" si="168"/>
        <v>62093</v>
      </c>
      <c r="E174" s="7">
        <f t="shared" si="168"/>
        <v>65709</v>
      </c>
      <c r="F174" s="25">
        <f t="shared" si="168"/>
        <v>65059</v>
      </c>
      <c r="G174" s="63">
        <f t="shared" si="168"/>
        <v>53439</v>
      </c>
      <c r="H174" s="40">
        <f t="shared" si="168"/>
        <v>80445</v>
      </c>
      <c r="I174" s="40">
        <f t="shared" ref="I174" si="169">+I14+I34</f>
        <v>13415</v>
      </c>
      <c r="J174" s="6">
        <f t="shared" si="168"/>
        <v>146225</v>
      </c>
      <c r="K174" s="7">
        <f t="shared" si="168"/>
        <v>212207</v>
      </c>
      <c r="L174" s="7">
        <f t="shared" si="168"/>
        <v>371502</v>
      </c>
      <c r="M174" s="7">
        <f t="shared" si="168"/>
        <v>339042</v>
      </c>
      <c r="N174" s="25">
        <f t="shared" si="168"/>
        <v>505020</v>
      </c>
      <c r="O174" s="63">
        <f t="shared" si="168"/>
        <v>319074</v>
      </c>
      <c r="P174" s="40">
        <f t="shared" si="168"/>
        <v>238073</v>
      </c>
      <c r="Q174" s="40">
        <f t="shared" ref="Q174" si="170">+Q14+Q34</f>
        <v>357245</v>
      </c>
      <c r="R174" s="6">
        <f t="shared" si="168"/>
        <v>85972</v>
      </c>
      <c r="S174" s="7">
        <f t="shared" si="168"/>
        <v>78293</v>
      </c>
      <c r="T174" s="7">
        <f t="shared" si="168"/>
        <v>20789.5</v>
      </c>
      <c r="U174" s="7">
        <f t="shared" si="168"/>
        <v>68711</v>
      </c>
      <c r="V174" s="25">
        <f t="shared" si="168"/>
        <v>88413</v>
      </c>
      <c r="W174" s="63">
        <f t="shared" si="168"/>
        <v>54514</v>
      </c>
      <c r="X174" s="40">
        <f t="shared" si="168"/>
        <v>97339</v>
      </c>
      <c r="Y174" s="40">
        <f t="shared" ref="Y174" si="171">+Y14+Y34</f>
        <v>188700</v>
      </c>
      <c r="Z174" s="6">
        <f t="shared" si="137"/>
        <v>278253</v>
      </c>
      <c r="AA174" s="7">
        <f t="shared" si="138"/>
        <v>337230</v>
      </c>
      <c r="AB174" s="7">
        <f t="shared" si="139"/>
        <v>454384.5</v>
      </c>
      <c r="AC174" s="7">
        <f t="shared" si="140"/>
        <v>473462</v>
      </c>
      <c r="AD174" s="25">
        <f t="shared" si="141"/>
        <v>658492</v>
      </c>
      <c r="AE174" s="63">
        <f t="shared" si="142"/>
        <v>427027</v>
      </c>
      <c r="AF174" s="40">
        <f t="shared" si="143"/>
        <v>415857</v>
      </c>
      <c r="AG174" s="40">
        <f t="shared" si="143"/>
        <v>559360</v>
      </c>
    </row>
    <row r="175" spans="1:33">
      <c r="A175" s="5" t="s">
        <v>13</v>
      </c>
      <c r="B175" s="6">
        <f t="shared" ref="B175:X175" si="172">+B15+B35</f>
        <v>54843</v>
      </c>
      <c r="C175" s="7">
        <f t="shared" si="172"/>
        <v>91041</v>
      </c>
      <c r="D175" s="7">
        <f t="shared" si="172"/>
        <v>50834</v>
      </c>
      <c r="E175" s="7">
        <f t="shared" si="172"/>
        <v>14238</v>
      </c>
      <c r="F175" s="25">
        <f t="shared" si="172"/>
        <v>39829</v>
      </c>
      <c r="G175" s="63">
        <f t="shared" si="172"/>
        <v>65017</v>
      </c>
      <c r="H175" s="40">
        <f t="shared" si="172"/>
        <v>61939.600999999995</v>
      </c>
      <c r="I175" s="40">
        <f t="shared" ref="I175" si="173">+I15+I35</f>
        <v>24400</v>
      </c>
      <c r="J175" s="6">
        <f t="shared" si="172"/>
        <v>131003</v>
      </c>
      <c r="K175" s="7">
        <f t="shared" si="172"/>
        <v>175879</v>
      </c>
      <c r="L175" s="7">
        <f t="shared" si="172"/>
        <v>287803.5</v>
      </c>
      <c r="M175" s="7">
        <f t="shared" si="172"/>
        <v>332995</v>
      </c>
      <c r="N175" s="25">
        <f t="shared" si="172"/>
        <v>566695</v>
      </c>
      <c r="O175" s="63">
        <f t="shared" si="172"/>
        <v>309849</v>
      </c>
      <c r="P175" s="40">
        <f t="shared" si="172"/>
        <v>314260.5</v>
      </c>
      <c r="Q175" s="40">
        <f t="shared" ref="Q175" si="174">+Q15+Q35</f>
        <v>258971</v>
      </c>
      <c r="R175" s="6">
        <f t="shared" si="172"/>
        <v>59680</v>
      </c>
      <c r="S175" s="7">
        <f t="shared" si="172"/>
        <v>44564</v>
      </c>
      <c r="T175" s="7">
        <f t="shared" si="172"/>
        <v>25588</v>
      </c>
      <c r="U175" s="7">
        <f t="shared" si="172"/>
        <v>16089</v>
      </c>
      <c r="V175" s="25">
        <f t="shared" si="172"/>
        <v>70443</v>
      </c>
      <c r="W175" s="63">
        <f t="shared" si="172"/>
        <v>30378</v>
      </c>
      <c r="X175" s="40">
        <f t="shared" si="172"/>
        <v>151831.39000000001</v>
      </c>
      <c r="Y175" s="40">
        <f t="shared" ref="Y175" si="175">+Y15+Y35</f>
        <v>61366</v>
      </c>
      <c r="Z175" s="6">
        <f t="shared" si="137"/>
        <v>245526</v>
      </c>
      <c r="AA175" s="7">
        <f t="shared" si="138"/>
        <v>311484</v>
      </c>
      <c r="AB175" s="7">
        <f t="shared" si="139"/>
        <v>364225.5</v>
      </c>
      <c r="AC175" s="7">
        <f t="shared" si="140"/>
        <v>363322</v>
      </c>
      <c r="AD175" s="25">
        <f t="shared" si="141"/>
        <v>676967</v>
      </c>
      <c r="AE175" s="63">
        <f t="shared" si="142"/>
        <v>405244</v>
      </c>
      <c r="AF175" s="40">
        <f t="shared" si="143"/>
        <v>528031.49100000004</v>
      </c>
      <c r="AG175" s="40">
        <f t="shared" si="143"/>
        <v>344737</v>
      </c>
    </row>
    <row r="176" spans="1:33">
      <c r="A176" s="5" t="s">
        <v>14</v>
      </c>
      <c r="B176" s="6">
        <f t="shared" ref="B176:X176" si="176">+B16+B36</f>
        <v>77626.3</v>
      </c>
      <c r="C176" s="7">
        <f t="shared" si="176"/>
        <v>64009</v>
      </c>
      <c r="D176" s="7">
        <f t="shared" si="176"/>
        <v>38157.5</v>
      </c>
      <c r="E176" s="7">
        <f t="shared" si="176"/>
        <v>54549</v>
      </c>
      <c r="F176" s="25">
        <f t="shared" si="176"/>
        <v>83826</v>
      </c>
      <c r="G176" s="63">
        <f t="shared" si="176"/>
        <v>51472</v>
      </c>
      <c r="H176" s="40">
        <f t="shared" si="176"/>
        <v>47685</v>
      </c>
      <c r="I176" s="40">
        <f t="shared" ref="I176" si="177">+I16+I36</f>
        <v>31730.51</v>
      </c>
      <c r="J176" s="6">
        <f t="shared" si="176"/>
        <v>152230.29999999999</v>
      </c>
      <c r="K176" s="7">
        <f t="shared" si="176"/>
        <v>175837.6</v>
      </c>
      <c r="L176" s="7">
        <f t="shared" si="176"/>
        <v>298207.40000000002</v>
      </c>
      <c r="M176" s="7">
        <f t="shared" si="176"/>
        <v>352741</v>
      </c>
      <c r="N176" s="25">
        <f t="shared" si="176"/>
        <v>482294</v>
      </c>
      <c r="O176" s="63">
        <f t="shared" si="176"/>
        <v>289612</v>
      </c>
      <c r="P176" s="40">
        <f t="shared" si="176"/>
        <v>276929</v>
      </c>
      <c r="Q176" s="40">
        <f t="shared" ref="Q176" si="178">+Q16+Q36</f>
        <v>296300</v>
      </c>
      <c r="R176" s="6">
        <f t="shared" si="176"/>
        <v>22291.3</v>
      </c>
      <c r="S176" s="7">
        <f t="shared" si="176"/>
        <v>48315.9</v>
      </c>
      <c r="T176" s="7">
        <f t="shared" si="176"/>
        <v>19401.400000000001</v>
      </c>
      <c r="U176" s="7">
        <f t="shared" si="176"/>
        <v>97749</v>
      </c>
      <c r="V176" s="25">
        <f t="shared" si="176"/>
        <v>108944</v>
      </c>
      <c r="W176" s="63">
        <f t="shared" si="176"/>
        <v>92163</v>
      </c>
      <c r="X176" s="40">
        <f t="shared" si="176"/>
        <v>101099</v>
      </c>
      <c r="Y176" s="40">
        <f t="shared" ref="Y176" si="179">+Y16+Y36</f>
        <v>138329.92000000001</v>
      </c>
      <c r="Z176" s="6">
        <f t="shared" si="137"/>
        <v>252147.89999999997</v>
      </c>
      <c r="AA176" s="7">
        <f t="shared" si="138"/>
        <v>288162.5</v>
      </c>
      <c r="AB176" s="7">
        <f t="shared" si="139"/>
        <v>355766.30000000005</v>
      </c>
      <c r="AC176" s="7">
        <f t="shared" si="140"/>
        <v>505039</v>
      </c>
      <c r="AD176" s="25">
        <f t="shared" si="141"/>
        <v>675064</v>
      </c>
      <c r="AE176" s="63">
        <f t="shared" si="142"/>
        <v>433247</v>
      </c>
      <c r="AF176" s="40">
        <f t="shared" si="143"/>
        <v>425713</v>
      </c>
      <c r="AG176" s="40">
        <f t="shared" si="143"/>
        <v>466360.43000000005</v>
      </c>
    </row>
    <row r="177" spans="1:33">
      <c r="A177" s="5" t="s">
        <v>15</v>
      </c>
      <c r="B177" s="6">
        <f t="shared" ref="B177:X177" si="180">+B17+B37</f>
        <v>96673.3</v>
      </c>
      <c r="C177" s="7">
        <f t="shared" si="180"/>
        <v>43609</v>
      </c>
      <c r="D177" s="7">
        <f t="shared" si="180"/>
        <v>25528</v>
      </c>
      <c r="E177" s="7">
        <f t="shared" si="180"/>
        <v>41522</v>
      </c>
      <c r="F177" s="25">
        <f t="shared" si="180"/>
        <v>91352</v>
      </c>
      <c r="G177" s="63">
        <f t="shared" si="180"/>
        <v>51661</v>
      </c>
      <c r="H177" s="40">
        <f t="shared" si="180"/>
        <v>28129.453999999998</v>
      </c>
      <c r="I177" s="40">
        <f t="shared" ref="I177" si="181">+I17+I37</f>
        <v>17110</v>
      </c>
      <c r="J177" s="6">
        <f t="shared" si="180"/>
        <v>136094.9</v>
      </c>
      <c r="K177" s="7">
        <f t="shared" si="180"/>
        <v>186880.8</v>
      </c>
      <c r="L177" s="7">
        <f t="shared" si="180"/>
        <v>354052</v>
      </c>
      <c r="M177" s="7">
        <f t="shared" si="180"/>
        <v>296665</v>
      </c>
      <c r="N177" s="25">
        <f t="shared" si="180"/>
        <v>375994</v>
      </c>
      <c r="O177" s="63">
        <f t="shared" si="180"/>
        <v>307438</v>
      </c>
      <c r="P177" s="40">
        <f t="shared" si="180"/>
        <v>259464.09999999998</v>
      </c>
      <c r="Q177" s="40">
        <f t="shared" ref="Q177" si="182">+Q17+Q37</f>
        <v>318856</v>
      </c>
      <c r="R177" s="6">
        <f t="shared" si="180"/>
        <v>3125.3</v>
      </c>
      <c r="S177" s="7">
        <f t="shared" si="180"/>
        <v>36222.5</v>
      </c>
      <c r="T177" s="7">
        <f t="shared" si="180"/>
        <v>54989.4</v>
      </c>
      <c r="U177" s="7">
        <f t="shared" si="180"/>
        <v>0</v>
      </c>
      <c r="V177" s="25">
        <f t="shared" si="180"/>
        <v>94867</v>
      </c>
      <c r="W177" s="63">
        <f t="shared" si="180"/>
        <v>55870</v>
      </c>
      <c r="X177" s="40">
        <f t="shared" si="180"/>
        <v>65534.339</v>
      </c>
      <c r="Y177" s="40">
        <f t="shared" ref="Y177" si="183">+Y17+Y37</f>
        <v>105990</v>
      </c>
      <c r="Z177" s="6">
        <f t="shared" si="137"/>
        <v>235893.5</v>
      </c>
      <c r="AA177" s="7">
        <f t="shared" si="138"/>
        <v>266712.3</v>
      </c>
      <c r="AB177" s="7">
        <f t="shared" si="139"/>
        <v>434569.4</v>
      </c>
      <c r="AC177" s="7">
        <f t="shared" si="140"/>
        <v>338187</v>
      </c>
      <c r="AD177" s="25">
        <f t="shared" si="141"/>
        <v>562213</v>
      </c>
      <c r="AE177" s="63">
        <f t="shared" si="142"/>
        <v>414969</v>
      </c>
      <c r="AF177" s="40">
        <f t="shared" si="143"/>
        <v>353127.89299999992</v>
      </c>
      <c r="AG177" s="40">
        <f t="shared" si="143"/>
        <v>441956</v>
      </c>
    </row>
    <row r="178" spans="1:33">
      <c r="A178" s="5" t="s">
        <v>16</v>
      </c>
      <c r="B178" s="6">
        <f t="shared" ref="B178:X178" si="184">+B18+B38</f>
        <v>44193</v>
      </c>
      <c r="C178" s="7">
        <f t="shared" si="184"/>
        <v>41535</v>
      </c>
      <c r="D178" s="7">
        <f t="shared" si="184"/>
        <v>42222.5</v>
      </c>
      <c r="E178" s="7">
        <f t="shared" si="184"/>
        <v>47482</v>
      </c>
      <c r="F178" s="25">
        <f t="shared" si="184"/>
        <v>38083</v>
      </c>
      <c r="G178" s="63">
        <f t="shared" si="184"/>
        <v>48844</v>
      </c>
      <c r="H178" s="40">
        <f t="shared" si="184"/>
        <v>50015</v>
      </c>
      <c r="I178" s="40">
        <f t="shared" ref="I178" si="185">+I18+I38</f>
        <v>8138</v>
      </c>
      <c r="J178" s="6">
        <f t="shared" si="184"/>
        <v>148457</v>
      </c>
      <c r="K178" s="7">
        <f t="shared" si="184"/>
        <v>192980</v>
      </c>
      <c r="L178" s="7">
        <f t="shared" si="184"/>
        <v>307997</v>
      </c>
      <c r="M178" s="7">
        <f t="shared" si="184"/>
        <v>414464</v>
      </c>
      <c r="N178" s="25">
        <f t="shared" si="184"/>
        <v>471737</v>
      </c>
      <c r="O178" s="63">
        <f t="shared" si="184"/>
        <v>261773</v>
      </c>
      <c r="P178" s="40">
        <f t="shared" si="184"/>
        <v>360444</v>
      </c>
      <c r="Q178" s="40">
        <f t="shared" ref="Q178" si="186">+Q18+Q38</f>
        <v>435114</v>
      </c>
      <c r="R178" s="6">
        <f t="shared" si="184"/>
        <v>103801</v>
      </c>
      <c r="S178" s="7">
        <f t="shared" si="184"/>
        <v>42989</v>
      </c>
      <c r="T178" s="7">
        <f t="shared" si="184"/>
        <v>64086.8</v>
      </c>
      <c r="U178" s="7">
        <f t="shared" si="184"/>
        <v>63950</v>
      </c>
      <c r="V178" s="25">
        <f t="shared" si="184"/>
        <v>58953</v>
      </c>
      <c r="W178" s="63">
        <f t="shared" si="184"/>
        <v>106682</v>
      </c>
      <c r="X178" s="40">
        <f t="shared" si="184"/>
        <v>178458</v>
      </c>
      <c r="Y178" s="40">
        <f t="shared" ref="Y178" si="187">+Y18+Y38</f>
        <v>165646</v>
      </c>
      <c r="Z178" s="6">
        <f t="shared" si="137"/>
        <v>296451</v>
      </c>
      <c r="AA178" s="7">
        <f t="shared" si="138"/>
        <v>277504</v>
      </c>
      <c r="AB178" s="7">
        <f t="shared" si="139"/>
        <v>414306.3</v>
      </c>
      <c r="AC178" s="7">
        <f t="shared" si="140"/>
        <v>525896</v>
      </c>
      <c r="AD178" s="25">
        <f t="shared" si="141"/>
        <v>568773</v>
      </c>
      <c r="AE178" s="63">
        <f t="shared" si="142"/>
        <v>417299</v>
      </c>
      <c r="AF178" s="40">
        <f t="shared" si="143"/>
        <v>588917</v>
      </c>
      <c r="AG178" s="40">
        <f t="shared" si="143"/>
        <v>608898</v>
      </c>
    </row>
    <row r="179" spans="1:33" ht="13.5" thickBot="1">
      <c r="A179" s="8" t="s">
        <v>17</v>
      </c>
      <c r="B179" s="9">
        <f t="shared" ref="B179:AF179" si="188">SUM(B167:B178)</f>
        <v>770065.84000000008</v>
      </c>
      <c r="C179" s="10">
        <f t="shared" si="188"/>
        <v>720456</v>
      </c>
      <c r="D179" s="10">
        <f t="shared" si="188"/>
        <v>660239.5</v>
      </c>
      <c r="E179" s="10">
        <f t="shared" si="188"/>
        <v>536142</v>
      </c>
      <c r="F179" s="49">
        <f t="shared" si="188"/>
        <v>748126</v>
      </c>
      <c r="G179" s="68">
        <f t="shared" si="188"/>
        <v>779595</v>
      </c>
      <c r="H179" s="52">
        <f t="shared" si="188"/>
        <v>631299.05500000005</v>
      </c>
      <c r="I179" s="52">
        <f t="shared" ref="I179" si="189">SUM(I167:I178)</f>
        <v>298361.51</v>
      </c>
      <c r="J179" s="9">
        <f t="shared" si="188"/>
        <v>1859732.55</v>
      </c>
      <c r="K179" s="10">
        <f t="shared" si="188"/>
        <v>2307704</v>
      </c>
      <c r="L179" s="10">
        <f t="shared" si="188"/>
        <v>3532838.59</v>
      </c>
      <c r="M179" s="10">
        <f t="shared" si="188"/>
        <v>4369641</v>
      </c>
      <c r="N179" s="49">
        <f t="shared" si="188"/>
        <v>5699790</v>
      </c>
      <c r="O179" s="68">
        <f t="shared" si="188"/>
        <v>4606475</v>
      </c>
      <c r="P179" s="52">
        <f t="shared" si="188"/>
        <v>3215309.6</v>
      </c>
      <c r="Q179" s="52">
        <f t="shared" ref="Q179" si="190">SUM(Q167:Q178)</f>
        <v>4190305</v>
      </c>
      <c r="R179" s="9">
        <f t="shared" si="188"/>
        <v>646996.82000000007</v>
      </c>
      <c r="S179" s="10">
        <f t="shared" si="188"/>
        <v>599829.69999999995</v>
      </c>
      <c r="T179" s="10">
        <f t="shared" si="188"/>
        <v>493395.5</v>
      </c>
      <c r="U179" s="10">
        <f t="shared" si="188"/>
        <v>602620</v>
      </c>
      <c r="V179" s="49">
        <f t="shared" si="188"/>
        <v>851897</v>
      </c>
      <c r="W179" s="68">
        <f t="shared" si="188"/>
        <v>690832</v>
      </c>
      <c r="X179" s="52">
        <f t="shared" si="188"/>
        <v>1627946.7290000001</v>
      </c>
      <c r="Y179" s="52">
        <f t="shared" ref="Y179" si="191">SUM(Y167:Y178)</f>
        <v>1315664.92</v>
      </c>
      <c r="Z179" s="9">
        <f t="shared" si="188"/>
        <v>3276795.21</v>
      </c>
      <c r="AA179" s="10">
        <f t="shared" si="188"/>
        <v>3627989.6999999997</v>
      </c>
      <c r="AB179" s="10">
        <f t="shared" si="188"/>
        <v>4686473.59</v>
      </c>
      <c r="AC179" s="10">
        <f t="shared" si="188"/>
        <v>5508403</v>
      </c>
      <c r="AD179" s="49">
        <f t="shared" si="188"/>
        <v>7299813</v>
      </c>
      <c r="AE179" s="68">
        <f t="shared" si="188"/>
        <v>6076902</v>
      </c>
      <c r="AF179" s="52">
        <f t="shared" si="188"/>
        <v>5474555.3840000005</v>
      </c>
      <c r="AG179" s="52">
        <f t="shared" ref="AG179" si="192">SUM(AG167:AG178)</f>
        <v>5804331.4299999997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0"/>
      <c r="Z183" s="12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1"/>
      <c r="Z184" s="121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06"/>
      <c r="Z185" s="12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8">
        <v>2011</v>
      </c>
      <c r="Z186" s="104"/>
    </row>
    <row r="187" spans="1:33">
      <c r="A187" s="11" t="s">
        <v>6</v>
      </c>
      <c r="B187" s="6">
        <f t="shared" ref="B187:X187" si="193">+B47+B67</f>
        <v>1622</v>
      </c>
      <c r="C187" s="7">
        <f t="shared" si="193"/>
        <v>1010</v>
      </c>
      <c r="D187" s="7">
        <f t="shared" si="193"/>
        <v>852</v>
      </c>
      <c r="E187" s="7">
        <f t="shared" si="193"/>
        <v>1607</v>
      </c>
      <c r="F187" s="25">
        <f t="shared" si="193"/>
        <v>1038</v>
      </c>
      <c r="G187" s="67">
        <f t="shared" si="193"/>
        <v>1341</v>
      </c>
      <c r="H187" s="51">
        <f t="shared" si="193"/>
        <v>654</v>
      </c>
      <c r="I187" s="51">
        <f t="shared" ref="I187" si="194">+I47+I67</f>
        <v>873</v>
      </c>
      <c r="J187" s="6">
        <f t="shared" si="193"/>
        <v>35</v>
      </c>
      <c r="K187" s="7">
        <f t="shared" si="193"/>
        <v>33</v>
      </c>
      <c r="L187" s="7">
        <f t="shared" si="193"/>
        <v>27</v>
      </c>
      <c r="M187" s="7">
        <f t="shared" si="193"/>
        <v>44</v>
      </c>
      <c r="N187" s="25">
        <f t="shared" si="193"/>
        <v>38</v>
      </c>
      <c r="O187" s="7">
        <f t="shared" si="193"/>
        <v>43</v>
      </c>
      <c r="P187" s="69">
        <f t="shared" si="193"/>
        <v>29</v>
      </c>
      <c r="Q187" s="69">
        <f t="shared" ref="Q187" si="195">+Q47+Q67</f>
        <v>32</v>
      </c>
      <c r="R187" s="6">
        <f t="shared" si="193"/>
        <v>27</v>
      </c>
      <c r="S187" s="7">
        <f t="shared" si="193"/>
        <v>8</v>
      </c>
      <c r="T187" s="7">
        <f t="shared" si="193"/>
        <v>49</v>
      </c>
      <c r="U187" s="7">
        <f t="shared" si="193"/>
        <v>20</v>
      </c>
      <c r="V187" s="25">
        <f t="shared" si="193"/>
        <v>3</v>
      </c>
      <c r="W187" s="7">
        <f t="shared" si="193"/>
        <v>113.4</v>
      </c>
      <c r="X187" s="69">
        <f t="shared" si="193"/>
        <v>66.8</v>
      </c>
      <c r="Y187" s="69">
        <f t="shared" ref="Y187" si="196">+Y47+Y67</f>
        <v>231.6</v>
      </c>
    </row>
    <row r="188" spans="1:33">
      <c r="A188" s="5" t="s">
        <v>24</v>
      </c>
      <c r="B188" s="6">
        <f t="shared" ref="B188:X188" si="197">+B48+B68</f>
        <v>1036</v>
      </c>
      <c r="C188" s="7">
        <f t="shared" si="197"/>
        <v>1355</v>
      </c>
      <c r="D188" s="7">
        <f t="shared" si="197"/>
        <v>928</v>
      </c>
      <c r="E188" s="7">
        <f t="shared" si="197"/>
        <v>1267</v>
      </c>
      <c r="F188" s="25">
        <f t="shared" si="197"/>
        <v>1531</v>
      </c>
      <c r="G188" s="63">
        <f t="shared" si="197"/>
        <v>1169</v>
      </c>
      <c r="H188" s="40">
        <f t="shared" si="197"/>
        <v>1036</v>
      </c>
      <c r="I188" s="40">
        <f t="shared" ref="I188" si="198">+I48+I68</f>
        <v>754</v>
      </c>
      <c r="J188" s="6">
        <f t="shared" si="197"/>
        <v>30</v>
      </c>
      <c r="K188" s="7">
        <f t="shared" si="197"/>
        <v>28</v>
      </c>
      <c r="L188" s="7">
        <f t="shared" si="197"/>
        <v>28</v>
      </c>
      <c r="M188" s="7">
        <f t="shared" si="197"/>
        <v>39</v>
      </c>
      <c r="N188" s="25">
        <f t="shared" si="197"/>
        <v>44</v>
      </c>
      <c r="O188" s="7">
        <f t="shared" si="197"/>
        <v>45</v>
      </c>
      <c r="P188" s="29">
        <f t="shared" si="197"/>
        <v>29</v>
      </c>
      <c r="Q188" s="29">
        <f t="shared" ref="Q188" si="199">+Q48+Q68</f>
        <v>27</v>
      </c>
      <c r="R188" s="6">
        <f t="shared" si="197"/>
        <v>34</v>
      </c>
      <c r="S188" s="7">
        <f t="shared" si="197"/>
        <v>42</v>
      </c>
      <c r="T188" s="7">
        <f t="shared" si="197"/>
        <v>9</v>
      </c>
      <c r="U188" s="7">
        <f t="shared" si="197"/>
        <v>17.170000000000002</v>
      </c>
      <c r="V188" s="25">
        <f t="shared" si="197"/>
        <v>11</v>
      </c>
      <c r="W188" s="7">
        <f t="shared" si="197"/>
        <v>305.89999999999998</v>
      </c>
      <c r="X188" s="29">
        <f t="shared" si="197"/>
        <v>97.3</v>
      </c>
      <c r="Y188" s="29">
        <f t="shared" ref="Y188" si="200">+Y48+Y68</f>
        <v>262.2</v>
      </c>
    </row>
    <row r="189" spans="1:33">
      <c r="A189" s="11" t="s">
        <v>7</v>
      </c>
      <c r="B189" s="6">
        <f t="shared" ref="B189:X189" si="201">+B49+B69</f>
        <v>840</v>
      </c>
      <c r="C189" s="7">
        <f t="shared" si="201"/>
        <v>1113</v>
      </c>
      <c r="D189" s="7">
        <f t="shared" si="201"/>
        <v>1238</v>
      </c>
      <c r="E189" s="7">
        <f t="shared" si="201"/>
        <v>1400</v>
      </c>
      <c r="F189" s="25">
        <f t="shared" si="201"/>
        <v>1046</v>
      </c>
      <c r="G189" s="63">
        <f t="shared" si="201"/>
        <v>1491</v>
      </c>
      <c r="H189" s="40">
        <f t="shared" si="201"/>
        <v>411</v>
      </c>
      <c r="I189" s="40">
        <f t="shared" ref="I189" si="202">+I49+I69</f>
        <v>1352</v>
      </c>
      <c r="J189" s="6">
        <f t="shared" si="201"/>
        <v>29</v>
      </c>
      <c r="K189" s="7">
        <f t="shared" si="201"/>
        <v>29</v>
      </c>
      <c r="L189" s="7">
        <f t="shared" si="201"/>
        <v>43</v>
      </c>
      <c r="M189" s="7">
        <f t="shared" si="201"/>
        <v>48</v>
      </c>
      <c r="N189" s="25">
        <f t="shared" si="201"/>
        <v>37</v>
      </c>
      <c r="O189" s="7">
        <f t="shared" si="201"/>
        <v>58</v>
      </c>
      <c r="P189" s="29">
        <f t="shared" si="201"/>
        <v>9</v>
      </c>
      <c r="Q189" s="29">
        <f t="shared" ref="Q189" si="203">+Q49+Q69</f>
        <v>35</v>
      </c>
      <c r="R189" s="6">
        <f t="shared" si="201"/>
        <v>23</v>
      </c>
      <c r="S189" s="7">
        <f t="shared" si="201"/>
        <v>3</v>
      </c>
      <c r="T189" s="7">
        <f t="shared" si="201"/>
        <v>47</v>
      </c>
      <c r="U189" s="7">
        <f t="shared" si="201"/>
        <v>10</v>
      </c>
      <c r="V189" s="25">
        <f t="shared" si="201"/>
        <v>14</v>
      </c>
      <c r="W189" s="7">
        <f t="shared" si="201"/>
        <v>691.7</v>
      </c>
      <c r="X189" s="29">
        <f t="shared" si="201"/>
        <v>11.6</v>
      </c>
      <c r="Y189" s="29">
        <f t="shared" ref="Y189" si="204">+Y49+Y69</f>
        <v>1266.9000000000001</v>
      </c>
    </row>
    <row r="190" spans="1:33">
      <c r="A190" s="11" t="s">
        <v>8</v>
      </c>
      <c r="B190" s="6">
        <f t="shared" ref="B190:X190" si="205">+B50+B70</f>
        <v>1280</v>
      </c>
      <c r="C190" s="7">
        <f t="shared" si="205"/>
        <v>1036</v>
      </c>
      <c r="D190" s="7">
        <f t="shared" si="205"/>
        <v>1568</v>
      </c>
      <c r="E190" s="7">
        <f t="shared" si="205"/>
        <v>1308</v>
      </c>
      <c r="F190" s="25">
        <f t="shared" si="205"/>
        <v>1296</v>
      </c>
      <c r="G190" s="63">
        <f t="shared" si="205"/>
        <v>1488</v>
      </c>
      <c r="H190" s="40">
        <f t="shared" si="205"/>
        <v>674</v>
      </c>
      <c r="I190" s="40">
        <f t="shared" ref="I190" si="206">+I50+I70</f>
        <v>1090</v>
      </c>
      <c r="J190" s="6">
        <f t="shared" si="205"/>
        <v>26</v>
      </c>
      <c r="K190" s="7">
        <f t="shared" si="205"/>
        <v>30</v>
      </c>
      <c r="L190" s="7">
        <f t="shared" si="205"/>
        <v>45</v>
      </c>
      <c r="M190" s="7">
        <f t="shared" si="205"/>
        <v>46</v>
      </c>
      <c r="N190" s="25">
        <f t="shared" si="205"/>
        <v>33</v>
      </c>
      <c r="O190" s="7">
        <f t="shared" si="205"/>
        <v>49</v>
      </c>
      <c r="P190" s="29">
        <f t="shared" si="205"/>
        <v>24</v>
      </c>
      <c r="Q190" s="29">
        <f t="shared" ref="Q190" si="207">+Q50+Q70</f>
        <v>33</v>
      </c>
      <c r="R190" s="6">
        <f t="shared" si="205"/>
        <v>11</v>
      </c>
      <c r="S190" s="7">
        <f t="shared" si="205"/>
        <v>6</v>
      </c>
      <c r="T190" s="7">
        <f t="shared" si="205"/>
        <v>210.42000000000002</v>
      </c>
      <c r="U190" s="7">
        <f t="shared" si="205"/>
        <v>24</v>
      </c>
      <c r="V190" s="25">
        <f t="shared" si="205"/>
        <v>11</v>
      </c>
      <c r="W190" s="7">
        <f t="shared" si="205"/>
        <v>557.29999999999995</v>
      </c>
      <c r="X190" s="29">
        <f t="shared" si="205"/>
        <v>124</v>
      </c>
      <c r="Y190" s="29">
        <f t="shared" ref="Y190" si="208">+Y50+Y70</f>
        <v>137.1</v>
      </c>
    </row>
    <row r="191" spans="1:33">
      <c r="A191" s="11" t="s">
        <v>9</v>
      </c>
      <c r="B191" s="6">
        <f t="shared" ref="B191:X191" si="209">+B51+B71</f>
        <v>1004</v>
      </c>
      <c r="C191" s="7">
        <f t="shared" si="209"/>
        <v>1246</v>
      </c>
      <c r="D191" s="7">
        <f t="shared" si="209"/>
        <v>1504</v>
      </c>
      <c r="E191" s="7">
        <f t="shared" si="209"/>
        <v>1670</v>
      </c>
      <c r="F191" s="25">
        <f t="shared" si="209"/>
        <v>1858</v>
      </c>
      <c r="G191" s="63">
        <f t="shared" si="209"/>
        <v>1174</v>
      </c>
      <c r="H191" s="40">
        <f t="shared" si="209"/>
        <v>1079</v>
      </c>
      <c r="I191" s="40">
        <f t="shared" ref="I191" si="210">+I51+I71</f>
        <v>1179</v>
      </c>
      <c r="J191" s="6">
        <f t="shared" si="209"/>
        <v>26</v>
      </c>
      <c r="K191" s="7">
        <f t="shared" si="209"/>
        <v>36</v>
      </c>
      <c r="L191" s="7">
        <f t="shared" si="209"/>
        <v>46</v>
      </c>
      <c r="M191" s="7">
        <f t="shared" si="209"/>
        <v>45</v>
      </c>
      <c r="N191" s="25">
        <f t="shared" si="209"/>
        <v>36</v>
      </c>
      <c r="O191" s="7">
        <f t="shared" si="209"/>
        <v>42</v>
      </c>
      <c r="P191" s="29">
        <f t="shared" si="209"/>
        <v>35</v>
      </c>
      <c r="Q191" s="29">
        <f t="shared" ref="Q191" si="211">+Q51+Q71</f>
        <v>38</v>
      </c>
      <c r="R191" s="6">
        <f t="shared" si="209"/>
        <v>49</v>
      </c>
      <c r="S191" s="7">
        <f t="shared" si="209"/>
        <v>120</v>
      </c>
      <c r="T191" s="7">
        <f t="shared" si="209"/>
        <v>148.92000000000002</v>
      </c>
      <c r="U191" s="7">
        <f t="shared" si="209"/>
        <v>103.93</v>
      </c>
      <c r="V191" s="25">
        <f t="shared" si="209"/>
        <v>194.87</v>
      </c>
      <c r="W191" s="7">
        <f t="shared" si="209"/>
        <v>281.5</v>
      </c>
      <c r="X191" s="29">
        <f t="shared" si="209"/>
        <v>212.7</v>
      </c>
      <c r="Y191" s="29">
        <f t="shared" ref="Y191" si="212">+Y51+Y71</f>
        <v>98.2</v>
      </c>
    </row>
    <row r="192" spans="1:33">
      <c r="A192" s="11" t="s">
        <v>10</v>
      </c>
      <c r="B192" s="6">
        <f t="shared" ref="B192:X192" si="213">+B52+B72</f>
        <v>1118</v>
      </c>
      <c r="C192" s="7">
        <f t="shared" si="213"/>
        <v>1611</v>
      </c>
      <c r="D192" s="7">
        <f t="shared" si="213"/>
        <v>2103</v>
      </c>
      <c r="E192" s="7">
        <f t="shared" si="213"/>
        <v>1584</v>
      </c>
      <c r="F192" s="25">
        <f t="shared" si="213"/>
        <v>1739</v>
      </c>
      <c r="G192" s="63">
        <f t="shared" si="213"/>
        <v>1191</v>
      </c>
      <c r="H192" s="40">
        <f t="shared" si="213"/>
        <v>1190</v>
      </c>
      <c r="I192" s="40">
        <f t="shared" ref="I192" si="214">+I52+I72</f>
        <v>928</v>
      </c>
      <c r="J192" s="6">
        <f t="shared" si="213"/>
        <v>29</v>
      </c>
      <c r="K192" s="7">
        <f t="shared" si="213"/>
        <v>33</v>
      </c>
      <c r="L192" s="7">
        <f t="shared" si="213"/>
        <v>48</v>
      </c>
      <c r="M192" s="7">
        <f t="shared" si="213"/>
        <v>42</v>
      </c>
      <c r="N192" s="25">
        <f t="shared" si="213"/>
        <v>40</v>
      </c>
      <c r="O192" s="7">
        <f t="shared" si="213"/>
        <v>34</v>
      </c>
      <c r="P192" s="29">
        <f t="shared" si="213"/>
        <v>32</v>
      </c>
      <c r="Q192" s="29">
        <f t="shared" ref="Q192" si="215">+Q52+Q72</f>
        <v>25</v>
      </c>
      <c r="R192" s="6">
        <f t="shared" si="213"/>
        <v>99</v>
      </c>
      <c r="S192" s="7">
        <f t="shared" si="213"/>
        <v>94</v>
      </c>
      <c r="T192" s="7">
        <f t="shared" si="213"/>
        <v>169.57999999999998</v>
      </c>
      <c r="U192" s="7">
        <f t="shared" si="213"/>
        <v>195.93</v>
      </c>
      <c r="V192" s="25">
        <f t="shared" si="213"/>
        <v>395.64</v>
      </c>
      <c r="W192" s="7">
        <f t="shared" si="213"/>
        <v>104.2</v>
      </c>
      <c r="X192" s="29">
        <f t="shared" si="213"/>
        <v>115.3</v>
      </c>
      <c r="Y192" s="29">
        <f t="shared" ref="Y192" si="216">+Y52+Y72</f>
        <v>361</v>
      </c>
    </row>
    <row r="193" spans="1:33">
      <c r="A193" s="11" t="s">
        <v>11</v>
      </c>
      <c r="B193" s="6">
        <f t="shared" ref="B193:X193" si="217">+B53+B73</f>
        <v>1264</v>
      </c>
      <c r="C193" s="7">
        <f t="shared" si="217"/>
        <v>1382</v>
      </c>
      <c r="D193" s="7">
        <f t="shared" si="217"/>
        <v>1771</v>
      </c>
      <c r="E193" s="7">
        <f t="shared" si="217"/>
        <v>1150</v>
      </c>
      <c r="F193" s="25">
        <f t="shared" si="217"/>
        <v>2425</v>
      </c>
      <c r="G193" s="63">
        <f t="shared" si="217"/>
        <v>1165</v>
      </c>
      <c r="H193" s="40">
        <f t="shared" si="217"/>
        <v>1767</v>
      </c>
      <c r="I193" s="40">
        <f t="shared" ref="I193" si="218">+I53+I73</f>
        <v>856</v>
      </c>
      <c r="J193" s="6">
        <f t="shared" si="217"/>
        <v>33</v>
      </c>
      <c r="K193" s="7">
        <f t="shared" si="217"/>
        <v>37</v>
      </c>
      <c r="L193" s="7">
        <f t="shared" si="217"/>
        <v>42</v>
      </c>
      <c r="M193" s="7">
        <f t="shared" si="217"/>
        <v>41</v>
      </c>
      <c r="N193" s="25">
        <f t="shared" si="217"/>
        <v>42</v>
      </c>
      <c r="O193" s="7">
        <f t="shared" si="217"/>
        <v>39</v>
      </c>
      <c r="P193" s="29">
        <f t="shared" si="217"/>
        <v>36</v>
      </c>
      <c r="Q193" s="29">
        <f t="shared" ref="Q193" si="219">+Q53+Q73</f>
        <v>31</v>
      </c>
      <c r="R193" s="6">
        <f t="shared" si="217"/>
        <v>158.6</v>
      </c>
      <c r="S193" s="7">
        <f t="shared" si="217"/>
        <v>133</v>
      </c>
      <c r="T193" s="7">
        <f t="shared" si="217"/>
        <v>328</v>
      </c>
      <c r="U193" s="7">
        <f t="shared" si="217"/>
        <v>0</v>
      </c>
      <c r="V193" s="25">
        <f t="shared" si="217"/>
        <v>1707</v>
      </c>
      <c r="W193" s="7">
        <f t="shared" si="217"/>
        <v>84.2</v>
      </c>
      <c r="X193" s="29">
        <f t="shared" si="217"/>
        <v>1599.5</v>
      </c>
      <c r="Y193" s="29">
        <f t="shared" ref="Y193" si="220">+Y53+Y73</f>
        <v>211.1</v>
      </c>
    </row>
    <row r="194" spans="1:33">
      <c r="A194" s="11" t="s">
        <v>12</v>
      </c>
      <c r="B194" s="6">
        <f t="shared" ref="B194:X194" si="221">+B54+B74</f>
        <v>1078</v>
      </c>
      <c r="C194" s="7">
        <f t="shared" si="221"/>
        <v>1727</v>
      </c>
      <c r="D194" s="7">
        <f t="shared" si="221"/>
        <v>1342</v>
      </c>
      <c r="E194" s="7">
        <f t="shared" si="221"/>
        <v>1377</v>
      </c>
      <c r="F194" s="25">
        <f t="shared" si="221"/>
        <v>1818</v>
      </c>
      <c r="G194" s="63">
        <f t="shared" si="221"/>
        <v>961</v>
      </c>
      <c r="H194" s="40">
        <f t="shared" si="221"/>
        <v>1056</v>
      </c>
      <c r="I194" s="40">
        <f t="shared" ref="I194" si="222">+I54+I74</f>
        <v>1201</v>
      </c>
      <c r="J194" s="6">
        <f t="shared" si="221"/>
        <v>32</v>
      </c>
      <c r="K194" s="7">
        <f t="shared" si="221"/>
        <v>44</v>
      </c>
      <c r="L194" s="7">
        <f t="shared" si="221"/>
        <v>44</v>
      </c>
      <c r="M194" s="7">
        <f t="shared" si="221"/>
        <v>46</v>
      </c>
      <c r="N194" s="25">
        <f t="shared" si="221"/>
        <v>35</v>
      </c>
      <c r="O194" s="7">
        <f t="shared" si="221"/>
        <v>32</v>
      </c>
      <c r="P194" s="29">
        <f t="shared" si="221"/>
        <v>32</v>
      </c>
      <c r="Q194" s="29">
        <f t="shared" ref="Q194" si="223">+Q54+Q74</f>
        <v>28</v>
      </c>
      <c r="R194" s="6">
        <f t="shared" si="221"/>
        <v>12</v>
      </c>
      <c r="S194" s="7">
        <f t="shared" si="221"/>
        <v>10</v>
      </c>
      <c r="T194" s="7">
        <f t="shared" si="221"/>
        <v>397.74</v>
      </c>
      <c r="U194" s="7">
        <f t="shared" si="221"/>
        <v>3</v>
      </c>
      <c r="V194" s="25">
        <f t="shared" si="221"/>
        <v>3889</v>
      </c>
      <c r="W194" s="7">
        <f t="shared" si="221"/>
        <v>110.6</v>
      </c>
      <c r="X194" s="29">
        <f t="shared" si="221"/>
        <v>312.60000000000002</v>
      </c>
      <c r="Y194" s="29">
        <f t="shared" ref="Y194" si="224">+Y54+Y74</f>
        <v>442.7</v>
      </c>
    </row>
    <row r="195" spans="1:33">
      <c r="A195" s="11" t="s">
        <v>13</v>
      </c>
      <c r="B195" s="6">
        <f t="shared" ref="B195:X195" si="225">+B55+B75</f>
        <v>1037</v>
      </c>
      <c r="C195" s="7">
        <f t="shared" si="225"/>
        <v>1270</v>
      </c>
      <c r="D195" s="7">
        <f t="shared" si="225"/>
        <v>1290</v>
      </c>
      <c r="E195" s="7">
        <f t="shared" si="225"/>
        <v>735</v>
      </c>
      <c r="F195" s="25">
        <f t="shared" si="225"/>
        <v>1192</v>
      </c>
      <c r="G195" s="63">
        <f t="shared" si="225"/>
        <v>939</v>
      </c>
      <c r="H195" s="40">
        <f t="shared" si="225"/>
        <v>1190</v>
      </c>
      <c r="I195" s="40">
        <f t="shared" ref="I195" si="226">+I55+I75</f>
        <v>711</v>
      </c>
      <c r="J195" s="6">
        <f t="shared" si="225"/>
        <v>28</v>
      </c>
      <c r="K195" s="7">
        <f t="shared" si="225"/>
        <v>29</v>
      </c>
      <c r="L195" s="7">
        <f t="shared" si="225"/>
        <v>43</v>
      </c>
      <c r="M195" s="7">
        <f t="shared" si="225"/>
        <v>30</v>
      </c>
      <c r="N195" s="25">
        <f t="shared" si="225"/>
        <v>34</v>
      </c>
      <c r="O195" s="7">
        <f t="shared" si="225"/>
        <v>31</v>
      </c>
      <c r="P195" s="29">
        <f t="shared" si="225"/>
        <v>36</v>
      </c>
      <c r="Q195" s="29">
        <f t="shared" ref="Q195" si="227">+Q55+Q75</f>
        <v>26</v>
      </c>
      <c r="R195" s="6">
        <f t="shared" si="225"/>
        <v>10.17</v>
      </c>
      <c r="S195" s="7">
        <f t="shared" si="225"/>
        <v>62</v>
      </c>
      <c r="T195" s="7">
        <f t="shared" si="225"/>
        <v>18</v>
      </c>
      <c r="U195" s="7">
        <f t="shared" si="225"/>
        <v>34</v>
      </c>
      <c r="V195" s="25">
        <f t="shared" si="225"/>
        <v>246</v>
      </c>
      <c r="W195" s="7">
        <f t="shared" si="225"/>
        <v>67.5</v>
      </c>
      <c r="X195" s="29">
        <f t="shared" si="225"/>
        <v>249.9</v>
      </c>
      <c r="Y195" s="29">
        <f t="shared" ref="Y195" si="228">+Y55+Y75</f>
        <v>264.8</v>
      </c>
    </row>
    <row r="196" spans="1:33">
      <c r="A196" s="11" t="s">
        <v>14</v>
      </c>
      <c r="B196" s="6">
        <f t="shared" ref="B196:X196" si="229">+B56+B76</f>
        <v>1125</v>
      </c>
      <c r="C196" s="7">
        <f t="shared" si="229"/>
        <v>990</v>
      </c>
      <c r="D196" s="7">
        <f t="shared" si="229"/>
        <v>982</v>
      </c>
      <c r="E196" s="7">
        <f t="shared" si="229"/>
        <v>1544</v>
      </c>
      <c r="F196" s="25">
        <f t="shared" si="229"/>
        <v>1589</v>
      </c>
      <c r="G196" s="63">
        <f t="shared" si="229"/>
        <v>1061</v>
      </c>
      <c r="H196" s="40">
        <f t="shared" si="229"/>
        <v>1000</v>
      </c>
      <c r="I196" s="40">
        <f t="shared" ref="I196" si="230">+I56+I76</f>
        <v>1015</v>
      </c>
      <c r="J196" s="6">
        <f t="shared" si="229"/>
        <v>29</v>
      </c>
      <c r="K196" s="7">
        <f t="shared" si="229"/>
        <v>31</v>
      </c>
      <c r="L196" s="7">
        <f t="shared" si="229"/>
        <v>41</v>
      </c>
      <c r="M196" s="7">
        <f t="shared" si="229"/>
        <v>41</v>
      </c>
      <c r="N196" s="25">
        <f t="shared" si="229"/>
        <v>43</v>
      </c>
      <c r="O196" s="7">
        <f t="shared" si="229"/>
        <v>34</v>
      </c>
      <c r="P196" s="29">
        <f t="shared" si="229"/>
        <v>31</v>
      </c>
      <c r="Q196" s="29">
        <f t="shared" ref="Q196" si="231">+Q56+Q76</f>
        <v>28</v>
      </c>
      <c r="R196" s="6">
        <f t="shared" si="229"/>
        <v>11</v>
      </c>
      <c r="S196" s="7">
        <f t="shared" si="229"/>
        <v>14</v>
      </c>
      <c r="T196" s="7">
        <f t="shared" si="229"/>
        <v>43</v>
      </c>
      <c r="U196" s="7">
        <f t="shared" si="229"/>
        <v>45</v>
      </c>
      <c r="V196" s="25">
        <f t="shared" si="229"/>
        <v>261.55</v>
      </c>
      <c r="W196" s="7">
        <f t="shared" si="229"/>
        <v>147.9</v>
      </c>
      <c r="X196" s="29">
        <f t="shared" si="229"/>
        <v>106.2</v>
      </c>
      <c r="Y196" s="29">
        <f t="shared" ref="Y196" si="232">+Y56+Y76</f>
        <v>153.6</v>
      </c>
    </row>
    <row r="197" spans="1:33">
      <c r="A197" s="11" t="s">
        <v>15</v>
      </c>
      <c r="B197" s="6">
        <f t="shared" ref="B197:X197" si="233">+B57+B77</f>
        <v>961</v>
      </c>
      <c r="C197" s="7">
        <f t="shared" si="233"/>
        <v>858</v>
      </c>
      <c r="D197" s="7">
        <f t="shared" si="233"/>
        <v>1120</v>
      </c>
      <c r="E197" s="7">
        <f t="shared" si="233"/>
        <v>763</v>
      </c>
      <c r="F197" s="25">
        <f t="shared" si="233"/>
        <v>1347</v>
      </c>
      <c r="G197" s="63">
        <f t="shared" si="233"/>
        <v>892</v>
      </c>
      <c r="H197" s="40">
        <f t="shared" si="233"/>
        <v>678</v>
      </c>
      <c r="I197" s="40">
        <f t="shared" ref="I197" si="234">+I57+I77</f>
        <v>812</v>
      </c>
      <c r="J197" s="6">
        <f t="shared" si="233"/>
        <v>24</v>
      </c>
      <c r="K197" s="7">
        <f t="shared" si="233"/>
        <v>31</v>
      </c>
      <c r="L197" s="7">
        <f t="shared" si="233"/>
        <v>40</v>
      </c>
      <c r="M197" s="7">
        <f t="shared" si="233"/>
        <v>36</v>
      </c>
      <c r="N197" s="25">
        <f t="shared" si="233"/>
        <v>42</v>
      </c>
      <c r="O197" s="7">
        <f t="shared" si="233"/>
        <v>29</v>
      </c>
      <c r="P197" s="29">
        <f t="shared" si="233"/>
        <v>28</v>
      </c>
      <c r="Q197" s="29">
        <f t="shared" ref="Q197" si="235">+Q57+Q77</f>
        <v>21</v>
      </c>
      <c r="R197" s="6">
        <f t="shared" si="233"/>
        <v>85</v>
      </c>
      <c r="S197" s="7">
        <f t="shared" si="233"/>
        <v>3.23</v>
      </c>
      <c r="T197" s="7">
        <f t="shared" si="233"/>
        <v>16.670000000000002</v>
      </c>
      <c r="U197" s="7">
        <f t="shared" si="233"/>
        <v>2</v>
      </c>
      <c r="V197" s="25">
        <f t="shared" si="233"/>
        <v>277</v>
      </c>
      <c r="W197" s="7">
        <f t="shared" si="233"/>
        <v>118.4</v>
      </c>
      <c r="X197" s="29">
        <f t="shared" si="233"/>
        <v>77.2</v>
      </c>
      <c r="Y197" s="29">
        <f t="shared" ref="Y197" si="236">+Y57+Y77</f>
        <v>41.9</v>
      </c>
    </row>
    <row r="198" spans="1:33">
      <c r="A198" s="11" t="s">
        <v>16</v>
      </c>
      <c r="B198" s="6">
        <f t="shared" ref="B198:X198" si="237">+B58+B78</f>
        <v>1050</v>
      </c>
      <c r="C198" s="7">
        <f t="shared" si="237"/>
        <v>789</v>
      </c>
      <c r="D198" s="7">
        <f t="shared" si="237"/>
        <v>1071</v>
      </c>
      <c r="E198" s="7">
        <f t="shared" si="237"/>
        <v>1291</v>
      </c>
      <c r="F198" s="25">
        <f t="shared" si="237"/>
        <v>1021</v>
      </c>
      <c r="G198" s="63">
        <f t="shared" si="237"/>
        <v>1104</v>
      </c>
      <c r="H198" s="40">
        <f t="shared" si="237"/>
        <v>1415</v>
      </c>
      <c r="I198" s="40">
        <f t="shared" ref="I198" si="238">+I58+I78</f>
        <v>1131</v>
      </c>
      <c r="J198" s="6">
        <f t="shared" si="237"/>
        <v>30</v>
      </c>
      <c r="K198" s="7">
        <f t="shared" si="237"/>
        <v>29</v>
      </c>
      <c r="L198" s="7">
        <f t="shared" si="237"/>
        <v>39</v>
      </c>
      <c r="M198" s="7">
        <f t="shared" si="237"/>
        <v>38</v>
      </c>
      <c r="N198" s="25">
        <f t="shared" si="237"/>
        <v>38</v>
      </c>
      <c r="O198" s="7">
        <f t="shared" si="237"/>
        <v>30</v>
      </c>
      <c r="P198" s="29">
        <f t="shared" si="237"/>
        <v>38</v>
      </c>
      <c r="Q198" s="29">
        <f t="shared" ref="Q198" si="239">+Q58+Q78</f>
        <v>28</v>
      </c>
      <c r="R198" s="6">
        <f t="shared" si="237"/>
        <v>35</v>
      </c>
      <c r="S198" s="7">
        <f t="shared" si="237"/>
        <v>10</v>
      </c>
      <c r="T198" s="7">
        <f t="shared" si="237"/>
        <v>15</v>
      </c>
      <c r="U198" s="7">
        <f t="shared" si="237"/>
        <v>10</v>
      </c>
      <c r="V198" s="25">
        <f t="shared" si="237"/>
        <v>257.8</v>
      </c>
      <c r="W198" s="7">
        <f t="shared" si="237"/>
        <v>229.4</v>
      </c>
      <c r="X198" s="29">
        <f t="shared" si="237"/>
        <v>409.8</v>
      </c>
      <c r="Y198" s="29">
        <f t="shared" ref="Y198" si="240">+Y58+Y78</f>
        <v>43.6</v>
      </c>
    </row>
    <row r="199" spans="1:33" ht="13.5" thickBot="1">
      <c r="A199" s="12" t="s">
        <v>17</v>
      </c>
      <c r="B199" s="9">
        <f t="shared" ref="B199:X199" si="241">SUM(B187:B198)</f>
        <v>13415</v>
      </c>
      <c r="C199" s="10">
        <f t="shared" si="241"/>
        <v>14387</v>
      </c>
      <c r="D199" s="10">
        <f t="shared" si="241"/>
        <v>15769</v>
      </c>
      <c r="E199" s="10">
        <f t="shared" si="241"/>
        <v>15696</v>
      </c>
      <c r="F199" s="49">
        <f t="shared" si="241"/>
        <v>17900</v>
      </c>
      <c r="G199" s="68">
        <f t="shared" si="241"/>
        <v>13976</v>
      </c>
      <c r="H199" s="52">
        <f t="shared" si="241"/>
        <v>12150</v>
      </c>
      <c r="I199" s="52">
        <f t="shared" ref="I199" si="242">SUM(I187:I198)</f>
        <v>11902</v>
      </c>
      <c r="J199" s="9">
        <f t="shared" si="241"/>
        <v>351</v>
      </c>
      <c r="K199" s="10">
        <f t="shared" si="241"/>
        <v>390</v>
      </c>
      <c r="L199" s="10">
        <f t="shared" si="241"/>
        <v>486</v>
      </c>
      <c r="M199" s="10">
        <f t="shared" si="241"/>
        <v>496</v>
      </c>
      <c r="N199" s="49">
        <f t="shared" si="241"/>
        <v>462</v>
      </c>
      <c r="O199" s="10">
        <f t="shared" si="241"/>
        <v>466</v>
      </c>
      <c r="P199" s="70">
        <f t="shared" si="241"/>
        <v>359</v>
      </c>
      <c r="Q199" s="70">
        <f t="shared" ref="Q199" si="243">SUM(Q187:Q198)</f>
        <v>352</v>
      </c>
      <c r="R199" s="9">
        <f t="shared" si="241"/>
        <v>554.77</v>
      </c>
      <c r="S199" s="10">
        <f t="shared" si="241"/>
        <v>505.23</v>
      </c>
      <c r="T199" s="10">
        <f t="shared" si="241"/>
        <v>1452.3300000000002</v>
      </c>
      <c r="U199" s="10">
        <f t="shared" si="241"/>
        <v>465.03000000000003</v>
      </c>
      <c r="V199" s="49">
        <f t="shared" si="241"/>
        <v>7267.8600000000006</v>
      </c>
      <c r="W199" s="10">
        <f t="shared" si="241"/>
        <v>2812</v>
      </c>
      <c r="X199" s="70">
        <f t="shared" si="241"/>
        <v>3382.8999999999996</v>
      </c>
      <c r="Y199" s="70">
        <f t="shared" ref="Y199" si="244">SUM(Y187:Y198)</f>
        <v>3514.7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3">
      <c r="A206" s="5" t="s">
        <v>6</v>
      </c>
      <c r="B206" s="6">
        <f t="shared" ref="B206:X206" si="245">+B167</f>
        <v>80340.600000000006</v>
      </c>
      <c r="C206" s="7">
        <f t="shared" si="245"/>
        <v>56022</v>
      </c>
      <c r="D206" s="7">
        <f t="shared" si="245"/>
        <v>46128</v>
      </c>
      <c r="E206" s="7">
        <f t="shared" si="245"/>
        <v>37558</v>
      </c>
      <c r="F206" s="25">
        <f t="shared" si="245"/>
        <v>36636</v>
      </c>
      <c r="G206" s="63">
        <f t="shared" si="245"/>
        <v>53711</v>
      </c>
      <c r="H206" s="40">
        <f t="shared" si="245"/>
        <v>44725</v>
      </c>
      <c r="I206" s="40">
        <f t="shared" ref="I206" si="246">+I167</f>
        <v>17410</v>
      </c>
      <c r="J206" s="6">
        <f t="shared" si="245"/>
        <v>186872</v>
      </c>
      <c r="K206" s="7">
        <f t="shared" si="245"/>
        <v>139000</v>
      </c>
      <c r="L206" s="7">
        <f t="shared" si="245"/>
        <v>214766</v>
      </c>
      <c r="M206" s="7">
        <f t="shared" si="245"/>
        <v>374913</v>
      </c>
      <c r="N206" s="7">
        <f t="shared" si="245"/>
        <v>342832</v>
      </c>
      <c r="O206" s="7">
        <f t="shared" si="245"/>
        <v>439011</v>
      </c>
      <c r="P206" s="63">
        <f t="shared" si="245"/>
        <v>344319</v>
      </c>
      <c r="Q206" s="63">
        <f t="shared" ref="Q206" si="247">+Q167</f>
        <v>288354</v>
      </c>
      <c r="R206" s="6">
        <f t="shared" si="245"/>
        <v>88544.66</v>
      </c>
      <c r="S206" s="7">
        <f t="shared" si="245"/>
        <v>25352</v>
      </c>
      <c r="T206" s="7">
        <f t="shared" si="245"/>
        <v>0</v>
      </c>
      <c r="U206" s="7">
        <f t="shared" si="245"/>
        <v>36851</v>
      </c>
      <c r="V206" s="7">
        <f t="shared" si="245"/>
        <v>31797</v>
      </c>
      <c r="W206" s="7">
        <f t="shared" si="245"/>
        <v>43339</v>
      </c>
      <c r="X206" s="40">
        <f t="shared" si="245"/>
        <v>2259</v>
      </c>
      <c r="Y206" s="40">
        <f t="shared" ref="Y206" si="248">+Y167</f>
        <v>83050</v>
      </c>
      <c r="Z206" s="6">
        <f t="shared" ref="Z206:Z217" si="249">+R206+J206+B206</f>
        <v>355757.26</v>
      </c>
      <c r="AA206" s="7">
        <f t="shared" ref="AA206:AA217" si="250">+S206+K206+C206</f>
        <v>220374</v>
      </c>
      <c r="AB206" s="7">
        <f t="shared" ref="AB206:AB217" si="251">+T206+L206+D206</f>
        <v>260894</v>
      </c>
      <c r="AC206" s="7">
        <f t="shared" ref="AC206:AC217" si="252">+U206+M206+E206</f>
        <v>449322</v>
      </c>
      <c r="AD206" s="7">
        <f t="shared" ref="AD206:AD217" si="253">+V206+N206+F206</f>
        <v>411265</v>
      </c>
      <c r="AE206" s="63">
        <f t="shared" ref="AE206:AE217" si="254">+W206+O206+G206</f>
        <v>536061</v>
      </c>
      <c r="AF206" s="40">
        <f t="shared" ref="AF206:AG217" si="255">+X206+P206+H206</f>
        <v>391303</v>
      </c>
      <c r="AG206" s="40">
        <f t="shared" si="255"/>
        <v>388814</v>
      </c>
    </row>
    <row r="207" spans="1:33">
      <c r="A207" s="5" t="s">
        <v>24</v>
      </c>
      <c r="B207" s="6">
        <f t="shared" ref="B207:B217" si="256">+B206+B168</f>
        <v>116634.6</v>
      </c>
      <c r="C207" s="7">
        <f t="shared" ref="C207:C217" si="257">+C206+C168</f>
        <v>183581</v>
      </c>
      <c r="D207" s="7">
        <f t="shared" ref="D207:D217" si="258">+D206+D168</f>
        <v>67271</v>
      </c>
      <c r="E207" s="7">
        <f t="shared" ref="E207:E217" si="259">+E206+E168</f>
        <v>75696</v>
      </c>
      <c r="F207" s="25">
        <f t="shared" ref="F207:F217" si="260">+F206+F168</f>
        <v>104469</v>
      </c>
      <c r="G207" s="63">
        <f t="shared" ref="G207:G217" si="261">+G206+G168</f>
        <v>109354</v>
      </c>
      <c r="H207" s="40">
        <f t="shared" ref="H207:I217" si="262">+H206+H168</f>
        <v>89568</v>
      </c>
      <c r="I207" s="40">
        <f t="shared" si="262"/>
        <v>36163</v>
      </c>
      <c r="J207" s="6">
        <f t="shared" ref="J207:J217" si="263">+J206+J168</f>
        <v>362430</v>
      </c>
      <c r="K207" s="7">
        <f t="shared" ref="K207:K217" si="264">+K206+K168</f>
        <v>322338.2</v>
      </c>
      <c r="L207" s="7">
        <f t="shared" ref="L207:L217" si="265">+L206+L168</f>
        <v>446535</v>
      </c>
      <c r="M207" s="7">
        <f t="shared" ref="M207:M217" si="266">+M206+M168</f>
        <v>689972</v>
      </c>
      <c r="N207" s="7">
        <f t="shared" ref="N207:N217" si="267">+N206+N168</f>
        <v>751807</v>
      </c>
      <c r="O207" s="7">
        <f t="shared" ref="O207:O217" si="268">+O206+O168</f>
        <v>939174</v>
      </c>
      <c r="P207" s="63">
        <f t="shared" ref="P207:Q217" si="269">+P206+P168</f>
        <v>636039</v>
      </c>
      <c r="Q207" s="63">
        <f t="shared" si="269"/>
        <v>604612</v>
      </c>
      <c r="R207" s="6">
        <f t="shared" ref="R207:R217" si="270">+R206+R168</f>
        <v>157643.63</v>
      </c>
      <c r="S207" s="7">
        <f t="shared" ref="S207:S217" si="271">+S206+S168</f>
        <v>50631.3</v>
      </c>
      <c r="T207" s="7">
        <f t="shared" ref="T207:T217" si="272">+T206+T168</f>
        <v>59281</v>
      </c>
      <c r="U207" s="7">
        <f t="shared" ref="U207:U217" si="273">+U206+U168</f>
        <v>88159</v>
      </c>
      <c r="V207" s="7">
        <f t="shared" ref="V207:V217" si="274">+V206+V168</f>
        <v>144024</v>
      </c>
      <c r="W207" s="7">
        <f t="shared" ref="W207:W217" si="275">+W206+W168</f>
        <v>67955</v>
      </c>
      <c r="X207" s="40">
        <f t="shared" ref="X207:Y217" si="276">+X206+X168</f>
        <v>113398</v>
      </c>
      <c r="Y207" s="40">
        <f t="shared" si="276"/>
        <v>138930</v>
      </c>
      <c r="Z207" s="6">
        <f t="shared" si="249"/>
        <v>636708.23</v>
      </c>
      <c r="AA207" s="7">
        <f t="shared" si="250"/>
        <v>556550.5</v>
      </c>
      <c r="AB207" s="7">
        <f t="shared" si="251"/>
        <v>573087</v>
      </c>
      <c r="AC207" s="7">
        <f t="shared" si="252"/>
        <v>853827</v>
      </c>
      <c r="AD207" s="7">
        <f t="shared" si="253"/>
        <v>1000300</v>
      </c>
      <c r="AE207" s="63">
        <f t="shared" si="254"/>
        <v>1116483</v>
      </c>
      <c r="AF207" s="40">
        <f t="shared" si="255"/>
        <v>839005</v>
      </c>
      <c r="AG207" s="40">
        <f t="shared" si="255"/>
        <v>779705</v>
      </c>
    </row>
    <row r="208" spans="1:33">
      <c r="A208" s="5" t="s">
        <v>7</v>
      </c>
      <c r="B208" s="6">
        <f t="shared" si="256"/>
        <v>174999.6</v>
      </c>
      <c r="C208" s="7">
        <f t="shared" si="257"/>
        <v>218453</v>
      </c>
      <c r="D208" s="7">
        <f t="shared" si="258"/>
        <v>106804</v>
      </c>
      <c r="E208" s="7">
        <f t="shared" si="259"/>
        <v>113674</v>
      </c>
      <c r="F208" s="25">
        <f t="shared" si="260"/>
        <v>141534</v>
      </c>
      <c r="G208" s="63">
        <f t="shared" si="261"/>
        <v>189276</v>
      </c>
      <c r="H208" s="40">
        <f t="shared" si="262"/>
        <v>111584</v>
      </c>
      <c r="I208" s="40">
        <f t="shared" si="262"/>
        <v>89799</v>
      </c>
      <c r="J208" s="6">
        <f t="shared" si="263"/>
        <v>565682.9</v>
      </c>
      <c r="K208" s="7">
        <f t="shared" si="264"/>
        <v>522119.2</v>
      </c>
      <c r="L208" s="7">
        <f t="shared" si="265"/>
        <v>734514</v>
      </c>
      <c r="M208" s="7">
        <f t="shared" si="266"/>
        <v>1090723</v>
      </c>
      <c r="N208" s="7">
        <f t="shared" si="267"/>
        <v>1178524</v>
      </c>
      <c r="O208" s="7">
        <f t="shared" si="268"/>
        <v>1395693</v>
      </c>
      <c r="P208" s="63">
        <f t="shared" si="269"/>
        <v>701232</v>
      </c>
      <c r="Q208" s="63">
        <f t="shared" si="269"/>
        <v>953803</v>
      </c>
      <c r="R208" s="6">
        <f t="shared" si="270"/>
        <v>162693.22</v>
      </c>
      <c r="S208" s="7">
        <f t="shared" si="271"/>
        <v>142020.29999999999</v>
      </c>
      <c r="T208" s="7">
        <f t="shared" si="272"/>
        <v>118714</v>
      </c>
      <c r="U208" s="7">
        <f t="shared" si="273"/>
        <v>165316</v>
      </c>
      <c r="V208" s="7">
        <f t="shared" si="274"/>
        <v>200987</v>
      </c>
      <c r="W208" s="7">
        <f t="shared" si="275"/>
        <v>164543</v>
      </c>
      <c r="X208" s="40">
        <f t="shared" si="276"/>
        <v>156401</v>
      </c>
      <c r="Y208" s="40">
        <f t="shared" si="276"/>
        <v>307669</v>
      </c>
      <c r="Z208" s="6">
        <f t="shared" si="249"/>
        <v>903375.72</v>
      </c>
      <c r="AA208" s="7">
        <f t="shared" si="250"/>
        <v>882592.5</v>
      </c>
      <c r="AB208" s="7">
        <f t="shared" si="251"/>
        <v>960032</v>
      </c>
      <c r="AC208" s="7">
        <f t="shared" si="252"/>
        <v>1369713</v>
      </c>
      <c r="AD208" s="7">
        <f t="shared" si="253"/>
        <v>1521045</v>
      </c>
      <c r="AE208" s="63">
        <f t="shared" si="254"/>
        <v>1749512</v>
      </c>
      <c r="AF208" s="40">
        <f t="shared" si="255"/>
        <v>969217</v>
      </c>
      <c r="AG208" s="40">
        <f t="shared" si="255"/>
        <v>1351271</v>
      </c>
    </row>
    <row r="209" spans="1:33">
      <c r="A209" s="5" t="s">
        <v>8</v>
      </c>
      <c r="B209" s="6">
        <f t="shared" si="256"/>
        <v>288370.59999999998</v>
      </c>
      <c r="C209" s="7">
        <f t="shared" si="257"/>
        <v>270985</v>
      </c>
      <c r="D209" s="7">
        <f t="shared" si="258"/>
        <v>158311</v>
      </c>
      <c r="E209" s="7">
        <f t="shared" si="259"/>
        <v>163924</v>
      </c>
      <c r="F209" s="25">
        <f t="shared" si="260"/>
        <v>207250</v>
      </c>
      <c r="G209" s="63">
        <f t="shared" si="261"/>
        <v>263998</v>
      </c>
      <c r="H209" s="40">
        <f t="shared" si="262"/>
        <v>139231</v>
      </c>
      <c r="I209" s="40">
        <f t="shared" si="262"/>
        <v>143376</v>
      </c>
      <c r="J209" s="6">
        <f t="shared" si="263"/>
        <v>694463.35</v>
      </c>
      <c r="K209" s="7">
        <f t="shared" si="264"/>
        <v>748368.2</v>
      </c>
      <c r="L209" s="7">
        <f t="shared" si="265"/>
        <v>1028094</v>
      </c>
      <c r="M209" s="7">
        <f t="shared" si="266"/>
        <v>1483690</v>
      </c>
      <c r="N209" s="7">
        <f t="shared" si="267"/>
        <v>1637396</v>
      </c>
      <c r="O209" s="7">
        <f t="shared" si="268"/>
        <v>2018968</v>
      </c>
      <c r="P209" s="63">
        <f t="shared" si="269"/>
        <v>1037583</v>
      </c>
      <c r="Q209" s="63">
        <f t="shared" si="269"/>
        <v>1369930</v>
      </c>
      <c r="R209" s="6">
        <f t="shared" si="270"/>
        <v>194322.22</v>
      </c>
      <c r="S209" s="7">
        <f t="shared" si="271"/>
        <v>164684.29999999999</v>
      </c>
      <c r="T209" s="7">
        <f t="shared" si="272"/>
        <v>151622</v>
      </c>
      <c r="U209" s="7">
        <f t="shared" si="273"/>
        <v>187557</v>
      </c>
      <c r="V209" s="7">
        <f t="shared" si="274"/>
        <v>216708</v>
      </c>
      <c r="W209" s="7">
        <f t="shared" si="275"/>
        <v>216909</v>
      </c>
      <c r="X209" s="40">
        <f t="shared" si="276"/>
        <v>202330</v>
      </c>
      <c r="Y209" s="40">
        <f t="shared" si="276"/>
        <v>420248</v>
      </c>
      <c r="Z209" s="6">
        <f t="shared" si="249"/>
        <v>1177156.17</v>
      </c>
      <c r="AA209" s="7">
        <f t="shared" si="250"/>
        <v>1184037.5</v>
      </c>
      <c r="AB209" s="7">
        <f t="shared" si="251"/>
        <v>1338027</v>
      </c>
      <c r="AC209" s="7">
        <f t="shared" si="252"/>
        <v>1835171</v>
      </c>
      <c r="AD209" s="7">
        <f t="shared" si="253"/>
        <v>2061354</v>
      </c>
      <c r="AE209" s="63">
        <f t="shared" si="254"/>
        <v>2499875</v>
      </c>
      <c r="AF209" s="40">
        <f t="shared" si="255"/>
        <v>1379144</v>
      </c>
      <c r="AG209" s="40">
        <f t="shared" si="255"/>
        <v>1933554</v>
      </c>
    </row>
    <row r="210" spans="1:33">
      <c r="A210" s="5" t="s">
        <v>9</v>
      </c>
      <c r="B210" s="6">
        <f t="shared" si="256"/>
        <v>323369.48499999999</v>
      </c>
      <c r="C210" s="7">
        <f t="shared" si="257"/>
        <v>303679</v>
      </c>
      <c r="D210" s="7">
        <f t="shared" si="258"/>
        <v>253583.6</v>
      </c>
      <c r="E210" s="7">
        <f t="shared" si="259"/>
        <v>214325</v>
      </c>
      <c r="F210" s="25">
        <f t="shared" si="260"/>
        <v>272471</v>
      </c>
      <c r="G210" s="63">
        <f t="shared" si="261"/>
        <v>342599</v>
      </c>
      <c r="H210" s="40">
        <f t="shared" si="262"/>
        <v>220054</v>
      </c>
      <c r="I210" s="40">
        <f t="shared" si="262"/>
        <v>172776</v>
      </c>
      <c r="J210" s="6">
        <f t="shared" si="263"/>
        <v>843402.35</v>
      </c>
      <c r="K210" s="7">
        <f t="shared" si="264"/>
        <v>964020.1</v>
      </c>
      <c r="L210" s="7">
        <f t="shared" si="265"/>
        <v>1353275</v>
      </c>
      <c r="M210" s="7">
        <f t="shared" si="266"/>
        <v>1884695</v>
      </c>
      <c r="N210" s="7">
        <f t="shared" si="267"/>
        <v>2112904</v>
      </c>
      <c r="O210" s="7">
        <f t="shared" si="268"/>
        <v>2514518</v>
      </c>
      <c r="P210" s="63">
        <f t="shared" si="269"/>
        <v>1332371</v>
      </c>
      <c r="Q210" s="63">
        <f t="shared" si="269"/>
        <v>1743843</v>
      </c>
      <c r="R210" s="6">
        <f t="shared" si="270"/>
        <v>262163.21999999997</v>
      </c>
      <c r="S210" s="7">
        <f t="shared" si="271"/>
        <v>255664.8</v>
      </c>
      <c r="T210" s="7">
        <f t="shared" si="272"/>
        <v>200912</v>
      </c>
      <c r="U210" s="7">
        <f t="shared" si="273"/>
        <v>272135</v>
      </c>
      <c r="V210" s="7">
        <f t="shared" si="274"/>
        <v>315638</v>
      </c>
      <c r="W210" s="7">
        <f t="shared" si="275"/>
        <v>234909</v>
      </c>
      <c r="X210" s="40">
        <f t="shared" si="276"/>
        <v>303185</v>
      </c>
      <c r="Y210" s="40">
        <f t="shared" si="276"/>
        <v>544771</v>
      </c>
      <c r="Z210" s="6">
        <f t="shared" si="249"/>
        <v>1428935.0549999997</v>
      </c>
      <c r="AA210" s="7">
        <f t="shared" si="250"/>
        <v>1523363.9</v>
      </c>
      <c r="AB210" s="7">
        <f t="shared" si="251"/>
        <v>1807770.6</v>
      </c>
      <c r="AC210" s="7">
        <f t="shared" si="252"/>
        <v>2371155</v>
      </c>
      <c r="AD210" s="7">
        <f t="shared" si="253"/>
        <v>2701013</v>
      </c>
      <c r="AE210" s="63">
        <f t="shared" si="254"/>
        <v>3092026</v>
      </c>
      <c r="AF210" s="40">
        <f t="shared" si="255"/>
        <v>1855610</v>
      </c>
      <c r="AG210" s="40">
        <f t="shared" si="255"/>
        <v>2461390</v>
      </c>
    </row>
    <row r="211" spans="1:33">
      <c r="A211" s="5" t="s">
        <v>10</v>
      </c>
      <c r="B211" s="6">
        <f t="shared" si="256"/>
        <v>387387.24</v>
      </c>
      <c r="C211" s="7">
        <f t="shared" si="257"/>
        <v>372205</v>
      </c>
      <c r="D211" s="7">
        <f t="shared" si="258"/>
        <v>329003.09999999998</v>
      </c>
      <c r="E211" s="7">
        <f t="shared" si="259"/>
        <v>278578</v>
      </c>
      <c r="F211" s="25">
        <f t="shared" si="260"/>
        <v>333468</v>
      </c>
      <c r="G211" s="63">
        <f t="shared" si="261"/>
        <v>396018</v>
      </c>
      <c r="H211" s="40">
        <f t="shared" si="262"/>
        <v>293337</v>
      </c>
      <c r="I211" s="40">
        <f t="shared" si="262"/>
        <v>191262</v>
      </c>
      <c r="J211" s="6">
        <f t="shared" si="263"/>
        <v>986602.35</v>
      </c>
      <c r="K211" s="7">
        <f t="shared" si="264"/>
        <v>1178546.1000000001</v>
      </c>
      <c r="L211" s="7">
        <f t="shared" si="265"/>
        <v>1646570.69</v>
      </c>
      <c r="M211" s="7">
        <f t="shared" si="266"/>
        <v>2238513</v>
      </c>
      <c r="N211" s="7">
        <f t="shared" si="267"/>
        <v>2679000</v>
      </c>
      <c r="O211" s="7">
        <f t="shared" si="268"/>
        <v>2842133</v>
      </c>
      <c r="P211" s="63">
        <f t="shared" si="269"/>
        <v>1469805</v>
      </c>
      <c r="Q211" s="63">
        <f t="shared" si="269"/>
        <v>2077026</v>
      </c>
      <c r="R211" s="6">
        <f t="shared" si="270"/>
        <v>314818.21999999997</v>
      </c>
      <c r="S211" s="7">
        <f t="shared" si="271"/>
        <v>288999.8</v>
      </c>
      <c r="T211" s="7">
        <f t="shared" si="272"/>
        <v>293284.3</v>
      </c>
      <c r="U211" s="7">
        <f t="shared" si="273"/>
        <v>347656</v>
      </c>
      <c r="V211" s="7">
        <f t="shared" si="274"/>
        <v>360975</v>
      </c>
      <c r="W211" s="7">
        <f t="shared" si="275"/>
        <v>335524</v>
      </c>
      <c r="X211" s="40">
        <f t="shared" si="276"/>
        <v>797800</v>
      </c>
      <c r="Y211" s="40">
        <f t="shared" si="276"/>
        <v>595002</v>
      </c>
      <c r="Z211" s="6">
        <f t="shared" si="249"/>
        <v>1688807.8099999998</v>
      </c>
      <c r="AA211" s="7">
        <f t="shared" si="250"/>
        <v>1839750.9000000001</v>
      </c>
      <c r="AB211" s="7">
        <f t="shared" si="251"/>
        <v>2268858.09</v>
      </c>
      <c r="AC211" s="7">
        <f t="shared" si="252"/>
        <v>2864747</v>
      </c>
      <c r="AD211" s="7">
        <f t="shared" si="253"/>
        <v>3373443</v>
      </c>
      <c r="AE211" s="63">
        <f t="shared" si="254"/>
        <v>3573675</v>
      </c>
      <c r="AF211" s="40">
        <f t="shared" si="255"/>
        <v>2560942</v>
      </c>
      <c r="AG211" s="40">
        <f t="shared" si="255"/>
        <v>2863290</v>
      </c>
    </row>
    <row r="212" spans="1:33">
      <c r="A212" s="5" t="s">
        <v>11</v>
      </c>
      <c r="B212" s="6">
        <f t="shared" si="256"/>
        <v>450674.24</v>
      </c>
      <c r="C212" s="7">
        <f t="shared" si="257"/>
        <v>433532</v>
      </c>
      <c r="D212" s="7">
        <f t="shared" si="258"/>
        <v>441404.5</v>
      </c>
      <c r="E212" s="7">
        <f t="shared" si="259"/>
        <v>312642</v>
      </c>
      <c r="F212" s="25">
        <f t="shared" si="260"/>
        <v>429977</v>
      </c>
      <c r="G212" s="63">
        <f t="shared" si="261"/>
        <v>509162</v>
      </c>
      <c r="H212" s="40">
        <f t="shared" si="262"/>
        <v>363085</v>
      </c>
      <c r="I212" s="40">
        <f t="shared" si="262"/>
        <v>203568</v>
      </c>
      <c r="J212" s="6">
        <f t="shared" si="263"/>
        <v>1145722.3500000001</v>
      </c>
      <c r="K212" s="7">
        <f t="shared" si="264"/>
        <v>1363919.6</v>
      </c>
      <c r="L212" s="7">
        <f t="shared" si="265"/>
        <v>1913276.69</v>
      </c>
      <c r="M212" s="7">
        <f t="shared" si="266"/>
        <v>2633734</v>
      </c>
      <c r="N212" s="7">
        <f t="shared" si="267"/>
        <v>3298050</v>
      </c>
      <c r="O212" s="7">
        <f t="shared" si="268"/>
        <v>3118729</v>
      </c>
      <c r="P212" s="63">
        <f t="shared" si="269"/>
        <v>1766139</v>
      </c>
      <c r="Q212" s="63">
        <f t="shared" si="269"/>
        <v>2523819</v>
      </c>
      <c r="R212" s="6">
        <f t="shared" si="270"/>
        <v>372127.22</v>
      </c>
      <c r="S212" s="7">
        <f t="shared" si="271"/>
        <v>349445.3</v>
      </c>
      <c r="T212" s="7">
        <f t="shared" si="272"/>
        <v>308540.39999999997</v>
      </c>
      <c r="U212" s="7">
        <f t="shared" si="273"/>
        <v>356121</v>
      </c>
      <c r="V212" s="7">
        <f t="shared" si="274"/>
        <v>430277</v>
      </c>
      <c r="W212" s="7">
        <f t="shared" si="275"/>
        <v>351225</v>
      </c>
      <c r="X212" s="40">
        <f t="shared" si="276"/>
        <v>1033685</v>
      </c>
      <c r="Y212" s="40">
        <f t="shared" si="276"/>
        <v>655633</v>
      </c>
      <c r="Z212" s="6">
        <f t="shared" si="249"/>
        <v>1968523.81</v>
      </c>
      <c r="AA212" s="7">
        <f t="shared" si="250"/>
        <v>2146896.9000000004</v>
      </c>
      <c r="AB212" s="7">
        <f t="shared" si="251"/>
        <v>2663221.59</v>
      </c>
      <c r="AC212" s="7">
        <f t="shared" si="252"/>
        <v>3302497</v>
      </c>
      <c r="AD212" s="7">
        <f t="shared" si="253"/>
        <v>4158304</v>
      </c>
      <c r="AE212" s="63">
        <f t="shared" si="254"/>
        <v>3979116</v>
      </c>
      <c r="AF212" s="40">
        <f t="shared" si="255"/>
        <v>3162909</v>
      </c>
      <c r="AG212" s="40">
        <f t="shared" si="255"/>
        <v>3383020</v>
      </c>
    </row>
    <row r="213" spans="1:33">
      <c r="A213" s="5" t="s">
        <v>12</v>
      </c>
      <c r="B213" s="6">
        <f t="shared" si="256"/>
        <v>496730.24</v>
      </c>
      <c r="C213" s="7">
        <f t="shared" si="257"/>
        <v>480262</v>
      </c>
      <c r="D213" s="7">
        <f t="shared" si="258"/>
        <v>503497.5</v>
      </c>
      <c r="E213" s="7">
        <f t="shared" si="259"/>
        <v>378351</v>
      </c>
      <c r="F213" s="25">
        <f t="shared" si="260"/>
        <v>495036</v>
      </c>
      <c r="G213" s="63">
        <f t="shared" si="261"/>
        <v>562601</v>
      </c>
      <c r="H213" s="40">
        <f t="shared" si="262"/>
        <v>443530</v>
      </c>
      <c r="I213" s="40">
        <f t="shared" si="262"/>
        <v>216983</v>
      </c>
      <c r="J213" s="6">
        <f t="shared" si="263"/>
        <v>1291947.3500000001</v>
      </c>
      <c r="K213" s="7">
        <f t="shared" si="264"/>
        <v>1576126.6</v>
      </c>
      <c r="L213" s="7">
        <f t="shared" si="265"/>
        <v>2284778.69</v>
      </c>
      <c r="M213" s="7">
        <f t="shared" si="266"/>
        <v>2972776</v>
      </c>
      <c r="N213" s="7">
        <f t="shared" si="267"/>
        <v>3803070</v>
      </c>
      <c r="O213" s="7">
        <f t="shared" si="268"/>
        <v>3437803</v>
      </c>
      <c r="P213" s="63">
        <f t="shared" si="269"/>
        <v>2004212</v>
      </c>
      <c r="Q213" s="63">
        <f t="shared" si="269"/>
        <v>2881064</v>
      </c>
      <c r="R213" s="6">
        <f t="shared" si="270"/>
        <v>458099.22</v>
      </c>
      <c r="S213" s="7">
        <f t="shared" si="271"/>
        <v>427738.3</v>
      </c>
      <c r="T213" s="7">
        <f t="shared" si="272"/>
        <v>329329.89999999997</v>
      </c>
      <c r="U213" s="7">
        <f t="shared" si="273"/>
        <v>424832</v>
      </c>
      <c r="V213" s="7">
        <f t="shared" si="274"/>
        <v>518690</v>
      </c>
      <c r="W213" s="7">
        <f t="shared" si="275"/>
        <v>405739</v>
      </c>
      <c r="X213" s="40">
        <f t="shared" si="276"/>
        <v>1131024</v>
      </c>
      <c r="Y213" s="40">
        <f t="shared" si="276"/>
        <v>844333</v>
      </c>
      <c r="Z213" s="6">
        <f t="shared" si="249"/>
        <v>2246776.81</v>
      </c>
      <c r="AA213" s="7">
        <f t="shared" si="250"/>
        <v>2484126.9000000004</v>
      </c>
      <c r="AB213" s="7">
        <f t="shared" si="251"/>
        <v>3117606.09</v>
      </c>
      <c r="AC213" s="7">
        <f t="shared" si="252"/>
        <v>3775959</v>
      </c>
      <c r="AD213" s="7">
        <f t="shared" si="253"/>
        <v>4816796</v>
      </c>
      <c r="AE213" s="63">
        <f t="shared" si="254"/>
        <v>4406143</v>
      </c>
      <c r="AF213" s="40">
        <f t="shared" si="255"/>
        <v>3578766</v>
      </c>
      <c r="AG213" s="40">
        <f t="shared" si="255"/>
        <v>3942380</v>
      </c>
    </row>
    <row r="214" spans="1:33">
      <c r="A214" s="5" t="s">
        <v>13</v>
      </c>
      <c r="B214" s="6">
        <f t="shared" si="256"/>
        <v>551573.24</v>
      </c>
      <c r="C214" s="7">
        <f t="shared" si="257"/>
        <v>571303</v>
      </c>
      <c r="D214" s="7">
        <f t="shared" si="258"/>
        <v>554331.5</v>
      </c>
      <c r="E214" s="7">
        <f t="shared" si="259"/>
        <v>392589</v>
      </c>
      <c r="F214" s="25">
        <f t="shared" si="260"/>
        <v>534865</v>
      </c>
      <c r="G214" s="63">
        <f t="shared" si="261"/>
        <v>627618</v>
      </c>
      <c r="H214" s="40">
        <f t="shared" si="262"/>
        <v>505469.60100000002</v>
      </c>
      <c r="I214" s="40">
        <f t="shared" si="262"/>
        <v>241383</v>
      </c>
      <c r="J214" s="6">
        <f t="shared" si="263"/>
        <v>1422950.35</v>
      </c>
      <c r="K214" s="7">
        <f t="shared" si="264"/>
        <v>1752005.6</v>
      </c>
      <c r="L214" s="7">
        <f t="shared" si="265"/>
        <v>2572582.19</v>
      </c>
      <c r="M214" s="7">
        <f t="shared" si="266"/>
        <v>3305771</v>
      </c>
      <c r="N214" s="7">
        <f t="shared" si="267"/>
        <v>4369765</v>
      </c>
      <c r="O214" s="7">
        <f t="shared" si="268"/>
        <v>3747652</v>
      </c>
      <c r="P214" s="63">
        <f t="shared" si="269"/>
        <v>2318472.5</v>
      </c>
      <c r="Q214" s="63">
        <f t="shared" si="269"/>
        <v>3140035</v>
      </c>
      <c r="R214" s="6">
        <f t="shared" si="270"/>
        <v>517779.22</v>
      </c>
      <c r="S214" s="7">
        <f t="shared" si="271"/>
        <v>472302.3</v>
      </c>
      <c r="T214" s="7">
        <f t="shared" si="272"/>
        <v>354917.89999999997</v>
      </c>
      <c r="U214" s="7">
        <f t="shared" si="273"/>
        <v>440921</v>
      </c>
      <c r="V214" s="7">
        <f t="shared" si="274"/>
        <v>589133</v>
      </c>
      <c r="W214" s="7">
        <f t="shared" si="275"/>
        <v>436117</v>
      </c>
      <c r="X214" s="40">
        <f t="shared" si="276"/>
        <v>1282855.3900000001</v>
      </c>
      <c r="Y214" s="40">
        <f t="shared" si="276"/>
        <v>905699</v>
      </c>
      <c r="Z214" s="6">
        <f t="shared" si="249"/>
        <v>2492302.81</v>
      </c>
      <c r="AA214" s="7">
        <f t="shared" si="250"/>
        <v>2795610.9</v>
      </c>
      <c r="AB214" s="7">
        <f t="shared" si="251"/>
        <v>3481831.59</v>
      </c>
      <c r="AC214" s="7">
        <f t="shared" si="252"/>
        <v>4139281</v>
      </c>
      <c r="AD214" s="7">
        <f t="shared" si="253"/>
        <v>5493763</v>
      </c>
      <c r="AE214" s="63">
        <f t="shared" si="254"/>
        <v>4811387</v>
      </c>
      <c r="AF214" s="40">
        <f t="shared" si="255"/>
        <v>4106797.4910000004</v>
      </c>
      <c r="AG214" s="40">
        <f t="shared" si="255"/>
        <v>4287117</v>
      </c>
    </row>
    <row r="215" spans="1:33">
      <c r="A215" s="5" t="s">
        <v>14</v>
      </c>
      <c r="B215" s="6">
        <f t="shared" si="256"/>
        <v>629199.54</v>
      </c>
      <c r="C215" s="7">
        <f t="shared" si="257"/>
        <v>635312</v>
      </c>
      <c r="D215" s="7">
        <f t="shared" si="258"/>
        <v>592489</v>
      </c>
      <c r="E215" s="7">
        <f t="shared" si="259"/>
        <v>447138</v>
      </c>
      <c r="F215" s="25">
        <f t="shared" si="260"/>
        <v>618691</v>
      </c>
      <c r="G215" s="63">
        <f t="shared" si="261"/>
        <v>679090</v>
      </c>
      <c r="H215" s="40">
        <f t="shared" si="262"/>
        <v>553154.60100000002</v>
      </c>
      <c r="I215" s="40">
        <f t="shared" si="262"/>
        <v>273113.51</v>
      </c>
      <c r="J215" s="6">
        <f t="shared" si="263"/>
        <v>1575180.6500000001</v>
      </c>
      <c r="K215" s="7">
        <f t="shared" si="264"/>
        <v>1927843.2000000002</v>
      </c>
      <c r="L215" s="7">
        <f t="shared" si="265"/>
        <v>2870789.59</v>
      </c>
      <c r="M215" s="7">
        <f t="shared" si="266"/>
        <v>3658512</v>
      </c>
      <c r="N215" s="7">
        <f t="shared" si="267"/>
        <v>4852059</v>
      </c>
      <c r="O215" s="7">
        <f t="shared" si="268"/>
        <v>4037264</v>
      </c>
      <c r="P215" s="63">
        <f t="shared" si="269"/>
        <v>2595401.5</v>
      </c>
      <c r="Q215" s="63">
        <f t="shared" si="269"/>
        <v>3436335</v>
      </c>
      <c r="R215" s="6">
        <f t="shared" si="270"/>
        <v>540070.52</v>
      </c>
      <c r="S215" s="7">
        <f t="shared" si="271"/>
        <v>520618.2</v>
      </c>
      <c r="T215" s="7">
        <f t="shared" si="272"/>
        <v>374319.3</v>
      </c>
      <c r="U215" s="7">
        <f t="shared" si="273"/>
        <v>538670</v>
      </c>
      <c r="V215" s="7">
        <f t="shared" si="274"/>
        <v>698077</v>
      </c>
      <c r="W215" s="7">
        <f t="shared" si="275"/>
        <v>528280</v>
      </c>
      <c r="X215" s="40">
        <f t="shared" si="276"/>
        <v>1383954.3900000001</v>
      </c>
      <c r="Y215" s="40">
        <f t="shared" si="276"/>
        <v>1044028.92</v>
      </c>
      <c r="Z215" s="6">
        <f t="shared" si="249"/>
        <v>2744450.71</v>
      </c>
      <c r="AA215" s="7">
        <f t="shared" si="250"/>
        <v>3083773.4000000004</v>
      </c>
      <c r="AB215" s="7">
        <f t="shared" si="251"/>
        <v>3837597.8899999997</v>
      </c>
      <c r="AC215" s="7">
        <f t="shared" si="252"/>
        <v>4644320</v>
      </c>
      <c r="AD215" s="7">
        <f t="shared" si="253"/>
        <v>6168827</v>
      </c>
      <c r="AE215" s="63">
        <f t="shared" si="254"/>
        <v>5244634</v>
      </c>
      <c r="AF215" s="40">
        <f t="shared" si="255"/>
        <v>4532510.4910000004</v>
      </c>
      <c r="AG215" s="40">
        <f t="shared" si="255"/>
        <v>4753477.43</v>
      </c>
    </row>
    <row r="216" spans="1:33">
      <c r="A216" s="5" t="s">
        <v>15</v>
      </c>
      <c r="B216" s="6">
        <f t="shared" si="256"/>
        <v>725872.84000000008</v>
      </c>
      <c r="C216" s="7">
        <f t="shared" si="257"/>
        <v>678921</v>
      </c>
      <c r="D216" s="7">
        <f t="shared" si="258"/>
        <v>618017</v>
      </c>
      <c r="E216" s="7">
        <f t="shared" si="259"/>
        <v>488660</v>
      </c>
      <c r="F216" s="25">
        <f t="shared" si="260"/>
        <v>710043</v>
      </c>
      <c r="G216" s="63">
        <f t="shared" si="261"/>
        <v>730751</v>
      </c>
      <c r="H216" s="40">
        <f t="shared" si="262"/>
        <v>581284.05500000005</v>
      </c>
      <c r="I216" s="40">
        <f t="shared" si="262"/>
        <v>290223.51</v>
      </c>
      <c r="J216" s="6">
        <f t="shared" si="263"/>
        <v>1711275.55</v>
      </c>
      <c r="K216" s="7">
        <f t="shared" si="264"/>
        <v>2114724</v>
      </c>
      <c r="L216" s="7">
        <f t="shared" si="265"/>
        <v>3224841.59</v>
      </c>
      <c r="M216" s="7">
        <f t="shared" si="266"/>
        <v>3955177</v>
      </c>
      <c r="N216" s="7">
        <f t="shared" si="267"/>
        <v>5228053</v>
      </c>
      <c r="O216" s="7">
        <f t="shared" si="268"/>
        <v>4344702</v>
      </c>
      <c r="P216" s="63">
        <f t="shared" si="269"/>
        <v>2854865.6</v>
      </c>
      <c r="Q216" s="63">
        <f t="shared" si="269"/>
        <v>3755191</v>
      </c>
      <c r="R216" s="6">
        <f t="shared" si="270"/>
        <v>543195.82000000007</v>
      </c>
      <c r="S216" s="7">
        <f t="shared" si="271"/>
        <v>556840.69999999995</v>
      </c>
      <c r="T216" s="7">
        <f t="shared" si="272"/>
        <v>429308.7</v>
      </c>
      <c r="U216" s="7">
        <f t="shared" si="273"/>
        <v>538670</v>
      </c>
      <c r="V216" s="7">
        <f t="shared" si="274"/>
        <v>792944</v>
      </c>
      <c r="W216" s="7">
        <f t="shared" si="275"/>
        <v>584150</v>
      </c>
      <c r="X216" s="40">
        <f t="shared" si="276"/>
        <v>1449488.7290000001</v>
      </c>
      <c r="Y216" s="40">
        <f t="shared" si="276"/>
        <v>1150018.92</v>
      </c>
      <c r="Z216" s="6">
        <f t="shared" si="249"/>
        <v>2980344.21</v>
      </c>
      <c r="AA216" s="7">
        <f t="shared" si="250"/>
        <v>3350485.7</v>
      </c>
      <c r="AB216" s="7">
        <f t="shared" si="251"/>
        <v>4272167.29</v>
      </c>
      <c r="AC216" s="7">
        <f t="shared" si="252"/>
        <v>4982507</v>
      </c>
      <c r="AD216" s="7">
        <f t="shared" si="253"/>
        <v>6731040</v>
      </c>
      <c r="AE216" s="63">
        <f t="shared" si="254"/>
        <v>5659603</v>
      </c>
      <c r="AF216" s="40">
        <f t="shared" si="255"/>
        <v>4885638.3839999996</v>
      </c>
      <c r="AG216" s="40">
        <f t="shared" si="255"/>
        <v>5195433.43</v>
      </c>
    </row>
    <row r="217" spans="1:33" ht="13.5" thickBot="1">
      <c r="A217" s="20" t="s">
        <v>16</v>
      </c>
      <c r="B217" s="21">
        <f t="shared" si="256"/>
        <v>770065.84000000008</v>
      </c>
      <c r="C217" s="22">
        <f t="shared" si="257"/>
        <v>720456</v>
      </c>
      <c r="D217" s="22">
        <f t="shared" si="258"/>
        <v>660239.5</v>
      </c>
      <c r="E217" s="22">
        <f t="shared" si="259"/>
        <v>536142</v>
      </c>
      <c r="F217" s="50">
        <f t="shared" si="260"/>
        <v>748126</v>
      </c>
      <c r="G217" s="64">
        <f t="shared" si="261"/>
        <v>779595</v>
      </c>
      <c r="H217" s="47">
        <f t="shared" si="262"/>
        <v>631299.05500000005</v>
      </c>
      <c r="I217" s="47">
        <f t="shared" si="262"/>
        <v>298361.51</v>
      </c>
      <c r="J217" s="21">
        <f t="shared" si="263"/>
        <v>1859732.55</v>
      </c>
      <c r="K217" s="22">
        <f t="shared" si="264"/>
        <v>2307704</v>
      </c>
      <c r="L217" s="22">
        <f t="shared" si="265"/>
        <v>3532838.59</v>
      </c>
      <c r="M217" s="22">
        <f t="shared" si="266"/>
        <v>4369641</v>
      </c>
      <c r="N217" s="22">
        <f t="shared" si="267"/>
        <v>5699790</v>
      </c>
      <c r="O217" s="22">
        <f t="shared" si="268"/>
        <v>4606475</v>
      </c>
      <c r="P217" s="64">
        <f t="shared" si="269"/>
        <v>3215309.6</v>
      </c>
      <c r="Q217" s="64">
        <f t="shared" si="269"/>
        <v>4190305</v>
      </c>
      <c r="R217" s="21">
        <f t="shared" si="270"/>
        <v>646996.82000000007</v>
      </c>
      <c r="S217" s="22">
        <f t="shared" si="271"/>
        <v>599829.69999999995</v>
      </c>
      <c r="T217" s="22">
        <f t="shared" si="272"/>
        <v>493395.5</v>
      </c>
      <c r="U217" s="22">
        <f t="shared" si="273"/>
        <v>602620</v>
      </c>
      <c r="V217" s="22">
        <f t="shared" si="274"/>
        <v>851897</v>
      </c>
      <c r="W217" s="22">
        <f t="shared" si="275"/>
        <v>690832</v>
      </c>
      <c r="X217" s="47">
        <f t="shared" si="276"/>
        <v>1627946.7290000001</v>
      </c>
      <c r="Y217" s="47">
        <f t="shared" si="276"/>
        <v>1315664.92</v>
      </c>
      <c r="Z217" s="21">
        <f t="shared" si="249"/>
        <v>3276795.21</v>
      </c>
      <c r="AA217" s="22">
        <f t="shared" si="250"/>
        <v>3627989.7</v>
      </c>
      <c r="AB217" s="22">
        <f t="shared" si="251"/>
        <v>4686473.59</v>
      </c>
      <c r="AC217" s="22">
        <f t="shared" si="252"/>
        <v>5508403</v>
      </c>
      <c r="AD217" s="22">
        <f t="shared" si="253"/>
        <v>7299813</v>
      </c>
      <c r="AE217" s="64">
        <f t="shared" si="254"/>
        <v>6076902</v>
      </c>
      <c r="AF217" s="47">
        <f t="shared" si="255"/>
        <v>5474555.3839999996</v>
      </c>
      <c r="AG217" s="47">
        <f t="shared" si="255"/>
        <v>5804331.4299999997</v>
      </c>
    </row>
    <row r="220" spans="1:33" ht="13.5" thickBot="1">
      <c r="AE220">
        <f>+(((AD217/AD215)+(AE217/AE215))/2)*AF215</f>
        <v>5307634.0125978459</v>
      </c>
    </row>
    <row r="221" spans="1:33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0"/>
      <c r="Z221" s="121"/>
    </row>
    <row r="222" spans="1:33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1"/>
      <c r="Z222" s="121"/>
    </row>
    <row r="223" spans="1:33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06"/>
      <c r="Z223" s="121"/>
    </row>
    <row r="224" spans="1:33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8">
        <v>2011</v>
      </c>
      <c r="Z224" s="104"/>
    </row>
    <row r="225" spans="1:25">
      <c r="A225" s="11" t="s">
        <v>6</v>
      </c>
      <c r="B225" s="6">
        <f t="shared" ref="B225:X225" si="277">+B187</f>
        <v>1622</v>
      </c>
      <c r="C225" s="7">
        <f t="shared" si="277"/>
        <v>1010</v>
      </c>
      <c r="D225" s="7">
        <f t="shared" si="277"/>
        <v>852</v>
      </c>
      <c r="E225" s="7">
        <f t="shared" si="277"/>
        <v>1607</v>
      </c>
      <c r="F225" s="25">
        <f t="shared" si="277"/>
        <v>1038</v>
      </c>
      <c r="G225" s="67">
        <f t="shared" si="277"/>
        <v>1341</v>
      </c>
      <c r="H225" s="51">
        <f t="shared" si="277"/>
        <v>654</v>
      </c>
      <c r="I225" s="51">
        <f t="shared" ref="I225" si="278">+I187</f>
        <v>873</v>
      </c>
      <c r="J225" s="6">
        <f t="shared" si="277"/>
        <v>35</v>
      </c>
      <c r="K225" s="7">
        <f t="shared" si="277"/>
        <v>33</v>
      </c>
      <c r="L225" s="7">
        <f t="shared" si="277"/>
        <v>27</v>
      </c>
      <c r="M225" s="7">
        <f t="shared" si="277"/>
        <v>44</v>
      </c>
      <c r="N225" s="25">
        <f t="shared" si="277"/>
        <v>38</v>
      </c>
      <c r="O225" s="7">
        <f t="shared" si="277"/>
        <v>43</v>
      </c>
      <c r="P225" s="69">
        <f t="shared" si="277"/>
        <v>29</v>
      </c>
      <c r="Q225" s="69">
        <f t="shared" ref="Q225" si="279">+Q187</f>
        <v>32</v>
      </c>
      <c r="R225" s="6">
        <f t="shared" si="277"/>
        <v>27</v>
      </c>
      <c r="S225" s="7">
        <f t="shared" si="277"/>
        <v>8</v>
      </c>
      <c r="T225" s="7">
        <f t="shared" si="277"/>
        <v>49</v>
      </c>
      <c r="U225" s="7">
        <f t="shared" si="277"/>
        <v>20</v>
      </c>
      <c r="V225" s="25">
        <f t="shared" si="277"/>
        <v>3</v>
      </c>
      <c r="W225" s="7">
        <f t="shared" si="277"/>
        <v>113.4</v>
      </c>
      <c r="X225" s="69">
        <f t="shared" si="277"/>
        <v>66.8</v>
      </c>
      <c r="Y225" s="69">
        <f t="shared" ref="Y225" si="280">+Y187</f>
        <v>231.6</v>
      </c>
    </row>
    <row r="226" spans="1:25">
      <c r="A226" s="5" t="s">
        <v>24</v>
      </c>
      <c r="B226" s="6">
        <f t="shared" ref="B226:B236" si="281">+B225+B188</f>
        <v>2658</v>
      </c>
      <c r="C226" s="7">
        <f t="shared" ref="C226:C236" si="282">+C225+C188</f>
        <v>2365</v>
      </c>
      <c r="D226" s="7">
        <f t="shared" ref="D226:D236" si="283">+D225+D188</f>
        <v>1780</v>
      </c>
      <c r="E226" s="7">
        <f t="shared" ref="E226:E236" si="284">+E225+E188</f>
        <v>2874</v>
      </c>
      <c r="F226" s="25">
        <f t="shared" ref="F226:F236" si="285">+F225+F188</f>
        <v>2569</v>
      </c>
      <c r="G226" s="63">
        <f t="shared" ref="G226:G236" si="286">+G225+G188</f>
        <v>2510</v>
      </c>
      <c r="H226" s="40">
        <f t="shared" ref="H226:I236" si="287">+H225+H188</f>
        <v>1690</v>
      </c>
      <c r="I226" s="40">
        <f t="shared" si="287"/>
        <v>1627</v>
      </c>
      <c r="J226" s="6">
        <f t="shared" ref="J226:J236" si="288">+J225+J188</f>
        <v>65</v>
      </c>
      <c r="K226" s="7">
        <f t="shared" ref="K226:K236" si="289">+K225+K188</f>
        <v>61</v>
      </c>
      <c r="L226" s="7">
        <f t="shared" ref="L226:L236" si="290">+L225+L188</f>
        <v>55</v>
      </c>
      <c r="M226" s="7">
        <f t="shared" ref="M226:M236" si="291">+M225+M188</f>
        <v>83</v>
      </c>
      <c r="N226" s="25">
        <f t="shared" ref="N226:N236" si="292">+N225+N188</f>
        <v>82</v>
      </c>
      <c r="O226" s="7">
        <f t="shared" ref="O226:O236" si="293">+O225+O188</f>
        <v>88</v>
      </c>
      <c r="P226" s="29">
        <f t="shared" ref="P226:Q236" si="294">+P225+P188</f>
        <v>58</v>
      </c>
      <c r="Q226" s="29">
        <f t="shared" si="294"/>
        <v>59</v>
      </c>
      <c r="R226" s="6">
        <f t="shared" ref="R226:R236" si="295">+R225+R188</f>
        <v>61</v>
      </c>
      <c r="S226" s="7">
        <f t="shared" ref="S226:S236" si="296">+S225+S188</f>
        <v>50</v>
      </c>
      <c r="T226" s="7">
        <f t="shared" ref="T226:T236" si="297">+T225+T188</f>
        <v>58</v>
      </c>
      <c r="U226" s="7">
        <f t="shared" ref="U226:U236" si="298">+U225+U188</f>
        <v>37.17</v>
      </c>
      <c r="V226" s="25">
        <f t="shared" ref="V226:V236" si="299">+V225+V188</f>
        <v>14</v>
      </c>
      <c r="W226" s="7">
        <f t="shared" ref="W226:W236" si="300">+W225+W188</f>
        <v>419.29999999999995</v>
      </c>
      <c r="X226" s="29">
        <f t="shared" ref="X226:Y236" si="301">+X225+X188</f>
        <v>164.1</v>
      </c>
      <c r="Y226" s="29">
        <f t="shared" si="301"/>
        <v>493.79999999999995</v>
      </c>
    </row>
    <row r="227" spans="1:25">
      <c r="A227" s="11" t="s">
        <v>7</v>
      </c>
      <c r="B227" s="6">
        <f t="shared" si="281"/>
        <v>3498</v>
      </c>
      <c r="C227" s="7">
        <f t="shared" si="282"/>
        <v>3478</v>
      </c>
      <c r="D227" s="7">
        <f t="shared" si="283"/>
        <v>3018</v>
      </c>
      <c r="E227" s="7">
        <f t="shared" si="284"/>
        <v>4274</v>
      </c>
      <c r="F227" s="25">
        <f t="shared" si="285"/>
        <v>3615</v>
      </c>
      <c r="G227" s="63">
        <f t="shared" si="286"/>
        <v>4001</v>
      </c>
      <c r="H227" s="40">
        <f t="shared" si="287"/>
        <v>2101</v>
      </c>
      <c r="I227" s="40">
        <f t="shared" si="287"/>
        <v>2979</v>
      </c>
      <c r="J227" s="6">
        <f t="shared" si="288"/>
        <v>94</v>
      </c>
      <c r="K227" s="7">
        <f t="shared" si="289"/>
        <v>90</v>
      </c>
      <c r="L227" s="7">
        <f t="shared" si="290"/>
        <v>98</v>
      </c>
      <c r="M227" s="7">
        <f t="shared" si="291"/>
        <v>131</v>
      </c>
      <c r="N227" s="25">
        <f t="shared" si="292"/>
        <v>119</v>
      </c>
      <c r="O227" s="7">
        <f t="shared" si="293"/>
        <v>146</v>
      </c>
      <c r="P227" s="29">
        <f t="shared" si="294"/>
        <v>67</v>
      </c>
      <c r="Q227" s="29">
        <f t="shared" si="294"/>
        <v>94</v>
      </c>
      <c r="R227" s="6">
        <f t="shared" si="295"/>
        <v>84</v>
      </c>
      <c r="S227" s="7">
        <f t="shared" si="296"/>
        <v>53</v>
      </c>
      <c r="T227" s="7">
        <f t="shared" si="297"/>
        <v>105</v>
      </c>
      <c r="U227" s="7">
        <f t="shared" si="298"/>
        <v>47.17</v>
      </c>
      <c r="V227" s="25">
        <f t="shared" si="299"/>
        <v>28</v>
      </c>
      <c r="W227" s="7">
        <f t="shared" si="300"/>
        <v>1111</v>
      </c>
      <c r="X227" s="29">
        <f t="shared" si="301"/>
        <v>175.7</v>
      </c>
      <c r="Y227" s="29">
        <f t="shared" si="301"/>
        <v>1760.7</v>
      </c>
    </row>
    <row r="228" spans="1:25">
      <c r="A228" s="11" t="s">
        <v>8</v>
      </c>
      <c r="B228" s="6">
        <f t="shared" si="281"/>
        <v>4778</v>
      </c>
      <c r="C228" s="7">
        <f t="shared" si="282"/>
        <v>4514</v>
      </c>
      <c r="D228" s="7">
        <f t="shared" si="283"/>
        <v>4586</v>
      </c>
      <c r="E228" s="7">
        <f t="shared" si="284"/>
        <v>5582</v>
      </c>
      <c r="F228" s="25">
        <f t="shared" si="285"/>
        <v>4911</v>
      </c>
      <c r="G228" s="63">
        <f t="shared" si="286"/>
        <v>5489</v>
      </c>
      <c r="H228" s="40">
        <f t="shared" si="287"/>
        <v>2775</v>
      </c>
      <c r="I228" s="40">
        <f t="shared" si="287"/>
        <v>4069</v>
      </c>
      <c r="J228" s="6">
        <f t="shared" si="288"/>
        <v>120</v>
      </c>
      <c r="K228" s="7">
        <f t="shared" si="289"/>
        <v>120</v>
      </c>
      <c r="L228" s="7">
        <f t="shared" si="290"/>
        <v>143</v>
      </c>
      <c r="M228" s="7">
        <f t="shared" si="291"/>
        <v>177</v>
      </c>
      <c r="N228" s="25">
        <f t="shared" si="292"/>
        <v>152</v>
      </c>
      <c r="O228" s="7">
        <f t="shared" si="293"/>
        <v>195</v>
      </c>
      <c r="P228" s="29">
        <f t="shared" si="294"/>
        <v>91</v>
      </c>
      <c r="Q228" s="29">
        <f t="shared" si="294"/>
        <v>127</v>
      </c>
      <c r="R228" s="6">
        <f t="shared" si="295"/>
        <v>95</v>
      </c>
      <c r="S228" s="7">
        <f t="shared" si="296"/>
        <v>59</v>
      </c>
      <c r="T228" s="7">
        <f t="shared" si="297"/>
        <v>315.42</v>
      </c>
      <c r="U228" s="7">
        <f t="shared" si="298"/>
        <v>71.17</v>
      </c>
      <c r="V228" s="25">
        <f t="shared" si="299"/>
        <v>39</v>
      </c>
      <c r="W228" s="7">
        <f t="shared" si="300"/>
        <v>1668.3</v>
      </c>
      <c r="X228" s="29">
        <f t="shared" si="301"/>
        <v>299.7</v>
      </c>
      <c r="Y228" s="29">
        <f t="shared" si="301"/>
        <v>1897.8</v>
      </c>
    </row>
    <row r="229" spans="1:25">
      <c r="A229" s="11" t="s">
        <v>9</v>
      </c>
      <c r="B229" s="6">
        <f t="shared" si="281"/>
        <v>5782</v>
      </c>
      <c r="C229" s="7">
        <f t="shared" si="282"/>
        <v>5760</v>
      </c>
      <c r="D229" s="7">
        <f t="shared" si="283"/>
        <v>6090</v>
      </c>
      <c r="E229" s="7">
        <f t="shared" si="284"/>
        <v>7252</v>
      </c>
      <c r="F229" s="25">
        <f t="shared" si="285"/>
        <v>6769</v>
      </c>
      <c r="G229" s="63">
        <f t="shared" si="286"/>
        <v>6663</v>
      </c>
      <c r="H229" s="40">
        <f t="shared" si="287"/>
        <v>3854</v>
      </c>
      <c r="I229" s="40">
        <f t="shared" si="287"/>
        <v>5248</v>
      </c>
      <c r="J229" s="6">
        <f t="shared" si="288"/>
        <v>146</v>
      </c>
      <c r="K229" s="7">
        <f t="shared" si="289"/>
        <v>156</v>
      </c>
      <c r="L229" s="7">
        <f t="shared" si="290"/>
        <v>189</v>
      </c>
      <c r="M229" s="7">
        <f t="shared" si="291"/>
        <v>222</v>
      </c>
      <c r="N229" s="25">
        <f t="shared" si="292"/>
        <v>188</v>
      </c>
      <c r="O229" s="7">
        <f t="shared" si="293"/>
        <v>237</v>
      </c>
      <c r="P229" s="29">
        <f t="shared" si="294"/>
        <v>126</v>
      </c>
      <c r="Q229" s="29">
        <f t="shared" si="294"/>
        <v>165</v>
      </c>
      <c r="R229" s="6">
        <f t="shared" si="295"/>
        <v>144</v>
      </c>
      <c r="S229" s="7">
        <f t="shared" si="296"/>
        <v>179</v>
      </c>
      <c r="T229" s="7">
        <f t="shared" si="297"/>
        <v>464.34000000000003</v>
      </c>
      <c r="U229" s="7">
        <f t="shared" si="298"/>
        <v>175.10000000000002</v>
      </c>
      <c r="V229" s="25">
        <f t="shared" si="299"/>
        <v>233.87</v>
      </c>
      <c r="W229" s="7">
        <f t="shared" si="300"/>
        <v>1949.8</v>
      </c>
      <c r="X229" s="29">
        <f t="shared" si="301"/>
        <v>512.4</v>
      </c>
      <c r="Y229" s="29">
        <f t="shared" si="301"/>
        <v>1996</v>
      </c>
    </row>
    <row r="230" spans="1:25">
      <c r="A230" s="11" t="s">
        <v>10</v>
      </c>
      <c r="B230" s="6">
        <f t="shared" si="281"/>
        <v>6900</v>
      </c>
      <c r="C230" s="7">
        <f t="shared" si="282"/>
        <v>7371</v>
      </c>
      <c r="D230" s="7">
        <f t="shared" si="283"/>
        <v>8193</v>
      </c>
      <c r="E230" s="7">
        <f t="shared" si="284"/>
        <v>8836</v>
      </c>
      <c r="F230" s="25">
        <f t="shared" si="285"/>
        <v>8508</v>
      </c>
      <c r="G230" s="63">
        <f t="shared" si="286"/>
        <v>7854</v>
      </c>
      <c r="H230" s="40">
        <f t="shared" si="287"/>
        <v>5044</v>
      </c>
      <c r="I230" s="40">
        <f t="shared" si="287"/>
        <v>6176</v>
      </c>
      <c r="J230" s="6">
        <f t="shared" si="288"/>
        <v>175</v>
      </c>
      <c r="K230" s="7">
        <f t="shared" si="289"/>
        <v>189</v>
      </c>
      <c r="L230" s="7">
        <f t="shared" si="290"/>
        <v>237</v>
      </c>
      <c r="M230" s="7">
        <f t="shared" si="291"/>
        <v>264</v>
      </c>
      <c r="N230" s="25">
        <f t="shared" si="292"/>
        <v>228</v>
      </c>
      <c r="O230" s="7">
        <f t="shared" si="293"/>
        <v>271</v>
      </c>
      <c r="P230" s="29">
        <f t="shared" si="294"/>
        <v>158</v>
      </c>
      <c r="Q230" s="29">
        <f t="shared" si="294"/>
        <v>190</v>
      </c>
      <c r="R230" s="6">
        <f t="shared" si="295"/>
        <v>243</v>
      </c>
      <c r="S230" s="7">
        <f t="shared" si="296"/>
        <v>273</v>
      </c>
      <c r="T230" s="7">
        <f t="shared" si="297"/>
        <v>633.92000000000007</v>
      </c>
      <c r="U230" s="7">
        <f t="shared" si="298"/>
        <v>371.03000000000003</v>
      </c>
      <c r="V230" s="25">
        <f t="shared" si="299"/>
        <v>629.51</v>
      </c>
      <c r="W230" s="7">
        <f t="shared" si="300"/>
        <v>2054</v>
      </c>
      <c r="X230" s="29">
        <f t="shared" si="301"/>
        <v>627.69999999999993</v>
      </c>
      <c r="Y230" s="29">
        <f t="shared" si="301"/>
        <v>2357</v>
      </c>
    </row>
    <row r="231" spans="1:25">
      <c r="A231" s="11" t="s">
        <v>11</v>
      </c>
      <c r="B231" s="6">
        <f t="shared" si="281"/>
        <v>8164</v>
      </c>
      <c r="C231" s="7">
        <f t="shared" si="282"/>
        <v>8753</v>
      </c>
      <c r="D231" s="7">
        <f t="shared" si="283"/>
        <v>9964</v>
      </c>
      <c r="E231" s="7">
        <f t="shared" si="284"/>
        <v>9986</v>
      </c>
      <c r="F231" s="25">
        <f t="shared" si="285"/>
        <v>10933</v>
      </c>
      <c r="G231" s="63">
        <f t="shared" si="286"/>
        <v>9019</v>
      </c>
      <c r="H231" s="40">
        <f t="shared" si="287"/>
        <v>6811</v>
      </c>
      <c r="I231" s="40">
        <f t="shared" si="287"/>
        <v>7032</v>
      </c>
      <c r="J231" s="6">
        <f t="shared" si="288"/>
        <v>208</v>
      </c>
      <c r="K231" s="7">
        <f t="shared" si="289"/>
        <v>226</v>
      </c>
      <c r="L231" s="7">
        <f t="shared" si="290"/>
        <v>279</v>
      </c>
      <c r="M231" s="7">
        <f t="shared" si="291"/>
        <v>305</v>
      </c>
      <c r="N231" s="25">
        <f t="shared" si="292"/>
        <v>270</v>
      </c>
      <c r="O231" s="7">
        <f t="shared" si="293"/>
        <v>310</v>
      </c>
      <c r="P231" s="29">
        <f t="shared" si="294"/>
        <v>194</v>
      </c>
      <c r="Q231" s="29">
        <f t="shared" si="294"/>
        <v>221</v>
      </c>
      <c r="R231" s="6">
        <f t="shared" si="295"/>
        <v>401.6</v>
      </c>
      <c r="S231" s="7">
        <f t="shared" si="296"/>
        <v>406</v>
      </c>
      <c r="T231" s="7">
        <f t="shared" si="297"/>
        <v>961.92000000000007</v>
      </c>
      <c r="U231" s="7">
        <f t="shared" si="298"/>
        <v>371.03000000000003</v>
      </c>
      <c r="V231" s="25">
        <f t="shared" si="299"/>
        <v>2336.5100000000002</v>
      </c>
      <c r="W231" s="7">
        <f t="shared" si="300"/>
        <v>2138.1999999999998</v>
      </c>
      <c r="X231" s="29">
        <f t="shared" si="301"/>
        <v>2227.1999999999998</v>
      </c>
      <c r="Y231" s="29">
        <f t="shared" si="301"/>
        <v>2568.1</v>
      </c>
    </row>
    <row r="232" spans="1:25">
      <c r="A232" s="11" t="s">
        <v>12</v>
      </c>
      <c r="B232" s="6">
        <f t="shared" si="281"/>
        <v>9242</v>
      </c>
      <c r="C232" s="7">
        <f t="shared" si="282"/>
        <v>10480</v>
      </c>
      <c r="D232" s="7">
        <f t="shared" si="283"/>
        <v>11306</v>
      </c>
      <c r="E232" s="7">
        <f t="shared" si="284"/>
        <v>11363</v>
      </c>
      <c r="F232" s="25">
        <f t="shared" si="285"/>
        <v>12751</v>
      </c>
      <c r="G232" s="63">
        <f t="shared" si="286"/>
        <v>9980</v>
      </c>
      <c r="H232" s="40">
        <f t="shared" si="287"/>
        <v>7867</v>
      </c>
      <c r="I232" s="40">
        <f t="shared" si="287"/>
        <v>8233</v>
      </c>
      <c r="J232" s="6">
        <f t="shared" si="288"/>
        <v>240</v>
      </c>
      <c r="K232" s="7">
        <f t="shared" si="289"/>
        <v>270</v>
      </c>
      <c r="L232" s="7">
        <f t="shared" si="290"/>
        <v>323</v>
      </c>
      <c r="M232" s="7">
        <f t="shared" si="291"/>
        <v>351</v>
      </c>
      <c r="N232" s="25">
        <f t="shared" si="292"/>
        <v>305</v>
      </c>
      <c r="O232" s="7">
        <f t="shared" si="293"/>
        <v>342</v>
      </c>
      <c r="P232" s="29">
        <f t="shared" si="294"/>
        <v>226</v>
      </c>
      <c r="Q232" s="29">
        <f t="shared" si="294"/>
        <v>249</v>
      </c>
      <c r="R232" s="6">
        <f t="shared" si="295"/>
        <v>413.6</v>
      </c>
      <c r="S232" s="7">
        <f t="shared" si="296"/>
        <v>416</v>
      </c>
      <c r="T232" s="7">
        <f t="shared" si="297"/>
        <v>1359.66</v>
      </c>
      <c r="U232" s="7">
        <f t="shared" si="298"/>
        <v>374.03000000000003</v>
      </c>
      <c r="V232" s="25">
        <f t="shared" si="299"/>
        <v>6225.51</v>
      </c>
      <c r="W232" s="7">
        <f t="shared" si="300"/>
        <v>2248.7999999999997</v>
      </c>
      <c r="X232" s="29">
        <f t="shared" si="301"/>
        <v>2539.7999999999997</v>
      </c>
      <c r="Y232" s="29">
        <f t="shared" si="301"/>
        <v>3010.7999999999997</v>
      </c>
    </row>
    <row r="233" spans="1:25">
      <c r="A233" s="11" t="s">
        <v>13</v>
      </c>
      <c r="B233" s="6">
        <f t="shared" si="281"/>
        <v>10279</v>
      </c>
      <c r="C233" s="7">
        <f t="shared" si="282"/>
        <v>11750</v>
      </c>
      <c r="D233" s="7">
        <f t="shared" si="283"/>
        <v>12596</v>
      </c>
      <c r="E233" s="7">
        <f t="shared" si="284"/>
        <v>12098</v>
      </c>
      <c r="F233" s="25">
        <f t="shared" si="285"/>
        <v>13943</v>
      </c>
      <c r="G233" s="63">
        <f t="shared" si="286"/>
        <v>10919</v>
      </c>
      <c r="H233" s="40">
        <f t="shared" si="287"/>
        <v>9057</v>
      </c>
      <c r="I233" s="40">
        <f t="shared" si="287"/>
        <v>8944</v>
      </c>
      <c r="J233" s="6">
        <f t="shared" si="288"/>
        <v>268</v>
      </c>
      <c r="K233" s="7">
        <f t="shared" si="289"/>
        <v>299</v>
      </c>
      <c r="L233" s="7">
        <f t="shared" si="290"/>
        <v>366</v>
      </c>
      <c r="M233" s="7">
        <f t="shared" si="291"/>
        <v>381</v>
      </c>
      <c r="N233" s="25">
        <f t="shared" si="292"/>
        <v>339</v>
      </c>
      <c r="O233" s="7">
        <f t="shared" si="293"/>
        <v>373</v>
      </c>
      <c r="P233" s="29">
        <f t="shared" si="294"/>
        <v>262</v>
      </c>
      <c r="Q233" s="29">
        <f t="shared" si="294"/>
        <v>275</v>
      </c>
      <c r="R233" s="6">
        <f t="shared" si="295"/>
        <v>423.77000000000004</v>
      </c>
      <c r="S233" s="7">
        <f t="shared" si="296"/>
        <v>478</v>
      </c>
      <c r="T233" s="7">
        <f t="shared" si="297"/>
        <v>1377.66</v>
      </c>
      <c r="U233" s="7">
        <f t="shared" si="298"/>
        <v>408.03000000000003</v>
      </c>
      <c r="V233" s="25">
        <f t="shared" si="299"/>
        <v>6471.51</v>
      </c>
      <c r="W233" s="7">
        <f t="shared" si="300"/>
        <v>2316.2999999999997</v>
      </c>
      <c r="X233" s="29">
        <f t="shared" si="301"/>
        <v>2789.7</v>
      </c>
      <c r="Y233" s="29">
        <f t="shared" si="301"/>
        <v>3275.6</v>
      </c>
    </row>
    <row r="234" spans="1:25">
      <c r="A234" s="11" t="s">
        <v>14</v>
      </c>
      <c r="B234" s="6">
        <f t="shared" si="281"/>
        <v>11404</v>
      </c>
      <c r="C234" s="7">
        <f t="shared" si="282"/>
        <v>12740</v>
      </c>
      <c r="D234" s="7">
        <f t="shared" si="283"/>
        <v>13578</v>
      </c>
      <c r="E234" s="7">
        <f t="shared" si="284"/>
        <v>13642</v>
      </c>
      <c r="F234" s="25">
        <f t="shared" si="285"/>
        <v>15532</v>
      </c>
      <c r="G234" s="63">
        <f t="shared" si="286"/>
        <v>11980</v>
      </c>
      <c r="H234" s="40">
        <f t="shared" si="287"/>
        <v>10057</v>
      </c>
      <c r="I234" s="40">
        <f t="shared" si="287"/>
        <v>9959</v>
      </c>
      <c r="J234" s="6">
        <f t="shared" si="288"/>
        <v>297</v>
      </c>
      <c r="K234" s="7">
        <f t="shared" si="289"/>
        <v>330</v>
      </c>
      <c r="L234" s="7">
        <f t="shared" si="290"/>
        <v>407</v>
      </c>
      <c r="M234" s="7">
        <f t="shared" si="291"/>
        <v>422</v>
      </c>
      <c r="N234" s="25">
        <f t="shared" si="292"/>
        <v>382</v>
      </c>
      <c r="O234" s="7">
        <f t="shared" si="293"/>
        <v>407</v>
      </c>
      <c r="P234" s="29">
        <f t="shared" si="294"/>
        <v>293</v>
      </c>
      <c r="Q234" s="29">
        <f t="shared" si="294"/>
        <v>303</v>
      </c>
      <c r="R234" s="6">
        <f t="shared" si="295"/>
        <v>434.77000000000004</v>
      </c>
      <c r="S234" s="7">
        <f t="shared" si="296"/>
        <v>492</v>
      </c>
      <c r="T234" s="7">
        <f t="shared" si="297"/>
        <v>1420.66</v>
      </c>
      <c r="U234" s="7">
        <f t="shared" si="298"/>
        <v>453.03000000000003</v>
      </c>
      <c r="V234" s="25">
        <f t="shared" si="299"/>
        <v>6733.06</v>
      </c>
      <c r="W234" s="7">
        <f t="shared" si="300"/>
        <v>2464.1999999999998</v>
      </c>
      <c r="X234" s="29">
        <f t="shared" si="301"/>
        <v>2895.8999999999996</v>
      </c>
      <c r="Y234" s="29">
        <f t="shared" si="301"/>
        <v>3429.2</v>
      </c>
    </row>
    <row r="235" spans="1:25">
      <c r="A235" s="11" t="s">
        <v>15</v>
      </c>
      <c r="B235" s="6">
        <f t="shared" si="281"/>
        <v>12365</v>
      </c>
      <c r="C235" s="7">
        <f>+C234+C197</f>
        <v>13598</v>
      </c>
      <c r="D235" s="7">
        <f t="shared" si="283"/>
        <v>14698</v>
      </c>
      <c r="E235" s="7">
        <f t="shared" si="284"/>
        <v>14405</v>
      </c>
      <c r="F235" s="25">
        <f t="shared" si="285"/>
        <v>16879</v>
      </c>
      <c r="G235" s="63">
        <f t="shared" si="286"/>
        <v>12872</v>
      </c>
      <c r="H235" s="40">
        <f t="shared" si="287"/>
        <v>10735</v>
      </c>
      <c r="I235" s="40">
        <f t="shared" si="287"/>
        <v>10771</v>
      </c>
      <c r="J235" s="6">
        <f t="shared" si="288"/>
        <v>321</v>
      </c>
      <c r="K235" s="7">
        <f t="shared" si="289"/>
        <v>361</v>
      </c>
      <c r="L235" s="7">
        <f t="shared" si="290"/>
        <v>447</v>
      </c>
      <c r="M235" s="7">
        <f t="shared" si="291"/>
        <v>458</v>
      </c>
      <c r="N235" s="25">
        <f t="shared" si="292"/>
        <v>424</v>
      </c>
      <c r="O235" s="7">
        <f t="shared" si="293"/>
        <v>436</v>
      </c>
      <c r="P235" s="29">
        <f t="shared" si="294"/>
        <v>321</v>
      </c>
      <c r="Q235" s="29">
        <f t="shared" si="294"/>
        <v>324</v>
      </c>
      <c r="R235" s="6">
        <f t="shared" si="295"/>
        <v>519.77</v>
      </c>
      <c r="S235" s="7">
        <f t="shared" si="296"/>
        <v>495.23</v>
      </c>
      <c r="T235" s="7">
        <f t="shared" si="297"/>
        <v>1437.3300000000002</v>
      </c>
      <c r="U235" s="7">
        <f t="shared" si="298"/>
        <v>455.03000000000003</v>
      </c>
      <c r="V235" s="25">
        <f t="shared" si="299"/>
        <v>7010.06</v>
      </c>
      <c r="W235" s="7">
        <f t="shared" si="300"/>
        <v>2582.6</v>
      </c>
      <c r="X235" s="29">
        <f t="shared" si="301"/>
        <v>2973.0999999999995</v>
      </c>
      <c r="Y235" s="29">
        <f t="shared" si="301"/>
        <v>3471.1</v>
      </c>
    </row>
    <row r="236" spans="1:25" ht="13.5" thickBot="1">
      <c r="A236" s="23" t="s">
        <v>16</v>
      </c>
      <c r="B236" s="21">
        <f t="shared" si="281"/>
        <v>13415</v>
      </c>
      <c r="C236" s="22">
        <f t="shared" si="282"/>
        <v>14387</v>
      </c>
      <c r="D236" s="22">
        <f t="shared" si="283"/>
        <v>15769</v>
      </c>
      <c r="E236" s="22">
        <f t="shared" si="284"/>
        <v>15696</v>
      </c>
      <c r="F236" s="50">
        <f t="shared" si="285"/>
        <v>17900</v>
      </c>
      <c r="G236" s="64">
        <f t="shared" si="286"/>
        <v>13976</v>
      </c>
      <c r="H236" s="47">
        <f t="shared" si="287"/>
        <v>12150</v>
      </c>
      <c r="I236" s="47">
        <f t="shared" si="287"/>
        <v>11902</v>
      </c>
      <c r="J236" s="21">
        <f t="shared" si="288"/>
        <v>351</v>
      </c>
      <c r="K236" s="22">
        <f t="shared" si="289"/>
        <v>390</v>
      </c>
      <c r="L236" s="22">
        <f t="shared" si="290"/>
        <v>486</v>
      </c>
      <c r="M236" s="22">
        <f t="shared" si="291"/>
        <v>496</v>
      </c>
      <c r="N236" s="50">
        <f t="shared" si="292"/>
        <v>462</v>
      </c>
      <c r="O236" s="22">
        <f t="shared" si="293"/>
        <v>466</v>
      </c>
      <c r="P236" s="30">
        <f t="shared" si="294"/>
        <v>359</v>
      </c>
      <c r="Q236" s="30">
        <f t="shared" si="294"/>
        <v>352</v>
      </c>
      <c r="R236" s="21">
        <f t="shared" si="295"/>
        <v>554.77</v>
      </c>
      <c r="S236" s="22">
        <f t="shared" si="296"/>
        <v>505.23</v>
      </c>
      <c r="T236" s="22">
        <f t="shared" si="297"/>
        <v>1452.3300000000002</v>
      </c>
      <c r="U236" s="22">
        <f t="shared" si="298"/>
        <v>465.03000000000003</v>
      </c>
      <c r="V236" s="50">
        <f t="shared" si="299"/>
        <v>7267.8600000000006</v>
      </c>
      <c r="W236" s="22">
        <f t="shared" si="300"/>
        <v>2812</v>
      </c>
      <c r="X236" s="30">
        <f t="shared" si="301"/>
        <v>3382.8999999999996</v>
      </c>
      <c r="Y236" s="30">
        <f t="shared" si="301"/>
        <v>3514.7</v>
      </c>
    </row>
    <row r="249" spans="3:3">
      <c r="C249" s="58"/>
    </row>
  </sheetData>
  <mergeCells count="66">
    <mergeCell ref="A163:AF163"/>
    <mergeCell ref="A82:H82"/>
    <mergeCell ref="A183:X183"/>
    <mergeCell ref="A184:X184"/>
    <mergeCell ref="A202:AF202"/>
    <mergeCell ref="A106:AF106"/>
    <mergeCell ref="A107:AF107"/>
    <mergeCell ref="A125:X125"/>
    <mergeCell ref="A126:X126"/>
    <mergeCell ref="Z108:AF108"/>
    <mergeCell ref="B127:H127"/>
    <mergeCell ref="J127:P127"/>
    <mergeCell ref="R127:X127"/>
    <mergeCell ref="R146:X146"/>
    <mergeCell ref="J146:P146"/>
    <mergeCell ref="B146:H146"/>
    <mergeCell ref="A144:X144"/>
    <mergeCell ref="A145:X145"/>
    <mergeCell ref="J108:P108"/>
    <mergeCell ref="B108:H108"/>
    <mergeCell ref="A87:AF87"/>
    <mergeCell ref="A88:AF88"/>
    <mergeCell ref="B89:H89"/>
    <mergeCell ref="J89:P89"/>
    <mergeCell ref="R89:X89"/>
    <mergeCell ref="Z89:AF89"/>
    <mergeCell ref="R108:X108"/>
    <mergeCell ref="B65:H65"/>
    <mergeCell ref="J65:P65"/>
    <mergeCell ref="R65:X65"/>
    <mergeCell ref="Z25:AF25"/>
    <mergeCell ref="R25:X25"/>
    <mergeCell ref="J25:P25"/>
    <mergeCell ref="B25:H25"/>
    <mergeCell ref="A43:X43"/>
    <mergeCell ref="A44:X44"/>
    <mergeCell ref="B45:H45"/>
    <mergeCell ref="J45:P45"/>
    <mergeCell ref="R45:X45"/>
    <mergeCell ref="A63:X63"/>
    <mergeCell ref="A64:X64"/>
    <mergeCell ref="A3:AF3"/>
    <mergeCell ref="A4:AF4"/>
    <mergeCell ref="A23:AF23"/>
    <mergeCell ref="B5:H5"/>
    <mergeCell ref="J5:P5"/>
    <mergeCell ref="R5:X5"/>
    <mergeCell ref="Z5:AF5"/>
    <mergeCell ref="Z204:AF204"/>
    <mergeCell ref="A164:AF164"/>
    <mergeCell ref="R185:X185"/>
    <mergeCell ref="J185:P185"/>
    <mergeCell ref="B185:H185"/>
    <mergeCell ref="J165:P165"/>
    <mergeCell ref="B165:H165"/>
    <mergeCell ref="R165:X165"/>
    <mergeCell ref="Z165:AF165"/>
    <mergeCell ref="A203:AF203"/>
    <mergeCell ref="B204:H204"/>
    <mergeCell ref="J204:P204"/>
    <mergeCell ref="R204:X204"/>
    <mergeCell ref="A221:X221"/>
    <mergeCell ref="A222:X222"/>
    <mergeCell ref="B223:H223"/>
    <mergeCell ref="J223:P223"/>
    <mergeCell ref="R223:X223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Y1" zoomScaleNormal="100" workbookViewId="0">
      <selection activeCell="AM14" sqref="AM14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0.7109375" customWidth="1"/>
    <col min="36" max="36" width="15.85546875" customWidth="1"/>
  </cols>
  <sheetData>
    <row r="1" spans="1:38">
      <c r="A1" s="1" t="s">
        <v>28</v>
      </c>
    </row>
    <row r="2" spans="1:38" ht="13.5" thickBot="1">
      <c r="AI2" s="141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511947</v>
      </c>
      <c r="AJ4" s="25">
        <f>+SUM(P167:P178)</f>
        <v>161</v>
      </c>
      <c r="AK4" s="25">
        <f>+SUM(X167:X178)</f>
        <v>474904</v>
      </c>
      <c r="AL4" s="73">
        <f>SUM(AI4:AK4)</f>
        <v>987012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656271</v>
      </c>
      <c r="AJ5" s="73">
        <f>+Q179</f>
        <v>0</v>
      </c>
      <c r="AK5" s="73">
        <f>+Y179</f>
        <v>563120</v>
      </c>
      <c r="AL5" s="73">
        <f>SUM(AI5:AK5)</f>
        <v>1219391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6">
        <v>45621</v>
      </c>
      <c r="C7" s="7">
        <v>47646</v>
      </c>
      <c r="D7" s="7">
        <v>57355</v>
      </c>
      <c r="E7" s="7">
        <v>49839</v>
      </c>
      <c r="F7" s="25">
        <v>55114</v>
      </c>
      <c r="G7" s="67">
        <v>80392</v>
      </c>
      <c r="H7" s="40">
        <v>52747</v>
      </c>
      <c r="I7" s="25">
        <v>44449</v>
      </c>
      <c r="J7" s="6">
        <v>0</v>
      </c>
      <c r="K7" s="7">
        <v>0</v>
      </c>
      <c r="L7" s="7">
        <v>0</v>
      </c>
      <c r="M7" s="7">
        <v>0</v>
      </c>
      <c r="N7" s="25">
        <v>0</v>
      </c>
      <c r="O7" s="67">
        <v>0</v>
      </c>
      <c r="P7" s="40">
        <v>0</v>
      </c>
      <c r="Q7" s="25">
        <v>0</v>
      </c>
      <c r="R7" s="6">
        <v>21880</v>
      </c>
      <c r="S7" s="7">
        <v>47071</v>
      </c>
      <c r="T7" s="7">
        <v>22166</v>
      </c>
      <c r="U7" s="7">
        <v>31454</v>
      </c>
      <c r="V7" s="25">
        <v>66288</v>
      </c>
      <c r="W7" s="67">
        <v>46789</v>
      </c>
      <c r="X7" s="40">
        <v>15998</v>
      </c>
      <c r="Y7" s="25">
        <v>26163</v>
      </c>
      <c r="Z7" s="6">
        <f t="shared" ref="Z7:Z18" si="0">+R7+J7+B7</f>
        <v>67501</v>
      </c>
      <c r="AA7" s="7">
        <f t="shared" ref="AA7:AA18" si="1">+S7+K7+C7</f>
        <v>94717</v>
      </c>
      <c r="AB7" s="7">
        <f t="shared" ref="AB7:AB18" si="2">+T7+L7+D7</f>
        <v>79521</v>
      </c>
      <c r="AC7" s="7">
        <f t="shared" ref="AC7:AC18" si="3">+U7+M7+E7</f>
        <v>81293</v>
      </c>
      <c r="AD7" s="25">
        <f>+F7+N7+V7</f>
        <v>121402</v>
      </c>
      <c r="AE7" s="67">
        <f>+G7+O7+W7</f>
        <v>127181</v>
      </c>
      <c r="AF7" s="40">
        <f>+H7+P7+X7</f>
        <v>68745</v>
      </c>
      <c r="AG7" s="40">
        <f>+I7+Q7+Y7</f>
        <v>70612</v>
      </c>
    </row>
    <row r="8" spans="1:38">
      <c r="A8" s="5" t="s">
        <v>24</v>
      </c>
      <c r="B8" s="6">
        <v>46534</v>
      </c>
      <c r="C8" s="7">
        <v>52356</v>
      </c>
      <c r="D8" s="7">
        <v>52029</v>
      </c>
      <c r="E8" s="7">
        <v>61353</v>
      </c>
      <c r="F8" s="25">
        <v>45771</v>
      </c>
      <c r="G8" s="63">
        <v>73658</v>
      </c>
      <c r="H8" s="40">
        <v>40769</v>
      </c>
      <c r="I8" s="25">
        <v>50496</v>
      </c>
      <c r="J8" s="6">
        <v>0</v>
      </c>
      <c r="K8" s="7">
        <v>0</v>
      </c>
      <c r="L8" s="7">
        <v>0</v>
      </c>
      <c r="M8" s="7">
        <v>0</v>
      </c>
      <c r="N8" s="25">
        <v>0</v>
      </c>
      <c r="O8" s="63">
        <v>0</v>
      </c>
      <c r="P8" s="40">
        <v>161</v>
      </c>
      <c r="Q8" s="25">
        <v>0</v>
      </c>
      <c r="R8" s="6">
        <v>20716</v>
      </c>
      <c r="S8" s="7">
        <v>17563</v>
      </c>
      <c r="T8" s="7">
        <v>33878</v>
      </c>
      <c r="U8" s="7">
        <v>38723</v>
      </c>
      <c r="V8" s="25">
        <v>64517</v>
      </c>
      <c r="W8" s="63">
        <v>16881</v>
      </c>
      <c r="X8" s="40">
        <v>51690</v>
      </c>
      <c r="Y8" s="25">
        <v>47395</v>
      </c>
      <c r="Z8" s="6">
        <f t="shared" si="0"/>
        <v>67250</v>
      </c>
      <c r="AA8" s="7">
        <f t="shared" si="1"/>
        <v>69919</v>
      </c>
      <c r="AB8" s="7">
        <f t="shared" si="2"/>
        <v>85907</v>
      </c>
      <c r="AC8" s="7">
        <f t="shared" si="3"/>
        <v>100076</v>
      </c>
      <c r="AD8" s="25">
        <f t="shared" ref="AD8:AD18" si="4">+V8+N8+F8</f>
        <v>110288</v>
      </c>
      <c r="AE8" s="63">
        <f t="shared" ref="AE8:AE18" si="5">+W8+O8+G8</f>
        <v>90539</v>
      </c>
      <c r="AF8" s="40">
        <f t="shared" ref="AF8:AG18" si="6">+X8+P8+H8</f>
        <v>92620</v>
      </c>
      <c r="AG8" s="40">
        <f t="shared" si="6"/>
        <v>97891</v>
      </c>
    </row>
    <row r="9" spans="1:38">
      <c r="A9" s="5" t="s">
        <v>7</v>
      </c>
      <c r="B9" s="6">
        <v>53581</v>
      </c>
      <c r="C9" s="7">
        <v>50645</v>
      </c>
      <c r="D9" s="7">
        <v>65371</v>
      </c>
      <c r="E9" s="7">
        <v>53963</v>
      </c>
      <c r="F9" s="25">
        <v>46638</v>
      </c>
      <c r="G9" s="63">
        <v>99865</v>
      </c>
      <c r="H9" s="40">
        <v>40080</v>
      </c>
      <c r="I9" s="25">
        <v>64116</v>
      </c>
      <c r="J9" s="6">
        <v>0</v>
      </c>
      <c r="K9" s="7">
        <v>0</v>
      </c>
      <c r="L9" s="7">
        <v>0</v>
      </c>
      <c r="M9" s="7">
        <v>0</v>
      </c>
      <c r="N9" s="25">
        <v>0</v>
      </c>
      <c r="O9" s="63">
        <v>0</v>
      </c>
      <c r="P9" s="40">
        <v>0</v>
      </c>
      <c r="Q9" s="25">
        <v>0</v>
      </c>
      <c r="R9" s="6">
        <v>36446</v>
      </c>
      <c r="S9" s="7">
        <v>34202</v>
      </c>
      <c r="T9" s="7">
        <v>19854</v>
      </c>
      <c r="U9" s="7">
        <v>59881</v>
      </c>
      <c r="V9" s="25">
        <v>66124</v>
      </c>
      <c r="W9" s="63">
        <v>40661</v>
      </c>
      <c r="X9" s="40">
        <v>68006</v>
      </c>
      <c r="Y9" s="25">
        <v>43717</v>
      </c>
      <c r="Z9" s="6">
        <f t="shared" si="0"/>
        <v>90027</v>
      </c>
      <c r="AA9" s="7">
        <f t="shared" si="1"/>
        <v>84847</v>
      </c>
      <c r="AB9" s="7">
        <f t="shared" si="2"/>
        <v>85225</v>
      </c>
      <c r="AC9" s="7">
        <f t="shared" si="3"/>
        <v>113844</v>
      </c>
      <c r="AD9" s="25">
        <f t="shared" si="4"/>
        <v>112762</v>
      </c>
      <c r="AE9" s="63">
        <f t="shared" si="5"/>
        <v>140526</v>
      </c>
      <c r="AF9" s="40">
        <f t="shared" si="6"/>
        <v>108086</v>
      </c>
      <c r="AG9" s="40">
        <f t="shared" si="6"/>
        <v>107833</v>
      </c>
    </row>
    <row r="10" spans="1:38">
      <c r="A10" s="5" t="s">
        <v>8</v>
      </c>
      <c r="B10" s="6">
        <v>51985</v>
      </c>
      <c r="C10" s="7">
        <v>61400</v>
      </c>
      <c r="D10" s="7">
        <v>65371</v>
      </c>
      <c r="E10" s="7">
        <v>50943</v>
      </c>
      <c r="F10" s="25">
        <v>47413</v>
      </c>
      <c r="G10" s="63">
        <v>60955</v>
      </c>
      <c r="H10" s="40">
        <v>48575</v>
      </c>
      <c r="I10" s="25">
        <f>9309+41978+3939+427</f>
        <v>55653</v>
      </c>
      <c r="J10" s="6">
        <v>0</v>
      </c>
      <c r="K10" s="7">
        <v>0</v>
      </c>
      <c r="L10" s="7">
        <v>0</v>
      </c>
      <c r="M10" s="7">
        <v>0</v>
      </c>
      <c r="N10" s="25">
        <v>0</v>
      </c>
      <c r="O10" s="63">
        <v>0</v>
      </c>
      <c r="P10" s="40">
        <v>0</v>
      </c>
      <c r="Q10" s="25">
        <v>0</v>
      </c>
      <c r="R10" s="6">
        <v>55685</v>
      </c>
      <c r="S10" s="7">
        <v>38936</v>
      </c>
      <c r="T10" s="7">
        <v>57613</v>
      </c>
      <c r="U10" s="7">
        <v>58869</v>
      </c>
      <c r="V10" s="25">
        <v>56311</v>
      </c>
      <c r="W10" s="63">
        <v>51775</v>
      </c>
      <c r="X10" s="40">
        <v>47305</v>
      </c>
      <c r="Y10" s="25">
        <f>29989+10097+7950+5744+8416</f>
        <v>62196</v>
      </c>
      <c r="Z10" s="6">
        <f t="shared" si="0"/>
        <v>107670</v>
      </c>
      <c r="AA10" s="7">
        <f t="shared" si="1"/>
        <v>100336</v>
      </c>
      <c r="AB10" s="7">
        <f t="shared" si="2"/>
        <v>122984</v>
      </c>
      <c r="AC10" s="7">
        <f t="shared" si="3"/>
        <v>109812</v>
      </c>
      <c r="AD10" s="25">
        <f t="shared" si="4"/>
        <v>103724</v>
      </c>
      <c r="AE10" s="63">
        <f t="shared" si="5"/>
        <v>112730</v>
      </c>
      <c r="AF10" s="40">
        <f t="shared" si="6"/>
        <v>95880</v>
      </c>
      <c r="AG10" s="40">
        <f t="shared" si="6"/>
        <v>117849</v>
      </c>
    </row>
    <row r="11" spans="1:38">
      <c r="A11" s="5" t="s">
        <v>9</v>
      </c>
      <c r="B11" s="6">
        <v>51659</v>
      </c>
      <c r="C11" s="7">
        <v>47979</v>
      </c>
      <c r="D11" s="7">
        <v>56648</v>
      </c>
      <c r="E11" s="7">
        <v>65054</v>
      </c>
      <c r="F11" s="25">
        <v>45073</v>
      </c>
      <c r="G11" s="63">
        <v>50965</v>
      </c>
      <c r="H11" s="40">
        <v>46900</v>
      </c>
      <c r="I11" s="25">
        <v>70919</v>
      </c>
      <c r="J11" s="6">
        <v>0</v>
      </c>
      <c r="K11" s="7">
        <v>0</v>
      </c>
      <c r="L11" s="7">
        <v>0</v>
      </c>
      <c r="M11" s="7">
        <v>0</v>
      </c>
      <c r="N11" s="25">
        <v>0</v>
      </c>
      <c r="O11" s="63">
        <v>0</v>
      </c>
      <c r="P11" s="40">
        <v>0</v>
      </c>
      <c r="Q11" s="25">
        <v>0</v>
      </c>
      <c r="R11" s="6">
        <v>27869</v>
      </c>
      <c r="S11" s="7">
        <v>43008</v>
      </c>
      <c r="T11" s="7">
        <v>32455</v>
      </c>
      <c r="U11" s="7">
        <v>26984</v>
      </c>
      <c r="V11" s="25">
        <v>73553</v>
      </c>
      <c r="W11" s="63">
        <v>25199</v>
      </c>
      <c r="X11" s="40">
        <v>31552</v>
      </c>
      <c r="Y11" s="25">
        <v>27629</v>
      </c>
      <c r="Z11" s="6">
        <f t="shared" si="0"/>
        <v>79528</v>
      </c>
      <c r="AA11" s="7">
        <f t="shared" si="1"/>
        <v>90987</v>
      </c>
      <c r="AB11" s="7">
        <f t="shared" si="2"/>
        <v>89103</v>
      </c>
      <c r="AC11" s="7">
        <f t="shared" si="3"/>
        <v>92038</v>
      </c>
      <c r="AD11" s="25">
        <f t="shared" si="4"/>
        <v>118626</v>
      </c>
      <c r="AE11" s="63">
        <f t="shared" si="5"/>
        <v>76164</v>
      </c>
      <c r="AF11" s="40">
        <f t="shared" si="6"/>
        <v>78452</v>
      </c>
      <c r="AG11" s="40">
        <f t="shared" si="6"/>
        <v>98548</v>
      </c>
    </row>
    <row r="12" spans="1:38">
      <c r="A12" s="5" t="s">
        <v>10</v>
      </c>
      <c r="B12" s="6">
        <v>50729</v>
      </c>
      <c r="C12" s="7">
        <v>47177</v>
      </c>
      <c r="D12" s="7">
        <v>49168</v>
      </c>
      <c r="E12" s="7">
        <v>65037</v>
      </c>
      <c r="F12" s="25">
        <v>41229</v>
      </c>
      <c r="G12" s="63">
        <v>46107</v>
      </c>
      <c r="H12" s="40">
        <v>40265</v>
      </c>
      <c r="I12" s="25">
        <v>56930</v>
      </c>
      <c r="J12" s="6">
        <v>0</v>
      </c>
      <c r="K12" s="7">
        <v>49</v>
      </c>
      <c r="L12" s="7">
        <v>0</v>
      </c>
      <c r="M12" s="7">
        <v>0</v>
      </c>
      <c r="N12" s="25">
        <v>0</v>
      </c>
      <c r="O12" s="63">
        <v>0</v>
      </c>
      <c r="P12" s="40">
        <v>0</v>
      </c>
      <c r="Q12" s="25">
        <v>0</v>
      </c>
      <c r="R12" s="6">
        <v>12933</v>
      </c>
      <c r="S12" s="7">
        <v>56150</v>
      </c>
      <c r="T12" s="7">
        <v>25834</v>
      </c>
      <c r="U12" s="7">
        <v>72418</v>
      </c>
      <c r="V12" s="25">
        <v>63545</v>
      </c>
      <c r="W12" s="63">
        <v>9490</v>
      </c>
      <c r="X12" s="40">
        <v>12616</v>
      </c>
      <c r="Y12" s="25">
        <v>48301</v>
      </c>
      <c r="Z12" s="6">
        <f t="shared" si="0"/>
        <v>63662</v>
      </c>
      <c r="AA12" s="7">
        <f t="shared" si="1"/>
        <v>103376</v>
      </c>
      <c r="AB12" s="7">
        <f t="shared" si="2"/>
        <v>75002</v>
      </c>
      <c r="AC12" s="7">
        <f t="shared" si="3"/>
        <v>137455</v>
      </c>
      <c r="AD12" s="25">
        <f t="shared" si="4"/>
        <v>104774</v>
      </c>
      <c r="AE12" s="63">
        <f t="shared" si="5"/>
        <v>55597</v>
      </c>
      <c r="AF12" s="40">
        <f t="shared" si="6"/>
        <v>52881</v>
      </c>
      <c r="AG12" s="40">
        <f t="shared" si="6"/>
        <v>105231</v>
      </c>
    </row>
    <row r="13" spans="1:38">
      <c r="A13" s="5" t="s">
        <v>11</v>
      </c>
      <c r="B13" s="6">
        <v>39955</v>
      </c>
      <c r="C13" s="7">
        <v>55973</v>
      </c>
      <c r="D13" s="7">
        <v>57134</v>
      </c>
      <c r="E13" s="7">
        <v>60918</v>
      </c>
      <c r="F13" s="25">
        <v>46797</v>
      </c>
      <c r="G13" s="63">
        <v>44705</v>
      </c>
      <c r="H13" s="40">
        <v>40722</v>
      </c>
      <c r="I13" s="25">
        <v>51666</v>
      </c>
      <c r="J13" s="6">
        <v>0</v>
      </c>
      <c r="K13" s="7">
        <v>0</v>
      </c>
      <c r="L13" s="7">
        <v>0</v>
      </c>
      <c r="M13" s="7">
        <v>0</v>
      </c>
      <c r="N13" s="25">
        <v>0</v>
      </c>
      <c r="O13" s="63">
        <v>0</v>
      </c>
      <c r="P13" s="40">
        <v>0</v>
      </c>
      <c r="Q13" s="25">
        <v>0</v>
      </c>
      <c r="R13" s="6">
        <v>66042</v>
      </c>
      <c r="S13" s="7">
        <v>24108</v>
      </c>
      <c r="T13" s="7">
        <v>52844</v>
      </c>
      <c r="U13" s="7">
        <v>55450</v>
      </c>
      <c r="V13" s="25">
        <v>70393</v>
      </c>
      <c r="W13" s="63">
        <v>30325</v>
      </c>
      <c r="X13" s="40">
        <v>29486</v>
      </c>
      <c r="Y13" s="25">
        <v>43588</v>
      </c>
      <c r="Z13" s="6">
        <f t="shared" si="0"/>
        <v>105997</v>
      </c>
      <c r="AA13" s="7">
        <f t="shared" si="1"/>
        <v>80081</v>
      </c>
      <c r="AB13" s="7">
        <f t="shared" si="2"/>
        <v>109978</v>
      </c>
      <c r="AC13" s="7">
        <f t="shared" si="3"/>
        <v>116368</v>
      </c>
      <c r="AD13" s="25">
        <f t="shared" si="4"/>
        <v>117190</v>
      </c>
      <c r="AE13" s="63">
        <f t="shared" si="5"/>
        <v>75030</v>
      </c>
      <c r="AF13" s="40">
        <f t="shared" si="6"/>
        <v>70208</v>
      </c>
      <c r="AG13" s="40">
        <f t="shared" si="6"/>
        <v>95254</v>
      </c>
    </row>
    <row r="14" spans="1:38">
      <c r="A14" s="5" t="s">
        <v>12</v>
      </c>
      <c r="B14" s="6">
        <v>48785</v>
      </c>
      <c r="C14" s="7">
        <v>51305</v>
      </c>
      <c r="D14" s="7">
        <v>61057</v>
      </c>
      <c r="E14" s="7">
        <v>50355</v>
      </c>
      <c r="F14" s="25">
        <v>52003</v>
      </c>
      <c r="G14" s="63">
        <v>36473</v>
      </c>
      <c r="H14" s="40">
        <v>36647</v>
      </c>
      <c r="I14" s="25">
        <v>51937</v>
      </c>
      <c r="J14" s="6">
        <v>0</v>
      </c>
      <c r="K14" s="7">
        <v>0</v>
      </c>
      <c r="L14" s="7">
        <v>0</v>
      </c>
      <c r="M14" s="7">
        <v>0</v>
      </c>
      <c r="N14" s="25">
        <v>0</v>
      </c>
      <c r="O14" s="63">
        <v>0</v>
      </c>
      <c r="P14" s="40">
        <v>0</v>
      </c>
      <c r="Q14" s="25">
        <v>0</v>
      </c>
      <c r="R14" s="6">
        <v>37467</v>
      </c>
      <c r="S14" s="7">
        <v>57405</v>
      </c>
      <c r="T14" s="7">
        <v>42090</v>
      </c>
      <c r="U14" s="7">
        <v>99411</v>
      </c>
      <c r="V14" s="25">
        <v>76211</v>
      </c>
      <c r="W14" s="63">
        <v>32249</v>
      </c>
      <c r="X14" s="40">
        <v>43153</v>
      </c>
      <c r="Y14" s="25">
        <v>69574</v>
      </c>
      <c r="Z14" s="6">
        <f t="shared" si="0"/>
        <v>86252</v>
      </c>
      <c r="AA14" s="7">
        <f t="shared" si="1"/>
        <v>108710</v>
      </c>
      <c r="AB14" s="7">
        <f t="shared" si="2"/>
        <v>103147</v>
      </c>
      <c r="AC14" s="7">
        <f t="shared" si="3"/>
        <v>149766</v>
      </c>
      <c r="AD14" s="25">
        <f t="shared" si="4"/>
        <v>128214</v>
      </c>
      <c r="AE14" s="63">
        <f t="shared" si="5"/>
        <v>68722</v>
      </c>
      <c r="AF14" s="40">
        <f t="shared" si="6"/>
        <v>79800</v>
      </c>
      <c r="AG14" s="40">
        <f t="shared" si="6"/>
        <v>121511</v>
      </c>
    </row>
    <row r="15" spans="1:38">
      <c r="A15" s="5" t="s">
        <v>13</v>
      </c>
      <c r="B15" s="6">
        <v>46797</v>
      </c>
      <c r="C15" s="7">
        <v>51098</v>
      </c>
      <c r="D15" s="7">
        <v>69604</v>
      </c>
      <c r="E15" s="7">
        <v>53840</v>
      </c>
      <c r="F15" s="25">
        <v>58340</v>
      </c>
      <c r="G15" s="63">
        <v>42969</v>
      </c>
      <c r="H15" s="40">
        <v>35477</v>
      </c>
      <c r="I15" s="25">
        <v>46822</v>
      </c>
      <c r="J15" s="6">
        <v>0</v>
      </c>
      <c r="K15" s="7">
        <v>0</v>
      </c>
      <c r="L15" s="7">
        <v>0</v>
      </c>
      <c r="M15" s="7">
        <v>0</v>
      </c>
      <c r="N15" s="25">
        <v>0</v>
      </c>
      <c r="O15" s="63">
        <v>0</v>
      </c>
      <c r="P15" s="40">
        <v>0</v>
      </c>
      <c r="Q15" s="25">
        <v>0</v>
      </c>
      <c r="R15" s="6">
        <v>42635</v>
      </c>
      <c r="S15" s="7">
        <v>28272</v>
      </c>
      <c r="T15" s="7">
        <v>24988</v>
      </c>
      <c r="U15" s="7">
        <v>68505</v>
      </c>
      <c r="V15" s="25">
        <v>76110</v>
      </c>
      <c r="W15" s="63">
        <v>59836</v>
      </c>
      <c r="X15" s="40">
        <v>66914</v>
      </c>
      <c r="Y15" s="25">
        <v>92115</v>
      </c>
      <c r="Z15" s="6">
        <f t="shared" si="0"/>
        <v>89432</v>
      </c>
      <c r="AA15" s="7">
        <f t="shared" si="1"/>
        <v>79370</v>
      </c>
      <c r="AB15" s="7">
        <f t="shared" si="2"/>
        <v>94592</v>
      </c>
      <c r="AC15" s="7">
        <f t="shared" si="3"/>
        <v>122345</v>
      </c>
      <c r="AD15" s="25">
        <f t="shared" si="4"/>
        <v>134450</v>
      </c>
      <c r="AE15" s="63">
        <f t="shared" si="5"/>
        <v>102805</v>
      </c>
      <c r="AF15" s="40">
        <f t="shared" si="6"/>
        <v>102391</v>
      </c>
      <c r="AG15" s="40">
        <f t="shared" si="6"/>
        <v>138937</v>
      </c>
    </row>
    <row r="16" spans="1:38">
      <c r="A16" s="5" t="s">
        <v>14</v>
      </c>
      <c r="B16" s="6">
        <v>54363</v>
      </c>
      <c r="C16" s="7">
        <v>53725</v>
      </c>
      <c r="D16" s="7">
        <v>53833</v>
      </c>
      <c r="E16" s="7">
        <v>50536</v>
      </c>
      <c r="F16" s="25">
        <v>74905</v>
      </c>
      <c r="G16" s="63">
        <v>40656</v>
      </c>
      <c r="H16" s="40">
        <v>39916</v>
      </c>
      <c r="I16" s="25">
        <v>39729</v>
      </c>
      <c r="J16" s="6">
        <v>0</v>
      </c>
      <c r="K16" s="7">
        <v>0</v>
      </c>
      <c r="L16" s="7">
        <v>0</v>
      </c>
      <c r="M16" s="7">
        <v>0</v>
      </c>
      <c r="N16" s="25">
        <v>0</v>
      </c>
      <c r="O16" s="63">
        <v>0</v>
      </c>
      <c r="P16" s="40">
        <v>0</v>
      </c>
      <c r="Q16" s="25">
        <v>0</v>
      </c>
      <c r="R16" s="6">
        <v>18537</v>
      </c>
      <c r="S16" s="7">
        <v>41563</v>
      </c>
      <c r="T16" s="7">
        <v>36673</v>
      </c>
      <c r="U16" s="7">
        <v>55742</v>
      </c>
      <c r="V16" s="25">
        <v>37256</v>
      </c>
      <c r="W16" s="63">
        <v>63620</v>
      </c>
      <c r="X16" s="40">
        <v>69526</v>
      </c>
      <c r="Y16" s="25">
        <v>41372</v>
      </c>
      <c r="Z16" s="6">
        <f t="shared" si="0"/>
        <v>72900</v>
      </c>
      <c r="AA16" s="7">
        <f t="shared" si="1"/>
        <v>95288</v>
      </c>
      <c r="AB16" s="7">
        <f t="shared" si="2"/>
        <v>90506</v>
      </c>
      <c r="AC16" s="7">
        <f t="shared" si="3"/>
        <v>106278</v>
      </c>
      <c r="AD16" s="25">
        <f t="shared" si="4"/>
        <v>112161</v>
      </c>
      <c r="AE16" s="63">
        <f t="shared" si="5"/>
        <v>104276</v>
      </c>
      <c r="AF16" s="40">
        <f t="shared" si="6"/>
        <v>109442</v>
      </c>
      <c r="AG16" s="40">
        <f t="shared" si="6"/>
        <v>81101</v>
      </c>
    </row>
    <row r="17" spans="1:33">
      <c r="A17" s="5" t="s">
        <v>15</v>
      </c>
      <c r="B17" s="6">
        <v>52791</v>
      </c>
      <c r="C17" s="7">
        <v>57354</v>
      </c>
      <c r="D17" s="7">
        <v>60599</v>
      </c>
      <c r="E17" s="7">
        <v>39725</v>
      </c>
      <c r="F17" s="25">
        <v>78368</v>
      </c>
      <c r="G17" s="63">
        <v>44310</v>
      </c>
      <c r="H17" s="40">
        <v>39115</v>
      </c>
      <c r="I17" s="25">
        <v>63000</v>
      </c>
      <c r="J17" s="6">
        <v>0</v>
      </c>
      <c r="K17" s="7">
        <v>0</v>
      </c>
      <c r="L17" s="7">
        <v>0</v>
      </c>
      <c r="M17" s="7">
        <v>0</v>
      </c>
      <c r="N17" s="25">
        <v>0</v>
      </c>
      <c r="O17" s="63">
        <v>0</v>
      </c>
      <c r="P17" s="40">
        <v>0</v>
      </c>
      <c r="Q17" s="25">
        <v>0</v>
      </c>
      <c r="R17" s="6">
        <v>22732</v>
      </c>
      <c r="S17" s="7">
        <v>12750</v>
      </c>
      <c r="T17" s="7">
        <v>30221</v>
      </c>
      <c r="U17" s="7">
        <v>66490</v>
      </c>
      <c r="V17" s="25">
        <v>67165</v>
      </c>
      <c r="W17" s="63">
        <v>33249</v>
      </c>
      <c r="X17" s="40">
        <v>16027</v>
      </c>
      <c r="Y17" s="25">
        <f>9495+6046+820+373+1330+526+2232+65+697</f>
        <v>21584</v>
      </c>
      <c r="Z17" s="6">
        <f t="shared" si="0"/>
        <v>75523</v>
      </c>
      <c r="AA17" s="7">
        <f t="shared" si="1"/>
        <v>70104</v>
      </c>
      <c r="AB17" s="7">
        <f t="shared" si="2"/>
        <v>90820</v>
      </c>
      <c r="AC17" s="7">
        <f t="shared" si="3"/>
        <v>106215</v>
      </c>
      <c r="AD17" s="25">
        <f t="shared" si="4"/>
        <v>145533</v>
      </c>
      <c r="AE17" s="63">
        <f t="shared" si="5"/>
        <v>77559</v>
      </c>
      <c r="AF17" s="40">
        <f t="shared" si="6"/>
        <v>55142</v>
      </c>
      <c r="AG17" s="40">
        <f t="shared" si="6"/>
        <v>84584</v>
      </c>
    </row>
    <row r="18" spans="1:33">
      <c r="A18" s="5" t="s">
        <v>16</v>
      </c>
      <c r="B18" s="6">
        <v>75430</v>
      </c>
      <c r="C18" s="7">
        <v>61250</v>
      </c>
      <c r="D18" s="7">
        <v>58424</v>
      </c>
      <c r="E18" s="7">
        <v>46964</v>
      </c>
      <c r="F18" s="25">
        <v>104176</v>
      </c>
      <c r="G18" s="63">
        <v>58879</v>
      </c>
      <c r="H18" s="40">
        <v>50734</v>
      </c>
      <c r="I18" s="25">
        <v>60554</v>
      </c>
      <c r="J18" s="6">
        <v>0</v>
      </c>
      <c r="K18" s="7">
        <v>0</v>
      </c>
      <c r="L18" s="7">
        <v>0</v>
      </c>
      <c r="M18" s="7">
        <v>0</v>
      </c>
      <c r="N18" s="25">
        <v>0</v>
      </c>
      <c r="O18" s="63">
        <v>0</v>
      </c>
      <c r="P18" s="40">
        <v>0</v>
      </c>
      <c r="Q18" s="25">
        <v>0</v>
      </c>
      <c r="R18" s="6">
        <v>8687</v>
      </c>
      <c r="S18" s="7">
        <v>16120</v>
      </c>
      <c r="T18" s="7">
        <v>15140</v>
      </c>
      <c r="U18" s="7">
        <v>45241</v>
      </c>
      <c r="V18" s="25">
        <v>35676</v>
      </c>
      <c r="W18" s="63">
        <v>6048</v>
      </c>
      <c r="X18" s="40">
        <v>22631</v>
      </c>
      <c r="Y18" s="40">
        <v>39486</v>
      </c>
      <c r="Z18" s="6">
        <f t="shared" si="0"/>
        <v>84117</v>
      </c>
      <c r="AA18" s="7">
        <f t="shared" si="1"/>
        <v>77370</v>
      </c>
      <c r="AB18" s="7">
        <f t="shared" si="2"/>
        <v>73564</v>
      </c>
      <c r="AC18" s="7">
        <f t="shared" si="3"/>
        <v>92205</v>
      </c>
      <c r="AD18" s="25">
        <f t="shared" si="4"/>
        <v>139852</v>
      </c>
      <c r="AE18" s="63">
        <f t="shared" si="5"/>
        <v>64927</v>
      </c>
      <c r="AF18" s="40">
        <f t="shared" si="6"/>
        <v>73365</v>
      </c>
      <c r="AG18" s="40">
        <f t="shared" si="6"/>
        <v>100040</v>
      </c>
    </row>
    <row r="19" spans="1:33" ht="13.5" thickBot="1">
      <c r="A19" s="8" t="s">
        <v>17</v>
      </c>
      <c r="B19" s="9">
        <f t="shared" ref="B19:Z19" si="7">SUM(B7:B18)</f>
        <v>618230</v>
      </c>
      <c r="C19" s="10">
        <f t="shared" si="7"/>
        <v>637908</v>
      </c>
      <c r="D19" s="10">
        <f t="shared" si="7"/>
        <v>706593</v>
      </c>
      <c r="E19" s="10">
        <f t="shared" si="7"/>
        <v>648527</v>
      </c>
      <c r="F19" s="49">
        <f t="shared" si="7"/>
        <v>695827</v>
      </c>
      <c r="G19" s="68">
        <f t="shared" si="7"/>
        <v>679934</v>
      </c>
      <c r="H19" s="52">
        <f t="shared" si="7"/>
        <v>511947</v>
      </c>
      <c r="I19" s="52">
        <f t="shared" si="7"/>
        <v>656271</v>
      </c>
      <c r="J19" s="9">
        <f t="shared" si="7"/>
        <v>0</v>
      </c>
      <c r="K19" s="10">
        <f t="shared" si="7"/>
        <v>49</v>
      </c>
      <c r="L19" s="10">
        <f t="shared" si="7"/>
        <v>0</v>
      </c>
      <c r="M19" s="10">
        <f t="shared" si="7"/>
        <v>0</v>
      </c>
      <c r="N19" s="49">
        <f t="shared" si="7"/>
        <v>0</v>
      </c>
      <c r="O19" s="10">
        <f t="shared" si="7"/>
        <v>0</v>
      </c>
      <c r="P19" s="70">
        <f t="shared" si="7"/>
        <v>161</v>
      </c>
      <c r="Q19" s="70">
        <f t="shared" si="7"/>
        <v>0</v>
      </c>
      <c r="R19" s="9">
        <f t="shared" si="7"/>
        <v>371629</v>
      </c>
      <c r="S19" s="10">
        <f t="shared" si="7"/>
        <v>417148</v>
      </c>
      <c r="T19" s="10">
        <f t="shared" si="7"/>
        <v>393756</v>
      </c>
      <c r="U19" s="10">
        <f t="shared" si="7"/>
        <v>679168</v>
      </c>
      <c r="V19" s="49">
        <f t="shared" si="7"/>
        <v>753149</v>
      </c>
      <c r="W19" s="10">
        <f t="shared" si="7"/>
        <v>416122</v>
      </c>
      <c r="X19" s="70">
        <f t="shared" si="7"/>
        <v>474904</v>
      </c>
      <c r="Y19" s="70">
        <f t="shared" si="7"/>
        <v>563120</v>
      </c>
      <c r="Z19" s="9">
        <f t="shared" si="7"/>
        <v>989859</v>
      </c>
      <c r="AA19" s="10">
        <f>+S19+K19+C19</f>
        <v>1055105</v>
      </c>
      <c r="AB19" s="10">
        <f>+T19+L19+D19</f>
        <v>1100349</v>
      </c>
      <c r="AC19" s="10">
        <f>+U19+M19+E19</f>
        <v>1327695</v>
      </c>
      <c r="AD19" s="49">
        <f>SUM(AD7:AD18)</f>
        <v>1448976</v>
      </c>
      <c r="AE19" s="68">
        <f>SUM(AE7:AE18)</f>
        <v>1096056</v>
      </c>
      <c r="AF19" s="52">
        <f>SUM(AF7:AF18)</f>
        <v>987012</v>
      </c>
      <c r="AG19" s="52">
        <f>SUM(AG7:AG18)</f>
        <v>1219391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3">
      <c r="A27" s="5" t="s">
        <v>6</v>
      </c>
      <c r="B27" s="6"/>
      <c r="C27" s="7"/>
      <c r="D27" s="7"/>
      <c r="E27" s="7"/>
      <c r="F27" s="25"/>
      <c r="G27" s="67"/>
      <c r="H27" s="40"/>
      <c r="I27" s="25"/>
      <c r="J27" s="6"/>
      <c r="K27" s="7"/>
      <c r="L27" s="7"/>
      <c r="M27" s="7"/>
      <c r="N27" s="25"/>
      <c r="O27" s="67"/>
      <c r="P27" s="40"/>
      <c r="Q27" s="25"/>
      <c r="R27" s="6"/>
      <c r="S27" s="7"/>
      <c r="T27" s="7"/>
      <c r="U27" s="7"/>
      <c r="V27" s="25"/>
      <c r="W27" s="67"/>
      <c r="X27" s="40"/>
      <c r="Y27" s="25"/>
      <c r="Z27" s="6">
        <f t="shared" ref="Z27:Z38" si="8">+R27+J27+B27</f>
        <v>0</v>
      </c>
      <c r="AA27" s="7">
        <f t="shared" ref="AA27:AA38" si="9">+S27+K27+C27</f>
        <v>0</v>
      </c>
      <c r="AB27" s="7">
        <f t="shared" ref="AB27:AB38" si="10">+T27+L27+D27</f>
        <v>0</v>
      </c>
      <c r="AC27" s="7">
        <f t="shared" ref="AC27:AC38" si="11">+U27+M27+E27</f>
        <v>0</v>
      </c>
      <c r="AD27" s="25">
        <f t="shared" ref="AD27:AD38" si="12">+V27+N27+F27</f>
        <v>0</v>
      </c>
      <c r="AE27" s="67">
        <f t="shared" ref="AE27:AE38" si="13">+W27+O27+G27</f>
        <v>0</v>
      </c>
      <c r="AF27" s="40">
        <f>+H27+P27+X27</f>
        <v>0</v>
      </c>
      <c r="AG27" s="40">
        <f>+I27+Q27+Y27</f>
        <v>0</v>
      </c>
    </row>
    <row r="28" spans="1:33">
      <c r="A28" s="5" t="s">
        <v>24</v>
      </c>
      <c r="B28" s="6"/>
      <c r="C28" s="7"/>
      <c r="D28" s="7"/>
      <c r="E28" s="7"/>
      <c r="F28" s="25"/>
      <c r="G28" s="63"/>
      <c r="H28" s="40"/>
      <c r="I28" s="25"/>
      <c r="J28" s="6"/>
      <c r="K28" s="7"/>
      <c r="L28" s="7"/>
      <c r="M28" s="7"/>
      <c r="N28" s="25"/>
      <c r="O28" s="63"/>
      <c r="P28" s="40"/>
      <c r="Q28" s="25"/>
      <c r="R28" s="6"/>
      <c r="S28" s="7"/>
      <c r="T28" s="7"/>
      <c r="U28" s="7"/>
      <c r="V28" s="25"/>
      <c r="W28" s="63"/>
      <c r="X28" s="40"/>
      <c r="Y28" s="25"/>
      <c r="Z28" s="6">
        <f t="shared" si="8"/>
        <v>0</v>
      </c>
      <c r="AA28" s="7">
        <f t="shared" si="9"/>
        <v>0</v>
      </c>
      <c r="AB28" s="7">
        <f t="shared" si="10"/>
        <v>0</v>
      </c>
      <c r="AC28" s="7">
        <f t="shared" si="11"/>
        <v>0</v>
      </c>
      <c r="AD28" s="25">
        <f t="shared" si="12"/>
        <v>0</v>
      </c>
      <c r="AE28" s="63">
        <f t="shared" si="13"/>
        <v>0</v>
      </c>
      <c r="AF28" s="40">
        <f t="shared" ref="AF28:AG38" si="14">+X28+P28+H28</f>
        <v>0</v>
      </c>
      <c r="AG28" s="40">
        <f t="shared" si="14"/>
        <v>0</v>
      </c>
    </row>
    <row r="29" spans="1:33">
      <c r="A29" s="5" t="s">
        <v>7</v>
      </c>
      <c r="B29" s="6"/>
      <c r="C29" s="7"/>
      <c r="D29" s="7"/>
      <c r="E29" s="7"/>
      <c r="F29" s="25"/>
      <c r="G29" s="63"/>
      <c r="H29" s="40"/>
      <c r="I29" s="25"/>
      <c r="J29" s="6"/>
      <c r="K29" s="7"/>
      <c r="L29" s="7"/>
      <c r="M29" s="7"/>
      <c r="N29" s="25"/>
      <c r="O29" s="63"/>
      <c r="P29" s="40"/>
      <c r="Q29" s="25"/>
      <c r="R29" s="6"/>
      <c r="S29" s="7"/>
      <c r="T29" s="7"/>
      <c r="U29" s="7"/>
      <c r="V29" s="25"/>
      <c r="W29" s="63"/>
      <c r="X29" s="40"/>
      <c r="Y29" s="25"/>
      <c r="Z29" s="6">
        <f t="shared" si="8"/>
        <v>0</v>
      </c>
      <c r="AA29" s="7">
        <f t="shared" si="9"/>
        <v>0</v>
      </c>
      <c r="AB29" s="7">
        <f t="shared" si="10"/>
        <v>0</v>
      </c>
      <c r="AC29" s="7">
        <f t="shared" si="11"/>
        <v>0</v>
      </c>
      <c r="AD29" s="25">
        <f t="shared" si="12"/>
        <v>0</v>
      </c>
      <c r="AE29" s="63">
        <f t="shared" si="13"/>
        <v>0</v>
      </c>
      <c r="AF29" s="40">
        <f t="shared" si="14"/>
        <v>0</v>
      </c>
      <c r="AG29" s="40">
        <f t="shared" si="14"/>
        <v>0</v>
      </c>
    </row>
    <row r="30" spans="1:33">
      <c r="A30" s="5" t="s">
        <v>8</v>
      </c>
      <c r="B30" s="6"/>
      <c r="C30" s="7"/>
      <c r="D30" s="7"/>
      <c r="E30" s="7"/>
      <c r="F30" s="25"/>
      <c r="G30" s="63"/>
      <c r="H30" s="40"/>
      <c r="I30" s="25"/>
      <c r="J30" s="6"/>
      <c r="K30" s="7"/>
      <c r="L30" s="7"/>
      <c r="M30" s="7"/>
      <c r="N30" s="25"/>
      <c r="O30" s="63"/>
      <c r="P30" s="40"/>
      <c r="Q30" s="25"/>
      <c r="R30" s="6"/>
      <c r="S30" s="7"/>
      <c r="T30" s="7"/>
      <c r="U30" s="7"/>
      <c r="V30" s="25"/>
      <c r="W30" s="63"/>
      <c r="X30" s="40"/>
      <c r="Y30" s="25"/>
      <c r="Z30" s="6">
        <f t="shared" si="8"/>
        <v>0</v>
      </c>
      <c r="AA30" s="7">
        <f t="shared" si="9"/>
        <v>0</v>
      </c>
      <c r="AB30" s="7">
        <f t="shared" si="10"/>
        <v>0</v>
      </c>
      <c r="AC30" s="7">
        <f t="shared" si="11"/>
        <v>0</v>
      </c>
      <c r="AD30" s="25">
        <f t="shared" si="12"/>
        <v>0</v>
      </c>
      <c r="AE30" s="63">
        <f t="shared" si="13"/>
        <v>0</v>
      </c>
      <c r="AF30" s="40">
        <f t="shared" si="14"/>
        <v>0</v>
      </c>
      <c r="AG30" s="40">
        <f t="shared" si="14"/>
        <v>0</v>
      </c>
    </row>
    <row r="31" spans="1:33">
      <c r="A31" s="5" t="s">
        <v>9</v>
      </c>
      <c r="B31" s="6"/>
      <c r="C31" s="7"/>
      <c r="D31" s="7"/>
      <c r="E31" s="7"/>
      <c r="F31" s="25"/>
      <c r="G31" s="63"/>
      <c r="H31" s="40"/>
      <c r="I31" s="25"/>
      <c r="J31" s="6"/>
      <c r="K31" s="7"/>
      <c r="L31" s="7"/>
      <c r="M31" s="7"/>
      <c r="N31" s="25"/>
      <c r="O31" s="63"/>
      <c r="P31" s="40"/>
      <c r="Q31" s="25"/>
      <c r="R31" s="6"/>
      <c r="S31" s="7"/>
      <c r="T31" s="7"/>
      <c r="U31" s="7"/>
      <c r="V31" s="25"/>
      <c r="W31" s="63"/>
      <c r="X31" s="40"/>
      <c r="Y31" s="25"/>
      <c r="Z31" s="6">
        <f t="shared" si="8"/>
        <v>0</v>
      </c>
      <c r="AA31" s="7">
        <f t="shared" si="9"/>
        <v>0</v>
      </c>
      <c r="AB31" s="7">
        <f t="shared" si="10"/>
        <v>0</v>
      </c>
      <c r="AC31" s="7">
        <f t="shared" si="11"/>
        <v>0</v>
      </c>
      <c r="AD31" s="25">
        <f t="shared" si="12"/>
        <v>0</v>
      </c>
      <c r="AE31" s="63">
        <f t="shared" si="13"/>
        <v>0</v>
      </c>
      <c r="AF31" s="40">
        <f t="shared" si="14"/>
        <v>0</v>
      </c>
      <c r="AG31" s="40">
        <f t="shared" si="14"/>
        <v>0</v>
      </c>
    </row>
    <row r="32" spans="1:33">
      <c r="A32" s="5" t="s">
        <v>10</v>
      </c>
      <c r="B32" s="6"/>
      <c r="C32" s="7"/>
      <c r="D32" s="7"/>
      <c r="E32" s="7"/>
      <c r="F32" s="25"/>
      <c r="G32" s="63"/>
      <c r="H32" s="40"/>
      <c r="I32" s="25"/>
      <c r="J32" s="6"/>
      <c r="K32" s="7"/>
      <c r="L32" s="7"/>
      <c r="M32" s="7"/>
      <c r="N32" s="25"/>
      <c r="O32" s="63"/>
      <c r="P32" s="40"/>
      <c r="Q32" s="25"/>
      <c r="R32" s="6"/>
      <c r="S32" s="7"/>
      <c r="T32" s="7"/>
      <c r="U32" s="7"/>
      <c r="V32" s="25"/>
      <c r="W32" s="63"/>
      <c r="X32" s="40"/>
      <c r="Y32" s="25"/>
      <c r="Z32" s="6">
        <f t="shared" si="8"/>
        <v>0</v>
      </c>
      <c r="AA32" s="7">
        <f t="shared" si="9"/>
        <v>0</v>
      </c>
      <c r="AB32" s="7">
        <f t="shared" si="10"/>
        <v>0</v>
      </c>
      <c r="AC32" s="7">
        <f t="shared" si="11"/>
        <v>0</v>
      </c>
      <c r="AD32" s="25">
        <f t="shared" si="12"/>
        <v>0</v>
      </c>
      <c r="AE32" s="63">
        <f t="shared" si="13"/>
        <v>0</v>
      </c>
      <c r="AF32" s="40">
        <f t="shared" si="14"/>
        <v>0</v>
      </c>
      <c r="AG32" s="40">
        <f t="shared" si="14"/>
        <v>0</v>
      </c>
    </row>
    <row r="33" spans="1:33">
      <c r="A33" s="5" t="s">
        <v>11</v>
      </c>
      <c r="B33" s="6"/>
      <c r="C33" s="7"/>
      <c r="D33" s="7"/>
      <c r="E33" s="7"/>
      <c r="F33" s="25"/>
      <c r="G33" s="63"/>
      <c r="H33" s="40"/>
      <c r="I33" s="25"/>
      <c r="J33" s="6"/>
      <c r="K33" s="7"/>
      <c r="L33" s="7"/>
      <c r="M33" s="7"/>
      <c r="N33" s="25"/>
      <c r="O33" s="63"/>
      <c r="P33" s="40"/>
      <c r="Q33" s="25"/>
      <c r="R33" s="6"/>
      <c r="S33" s="7"/>
      <c r="T33" s="7"/>
      <c r="U33" s="7"/>
      <c r="V33" s="25"/>
      <c r="W33" s="63"/>
      <c r="X33" s="40"/>
      <c r="Y33" s="25"/>
      <c r="Z33" s="6">
        <f t="shared" si="8"/>
        <v>0</v>
      </c>
      <c r="AA33" s="7">
        <f t="shared" si="9"/>
        <v>0</v>
      </c>
      <c r="AB33" s="7">
        <f t="shared" si="10"/>
        <v>0</v>
      </c>
      <c r="AC33" s="7">
        <f t="shared" si="11"/>
        <v>0</v>
      </c>
      <c r="AD33" s="25">
        <f t="shared" si="12"/>
        <v>0</v>
      </c>
      <c r="AE33" s="63">
        <f t="shared" si="13"/>
        <v>0</v>
      </c>
      <c r="AF33" s="40">
        <f t="shared" si="14"/>
        <v>0</v>
      </c>
      <c r="AG33" s="40">
        <f t="shared" si="14"/>
        <v>0</v>
      </c>
    </row>
    <row r="34" spans="1:33">
      <c r="A34" s="5" t="s">
        <v>12</v>
      </c>
      <c r="B34" s="6"/>
      <c r="C34" s="7"/>
      <c r="D34" s="7"/>
      <c r="E34" s="7"/>
      <c r="F34" s="25"/>
      <c r="G34" s="63"/>
      <c r="H34" s="40"/>
      <c r="I34" s="25"/>
      <c r="J34" s="6"/>
      <c r="K34" s="7"/>
      <c r="L34" s="7"/>
      <c r="M34" s="7"/>
      <c r="N34" s="25"/>
      <c r="O34" s="63"/>
      <c r="P34" s="40"/>
      <c r="Q34" s="25"/>
      <c r="R34" s="6"/>
      <c r="S34" s="7"/>
      <c r="T34" s="7"/>
      <c r="U34" s="7"/>
      <c r="V34" s="25"/>
      <c r="W34" s="63"/>
      <c r="X34" s="40"/>
      <c r="Y34" s="25"/>
      <c r="Z34" s="6">
        <f t="shared" si="8"/>
        <v>0</v>
      </c>
      <c r="AA34" s="7">
        <f t="shared" si="9"/>
        <v>0</v>
      </c>
      <c r="AB34" s="7">
        <f t="shared" si="10"/>
        <v>0</v>
      </c>
      <c r="AC34" s="7">
        <f t="shared" si="11"/>
        <v>0</v>
      </c>
      <c r="AD34" s="25">
        <f t="shared" si="12"/>
        <v>0</v>
      </c>
      <c r="AE34" s="63">
        <f t="shared" si="13"/>
        <v>0</v>
      </c>
      <c r="AF34" s="40">
        <f t="shared" si="14"/>
        <v>0</v>
      </c>
      <c r="AG34" s="40">
        <f t="shared" si="14"/>
        <v>0</v>
      </c>
    </row>
    <row r="35" spans="1:33">
      <c r="A35" s="5" t="s">
        <v>13</v>
      </c>
      <c r="B35" s="6"/>
      <c r="C35" s="7"/>
      <c r="D35" s="7"/>
      <c r="E35" s="7"/>
      <c r="F35" s="25"/>
      <c r="G35" s="63"/>
      <c r="H35" s="40"/>
      <c r="I35" s="25"/>
      <c r="J35" s="6"/>
      <c r="K35" s="7"/>
      <c r="L35" s="7"/>
      <c r="M35" s="7"/>
      <c r="N35" s="25"/>
      <c r="O35" s="63"/>
      <c r="P35" s="40"/>
      <c r="Q35" s="25"/>
      <c r="R35" s="6"/>
      <c r="S35" s="7"/>
      <c r="T35" s="7"/>
      <c r="U35" s="7"/>
      <c r="V35" s="25"/>
      <c r="W35" s="63"/>
      <c r="X35" s="40"/>
      <c r="Y35" s="25"/>
      <c r="Z35" s="6">
        <f t="shared" si="8"/>
        <v>0</v>
      </c>
      <c r="AA35" s="7">
        <f t="shared" si="9"/>
        <v>0</v>
      </c>
      <c r="AB35" s="7">
        <f t="shared" si="10"/>
        <v>0</v>
      </c>
      <c r="AC35" s="7">
        <f t="shared" si="11"/>
        <v>0</v>
      </c>
      <c r="AD35" s="25">
        <f t="shared" si="12"/>
        <v>0</v>
      </c>
      <c r="AE35" s="63">
        <f t="shared" si="13"/>
        <v>0</v>
      </c>
      <c r="AF35" s="40">
        <f t="shared" si="14"/>
        <v>0</v>
      </c>
      <c r="AG35" s="40">
        <f t="shared" si="14"/>
        <v>0</v>
      </c>
    </row>
    <row r="36" spans="1:33">
      <c r="A36" s="5" t="s">
        <v>14</v>
      </c>
      <c r="B36" s="6"/>
      <c r="C36" s="7"/>
      <c r="D36" s="7"/>
      <c r="E36" s="7"/>
      <c r="F36" s="25"/>
      <c r="G36" s="63"/>
      <c r="H36" s="40"/>
      <c r="I36" s="25"/>
      <c r="J36" s="6"/>
      <c r="K36" s="7"/>
      <c r="L36" s="7"/>
      <c r="M36" s="7"/>
      <c r="N36" s="25"/>
      <c r="O36" s="63"/>
      <c r="P36" s="40"/>
      <c r="Q36" s="25"/>
      <c r="R36" s="6"/>
      <c r="S36" s="7"/>
      <c r="T36" s="7"/>
      <c r="U36" s="7"/>
      <c r="V36" s="25"/>
      <c r="W36" s="63"/>
      <c r="X36" s="40"/>
      <c r="Y36" s="25"/>
      <c r="Z36" s="6">
        <f t="shared" si="8"/>
        <v>0</v>
      </c>
      <c r="AA36" s="7">
        <f t="shared" si="9"/>
        <v>0</v>
      </c>
      <c r="AB36" s="7">
        <f t="shared" si="10"/>
        <v>0</v>
      </c>
      <c r="AC36" s="7">
        <f t="shared" si="11"/>
        <v>0</v>
      </c>
      <c r="AD36" s="25">
        <f t="shared" si="12"/>
        <v>0</v>
      </c>
      <c r="AE36" s="63">
        <f t="shared" si="13"/>
        <v>0</v>
      </c>
      <c r="AF36" s="40">
        <f t="shared" si="14"/>
        <v>0</v>
      </c>
      <c r="AG36" s="40">
        <f t="shared" si="14"/>
        <v>0</v>
      </c>
    </row>
    <row r="37" spans="1:33">
      <c r="A37" s="5" t="s">
        <v>15</v>
      </c>
      <c r="B37" s="6"/>
      <c r="C37" s="7"/>
      <c r="D37" s="7"/>
      <c r="E37" s="7"/>
      <c r="F37" s="25"/>
      <c r="G37" s="63"/>
      <c r="H37" s="40"/>
      <c r="I37" s="25"/>
      <c r="J37" s="6"/>
      <c r="K37" s="7"/>
      <c r="L37" s="7"/>
      <c r="M37" s="7"/>
      <c r="N37" s="25"/>
      <c r="O37" s="63"/>
      <c r="P37" s="40"/>
      <c r="Q37" s="25"/>
      <c r="R37" s="6"/>
      <c r="S37" s="7"/>
      <c r="T37" s="7"/>
      <c r="U37" s="7"/>
      <c r="V37" s="25"/>
      <c r="W37" s="63"/>
      <c r="X37" s="40"/>
      <c r="Y37" s="25"/>
      <c r="Z37" s="6">
        <f t="shared" si="8"/>
        <v>0</v>
      </c>
      <c r="AA37" s="7">
        <f t="shared" si="9"/>
        <v>0</v>
      </c>
      <c r="AB37" s="7">
        <f t="shared" si="10"/>
        <v>0</v>
      </c>
      <c r="AC37" s="7">
        <f t="shared" si="11"/>
        <v>0</v>
      </c>
      <c r="AD37" s="25">
        <f t="shared" si="12"/>
        <v>0</v>
      </c>
      <c r="AE37" s="63">
        <f t="shared" si="13"/>
        <v>0</v>
      </c>
      <c r="AF37" s="40">
        <f t="shared" si="14"/>
        <v>0</v>
      </c>
      <c r="AG37" s="40">
        <f t="shared" si="14"/>
        <v>0</v>
      </c>
    </row>
    <row r="38" spans="1:33">
      <c r="A38" s="5" t="s">
        <v>16</v>
      </c>
      <c r="B38" s="6"/>
      <c r="C38" s="7"/>
      <c r="D38" s="7"/>
      <c r="E38" s="7"/>
      <c r="F38" s="25"/>
      <c r="G38" s="63"/>
      <c r="H38" s="40"/>
      <c r="I38" s="25"/>
      <c r="J38" s="6"/>
      <c r="K38" s="7"/>
      <c r="L38" s="7"/>
      <c r="M38" s="7"/>
      <c r="N38" s="25"/>
      <c r="O38" s="63"/>
      <c r="P38" s="40"/>
      <c r="Q38" s="25"/>
      <c r="R38" s="6"/>
      <c r="S38" s="7"/>
      <c r="T38" s="7"/>
      <c r="U38" s="7"/>
      <c r="V38" s="25"/>
      <c r="W38" s="63"/>
      <c r="X38" s="40"/>
      <c r="Y38" s="25"/>
      <c r="Z38" s="6">
        <f t="shared" si="8"/>
        <v>0</v>
      </c>
      <c r="AA38" s="7">
        <f t="shared" si="9"/>
        <v>0</v>
      </c>
      <c r="AB38" s="7">
        <f t="shared" si="10"/>
        <v>0</v>
      </c>
      <c r="AC38" s="7">
        <f t="shared" si="11"/>
        <v>0</v>
      </c>
      <c r="AD38" s="25">
        <f t="shared" si="12"/>
        <v>0</v>
      </c>
      <c r="AE38" s="63">
        <f t="shared" si="13"/>
        <v>0</v>
      </c>
      <c r="AF38" s="40">
        <f t="shared" si="14"/>
        <v>0</v>
      </c>
      <c r="AG38" s="40">
        <f t="shared" si="14"/>
        <v>0</v>
      </c>
    </row>
    <row r="39" spans="1:33" ht="13.5" thickBot="1">
      <c r="A39" s="8" t="s">
        <v>17</v>
      </c>
      <c r="B39" s="9">
        <f t="shared" ref="B39:Z39" si="15">SUM(B27:B38)</f>
        <v>0</v>
      </c>
      <c r="C39" s="10">
        <f t="shared" si="15"/>
        <v>0</v>
      </c>
      <c r="D39" s="10">
        <f t="shared" si="15"/>
        <v>0</v>
      </c>
      <c r="E39" s="10">
        <f t="shared" si="15"/>
        <v>0</v>
      </c>
      <c r="F39" s="49">
        <f t="shared" si="15"/>
        <v>0</v>
      </c>
      <c r="G39" s="68">
        <f t="shared" si="15"/>
        <v>0</v>
      </c>
      <c r="H39" s="52">
        <f t="shared" si="15"/>
        <v>0</v>
      </c>
      <c r="I39" s="52">
        <f t="shared" si="15"/>
        <v>0</v>
      </c>
      <c r="J39" s="9">
        <f t="shared" si="15"/>
        <v>0</v>
      </c>
      <c r="K39" s="10">
        <f t="shared" si="15"/>
        <v>0</v>
      </c>
      <c r="L39" s="10">
        <f t="shared" si="15"/>
        <v>0</v>
      </c>
      <c r="M39" s="10">
        <f t="shared" si="15"/>
        <v>0</v>
      </c>
      <c r="N39" s="49">
        <f t="shared" si="15"/>
        <v>0</v>
      </c>
      <c r="O39" s="10">
        <f t="shared" si="15"/>
        <v>0</v>
      </c>
      <c r="P39" s="70">
        <f t="shared" si="15"/>
        <v>0</v>
      </c>
      <c r="Q39" s="70">
        <f t="shared" si="15"/>
        <v>0</v>
      </c>
      <c r="R39" s="9">
        <f t="shared" si="15"/>
        <v>0</v>
      </c>
      <c r="S39" s="10">
        <f t="shared" si="15"/>
        <v>0</v>
      </c>
      <c r="T39" s="10">
        <f t="shared" si="15"/>
        <v>0</v>
      </c>
      <c r="U39" s="10">
        <f t="shared" si="15"/>
        <v>0</v>
      </c>
      <c r="V39" s="49">
        <f t="shared" si="15"/>
        <v>0</v>
      </c>
      <c r="W39" s="10">
        <f t="shared" si="15"/>
        <v>0</v>
      </c>
      <c r="X39" s="70">
        <f t="shared" si="15"/>
        <v>0</v>
      </c>
      <c r="Y39" s="70">
        <f t="shared" si="15"/>
        <v>0</v>
      </c>
      <c r="Z39" s="9">
        <f t="shared" si="15"/>
        <v>0</v>
      </c>
      <c r="AA39" s="10">
        <f>+S39+K39+C39</f>
        <v>0</v>
      </c>
      <c r="AB39" s="10">
        <f>+T39+L39+D39</f>
        <v>0</v>
      </c>
      <c r="AC39" s="10">
        <f>+U39+M39+E39</f>
        <v>0</v>
      </c>
      <c r="AD39" s="49">
        <f>SUM(AD27:AD38)</f>
        <v>0</v>
      </c>
      <c r="AE39" s="68">
        <f>SUM(AE27:AE38)</f>
        <v>0</v>
      </c>
      <c r="AF39" s="52">
        <f>SUM(AF27:AF38)</f>
        <v>0</v>
      </c>
      <c r="AG39" s="52">
        <f>SUM(AG27:AG38)</f>
        <v>0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31"/>
      <c r="Z43" s="121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32"/>
      <c r="Z44" s="121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33"/>
      <c r="Z45" s="121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8">
        <v>2011</v>
      </c>
      <c r="Z46" s="104"/>
      <c r="AA46" s="18"/>
      <c r="AB46" s="18"/>
    </row>
    <row r="47" spans="1:33">
      <c r="A47" s="11" t="s">
        <v>6</v>
      </c>
      <c r="B47" s="6">
        <v>767</v>
      </c>
      <c r="C47" s="7">
        <v>743</v>
      </c>
      <c r="D47" s="7">
        <v>860</v>
      </c>
      <c r="E47" s="7">
        <v>618</v>
      </c>
      <c r="F47" s="25">
        <v>967</v>
      </c>
      <c r="G47" s="67">
        <v>1563</v>
      </c>
      <c r="H47" s="51">
        <v>585</v>
      </c>
      <c r="I47" s="25">
        <v>428</v>
      </c>
      <c r="J47" s="6">
        <v>87</v>
      </c>
      <c r="K47" s="7">
        <v>171</v>
      </c>
      <c r="L47" s="7">
        <v>127</v>
      </c>
      <c r="M47" s="7">
        <v>101</v>
      </c>
      <c r="N47" s="25">
        <v>133</v>
      </c>
      <c r="O47" s="7">
        <v>319</v>
      </c>
      <c r="P47" s="118">
        <v>106</v>
      </c>
      <c r="Q47" s="51">
        <v>150</v>
      </c>
      <c r="R47" s="6">
        <v>10</v>
      </c>
      <c r="S47" s="7">
        <v>54</v>
      </c>
      <c r="T47" s="7">
        <v>0</v>
      </c>
      <c r="U47" s="7">
        <v>13</v>
      </c>
      <c r="V47" s="25">
        <v>0</v>
      </c>
      <c r="W47" s="7">
        <v>0</v>
      </c>
      <c r="X47" s="118">
        <v>0</v>
      </c>
      <c r="Y47" s="51">
        <v>0</v>
      </c>
      <c r="Z47" s="24"/>
      <c r="AA47" s="25"/>
      <c r="AB47" s="25"/>
    </row>
    <row r="48" spans="1:33">
      <c r="A48" s="5" t="s">
        <v>24</v>
      </c>
      <c r="B48" s="6">
        <v>778</v>
      </c>
      <c r="C48" s="7">
        <v>738</v>
      </c>
      <c r="D48" s="7">
        <v>1050</v>
      </c>
      <c r="E48" s="7">
        <v>1023</v>
      </c>
      <c r="F48" s="25">
        <v>912</v>
      </c>
      <c r="G48" s="63">
        <v>549</v>
      </c>
      <c r="H48" s="40">
        <v>1007</v>
      </c>
      <c r="I48" s="25">
        <v>719</v>
      </c>
      <c r="J48" s="6">
        <v>488</v>
      </c>
      <c r="K48" s="7">
        <v>139</v>
      </c>
      <c r="L48" s="7">
        <v>115</v>
      </c>
      <c r="M48" s="7">
        <v>107</v>
      </c>
      <c r="N48" s="25">
        <v>106</v>
      </c>
      <c r="O48" s="7">
        <v>209</v>
      </c>
      <c r="P48" s="25">
        <v>96</v>
      </c>
      <c r="Q48" s="40">
        <v>135</v>
      </c>
      <c r="R48" s="6">
        <v>10</v>
      </c>
      <c r="S48" s="7">
        <v>0</v>
      </c>
      <c r="T48" s="7">
        <v>0</v>
      </c>
      <c r="U48" s="7">
        <v>13</v>
      </c>
      <c r="V48" s="25">
        <v>0</v>
      </c>
      <c r="W48" s="7">
        <v>0</v>
      </c>
      <c r="X48" s="25">
        <v>0</v>
      </c>
      <c r="Y48" s="40">
        <v>159.08000000000001</v>
      </c>
      <c r="Z48" s="24"/>
      <c r="AA48" s="25"/>
      <c r="AB48" s="25"/>
    </row>
    <row r="49" spans="1:28">
      <c r="A49" s="11" t="s">
        <v>7</v>
      </c>
      <c r="B49" s="6">
        <v>713</v>
      </c>
      <c r="C49" s="7">
        <v>612</v>
      </c>
      <c r="D49" s="7">
        <v>698</v>
      </c>
      <c r="E49" s="7">
        <v>941</v>
      </c>
      <c r="F49" s="25">
        <v>1006</v>
      </c>
      <c r="G49" s="63">
        <v>1095</v>
      </c>
      <c r="H49" s="40">
        <v>1450</v>
      </c>
      <c r="I49" s="25">
        <v>693</v>
      </c>
      <c r="J49" s="6">
        <v>137</v>
      </c>
      <c r="K49" s="7">
        <v>139</v>
      </c>
      <c r="L49" s="7">
        <v>102</v>
      </c>
      <c r="M49" s="7">
        <v>126</v>
      </c>
      <c r="N49" s="25">
        <v>121</v>
      </c>
      <c r="O49" s="7">
        <v>285</v>
      </c>
      <c r="P49" s="25">
        <v>102</v>
      </c>
      <c r="Q49" s="40">
        <v>123</v>
      </c>
      <c r="R49" s="6">
        <v>12</v>
      </c>
      <c r="S49" s="7">
        <v>0</v>
      </c>
      <c r="T49" s="7">
        <v>0</v>
      </c>
      <c r="U49" s="7">
        <v>41</v>
      </c>
      <c r="V49" s="25">
        <v>0</v>
      </c>
      <c r="W49" s="7">
        <v>0</v>
      </c>
      <c r="X49" s="25">
        <v>223</v>
      </c>
      <c r="Y49" s="40">
        <v>180.35</v>
      </c>
      <c r="Z49" s="24"/>
      <c r="AA49" s="25"/>
      <c r="AB49" s="25"/>
    </row>
    <row r="50" spans="1:28">
      <c r="A50" s="11" t="s">
        <v>8</v>
      </c>
      <c r="B50" s="6">
        <v>923</v>
      </c>
      <c r="C50" s="7">
        <v>671</v>
      </c>
      <c r="D50" s="7">
        <v>862</v>
      </c>
      <c r="E50" s="7">
        <v>956</v>
      </c>
      <c r="F50" s="25">
        <v>910</v>
      </c>
      <c r="G50" s="63">
        <v>1072</v>
      </c>
      <c r="H50" s="40">
        <v>1002</v>
      </c>
      <c r="I50" s="25">
        <v>1280</v>
      </c>
      <c r="J50" s="6">
        <v>89</v>
      </c>
      <c r="K50" s="7">
        <v>160</v>
      </c>
      <c r="L50" s="7">
        <v>107</v>
      </c>
      <c r="M50" s="7">
        <v>116</v>
      </c>
      <c r="N50" s="25">
        <v>172</v>
      </c>
      <c r="O50" s="7">
        <v>199</v>
      </c>
      <c r="P50" s="25">
        <v>69</v>
      </c>
      <c r="Q50" s="25">
        <v>120</v>
      </c>
      <c r="R50" s="6">
        <v>9</v>
      </c>
      <c r="S50" s="7">
        <v>0</v>
      </c>
      <c r="T50" s="7">
        <v>36</v>
      </c>
      <c r="U50" s="7">
        <v>10</v>
      </c>
      <c r="V50" s="25">
        <v>32</v>
      </c>
      <c r="W50" s="7">
        <v>0</v>
      </c>
      <c r="X50" s="25">
        <v>166</v>
      </c>
      <c r="Y50" s="40">
        <v>0</v>
      </c>
      <c r="Z50" s="24"/>
      <c r="AA50" s="25"/>
      <c r="AB50" s="25"/>
    </row>
    <row r="51" spans="1:28">
      <c r="A51" s="11" t="s">
        <v>9</v>
      </c>
      <c r="B51" s="6">
        <v>590</v>
      </c>
      <c r="C51" s="7">
        <v>615</v>
      </c>
      <c r="D51" s="7">
        <v>806</v>
      </c>
      <c r="E51" s="7">
        <v>753</v>
      </c>
      <c r="F51" s="25">
        <v>972</v>
      </c>
      <c r="G51" s="63">
        <v>662</v>
      </c>
      <c r="H51" s="40">
        <v>586</v>
      </c>
      <c r="I51" s="25">
        <v>817</v>
      </c>
      <c r="J51" s="6">
        <v>165</v>
      </c>
      <c r="K51" s="7">
        <v>115</v>
      </c>
      <c r="L51" s="7">
        <v>108</v>
      </c>
      <c r="M51" s="7">
        <v>133</v>
      </c>
      <c r="N51" s="25">
        <v>118</v>
      </c>
      <c r="O51" s="7">
        <v>140</v>
      </c>
      <c r="P51" s="25">
        <v>51</v>
      </c>
      <c r="Q51" s="40">
        <v>125</v>
      </c>
      <c r="R51" s="6">
        <v>8</v>
      </c>
      <c r="S51" s="7">
        <v>31</v>
      </c>
      <c r="T51" s="7">
        <v>132</v>
      </c>
      <c r="U51" s="7">
        <v>0</v>
      </c>
      <c r="V51" s="25">
        <v>19</v>
      </c>
      <c r="W51" s="7">
        <v>0</v>
      </c>
      <c r="X51" s="25">
        <v>0</v>
      </c>
      <c r="Y51" s="40">
        <v>8.4</v>
      </c>
      <c r="Z51" s="24"/>
      <c r="AA51" s="25"/>
      <c r="AB51" s="25"/>
    </row>
    <row r="52" spans="1:28">
      <c r="A52" s="11" t="s">
        <v>10</v>
      </c>
      <c r="B52" s="6">
        <v>492</v>
      </c>
      <c r="C52" s="7">
        <v>657</v>
      </c>
      <c r="D52" s="7">
        <v>456</v>
      </c>
      <c r="E52" s="7">
        <v>974</v>
      </c>
      <c r="F52" s="25">
        <v>1026</v>
      </c>
      <c r="G52" s="63">
        <v>392</v>
      </c>
      <c r="H52" s="40">
        <v>602</v>
      </c>
      <c r="I52" s="25">
        <v>1041</v>
      </c>
      <c r="J52" s="6">
        <v>103</v>
      </c>
      <c r="K52" s="7">
        <v>115</v>
      </c>
      <c r="L52" s="7">
        <v>92</v>
      </c>
      <c r="M52" s="7">
        <v>124</v>
      </c>
      <c r="N52" s="25">
        <v>142</v>
      </c>
      <c r="O52" s="7">
        <v>112</v>
      </c>
      <c r="P52" s="25">
        <v>94</v>
      </c>
      <c r="Q52" s="40">
        <v>102</v>
      </c>
      <c r="R52" s="6">
        <v>31</v>
      </c>
      <c r="S52" s="7">
        <v>40</v>
      </c>
      <c r="T52" s="7">
        <v>0</v>
      </c>
      <c r="U52" s="7">
        <v>39.549999999999997</v>
      </c>
      <c r="V52" s="25">
        <v>0</v>
      </c>
      <c r="W52" s="7">
        <v>0</v>
      </c>
      <c r="X52" s="25">
        <v>0</v>
      </c>
      <c r="Y52" s="40">
        <v>164.1</v>
      </c>
      <c r="Z52" s="24"/>
      <c r="AA52" s="25"/>
      <c r="AB52" s="25"/>
    </row>
    <row r="53" spans="1:28">
      <c r="A53" s="11" t="s">
        <v>11</v>
      </c>
      <c r="B53" s="6">
        <v>1103</v>
      </c>
      <c r="C53" s="7">
        <v>1155</v>
      </c>
      <c r="D53" s="7">
        <v>988</v>
      </c>
      <c r="E53" s="7">
        <v>1281</v>
      </c>
      <c r="F53" s="25">
        <v>1662</v>
      </c>
      <c r="G53" s="63">
        <v>939</v>
      </c>
      <c r="H53" s="40">
        <v>677</v>
      </c>
      <c r="I53" s="25">
        <v>804</v>
      </c>
      <c r="J53" s="6">
        <v>117</v>
      </c>
      <c r="K53" s="7">
        <v>115</v>
      </c>
      <c r="L53" s="7">
        <v>100</v>
      </c>
      <c r="M53" s="7">
        <v>110</v>
      </c>
      <c r="N53" s="25">
        <v>113</v>
      </c>
      <c r="O53" s="7">
        <v>123</v>
      </c>
      <c r="P53" s="25">
        <v>52</v>
      </c>
      <c r="Q53" s="40">
        <v>94</v>
      </c>
      <c r="R53" s="6">
        <v>0</v>
      </c>
      <c r="S53" s="7">
        <v>0</v>
      </c>
      <c r="T53" s="7">
        <v>42</v>
      </c>
      <c r="U53" s="7">
        <v>164</v>
      </c>
      <c r="V53" s="25">
        <v>635</v>
      </c>
      <c r="W53" s="7">
        <v>32</v>
      </c>
      <c r="X53" s="25">
        <v>0</v>
      </c>
      <c r="Y53" s="40">
        <v>13</v>
      </c>
      <c r="Z53" s="24"/>
      <c r="AA53" s="25"/>
      <c r="AB53" s="25"/>
    </row>
    <row r="54" spans="1:28">
      <c r="A54" s="11" t="s">
        <v>12</v>
      </c>
      <c r="B54" s="6">
        <v>581</v>
      </c>
      <c r="C54" s="7">
        <v>997</v>
      </c>
      <c r="D54" s="7">
        <v>743</v>
      </c>
      <c r="E54" s="7">
        <v>1601</v>
      </c>
      <c r="F54" s="25">
        <v>1353</v>
      </c>
      <c r="G54" s="63">
        <v>952</v>
      </c>
      <c r="H54" s="40">
        <v>689</v>
      </c>
      <c r="I54" s="25">
        <v>1010</v>
      </c>
      <c r="J54" s="6">
        <v>112</v>
      </c>
      <c r="K54" s="7">
        <v>110</v>
      </c>
      <c r="L54" s="7">
        <v>107</v>
      </c>
      <c r="M54" s="7">
        <v>113</v>
      </c>
      <c r="N54" s="25">
        <v>130</v>
      </c>
      <c r="O54" s="7">
        <v>114</v>
      </c>
      <c r="P54" s="25">
        <v>42</v>
      </c>
      <c r="Q54" s="25">
        <v>86</v>
      </c>
      <c r="R54" s="6">
        <v>16</v>
      </c>
      <c r="S54" s="7">
        <v>0</v>
      </c>
      <c r="T54" s="7">
        <v>0</v>
      </c>
      <c r="U54" s="7">
        <v>243</v>
      </c>
      <c r="V54" s="25">
        <v>333</v>
      </c>
      <c r="W54" s="7">
        <v>134</v>
      </c>
      <c r="X54" s="25">
        <v>30</v>
      </c>
      <c r="Y54" s="143">
        <v>54</v>
      </c>
      <c r="Z54" s="24"/>
      <c r="AA54" s="25"/>
      <c r="AB54" s="25"/>
    </row>
    <row r="55" spans="1:28">
      <c r="A55" s="11" t="s">
        <v>13</v>
      </c>
      <c r="B55" s="6">
        <v>633</v>
      </c>
      <c r="C55" s="7">
        <v>1009</v>
      </c>
      <c r="D55" s="7">
        <v>980</v>
      </c>
      <c r="E55" s="7">
        <v>1573</v>
      </c>
      <c r="F55" s="25">
        <v>1900</v>
      </c>
      <c r="G55" s="63">
        <v>1009</v>
      </c>
      <c r="H55" s="40">
        <v>752</v>
      </c>
      <c r="I55" s="25">
        <v>1017</v>
      </c>
      <c r="J55" s="6">
        <v>110</v>
      </c>
      <c r="K55" s="7">
        <v>123</v>
      </c>
      <c r="L55" s="7">
        <v>113</v>
      </c>
      <c r="M55" s="7">
        <v>116</v>
      </c>
      <c r="N55" s="25">
        <v>187</v>
      </c>
      <c r="O55" s="7">
        <v>130</v>
      </c>
      <c r="P55" s="25">
        <v>73</v>
      </c>
      <c r="Q55" s="25">
        <f>71+26</f>
        <v>97</v>
      </c>
      <c r="R55" s="6">
        <v>14</v>
      </c>
      <c r="S55" s="7">
        <v>44</v>
      </c>
      <c r="T55" s="7">
        <v>47.15</v>
      </c>
      <c r="U55" s="7">
        <v>568</v>
      </c>
      <c r="V55" s="25">
        <v>0</v>
      </c>
      <c r="W55" s="7">
        <v>81</v>
      </c>
      <c r="X55" s="25">
        <v>0</v>
      </c>
      <c r="Y55" s="40">
        <v>0</v>
      </c>
      <c r="Z55" s="24"/>
      <c r="AA55" s="25"/>
      <c r="AB55" s="25"/>
    </row>
    <row r="56" spans="1:28">
      <c r="A56" s="11" t="s">
        <v>14</v>
      </c>
      <c r="B56" s="6">
        <v>504</v>
      </c>
      <c r="C56" s="7">
        <v>785</v>
      </c>
      <c r="D56" s="7">
        <v>966</v>
      </c>
      <c r="E56" s="7">
        <v>1283</v>
      </c>
      <c r="F56" s="25">
        <v>716</v>
      </c>
      <c r="G56" s="63">
        <v>844</v>
      </c>
      <c r="H56" s="40">
        <v>1212</v>
      </c>
      <c r="I56" s="25">
        <v>771</v>
      </c>
      <c r="J56" s="6">
        <v>120</v>
      </c>
      <c r="K56" s="7">
        <v>130</v>
      </c>
      <c r="L56" s="7">
        <v>114</v>
      </c>
      <c r="M56" s="7">
        <v>155</v>
      </c>
      <c r="N56" s="25">
        <v>286</v>
      </c>
      <c r="O56" s="7">
        <v>107</v>
      </c>
      <c r="P56" s="25">
        <v>84</v>
      </c>
      <c r="Q56" s="40">
        <v>107</v>
      </c>
      <c r="R56" s="6">
        <v>5</v>
      </c>
      <c r="S56" s="7">
        <v>0</v>
      </c>
      <c r="T56" s="7">
        <v>0</v>
      </c>
      <c r="U56" s="7">
        <v>0</v>
      </c>
      <c r="V56" s="25">
        <v>0</v>
      </c>
      <c r="W56" s="7">
        <v>10</v>
      </c>
      <c r="X56" s="25">
        <v>90</v>
      </c>
      <c r="Y56" s="40">
        <v>65</v>
      </c>
      <c r="Z56" s="24"/>
      <c r="AA56" s="25"/>
      <c r="AB56" s="25"/>
    </row>
    <row r="57" spans="1:28">
      <c r="A57" s="11" t="s">
        <v>15</v>
      </c>
      <c r="B57" s="6">
        <v>511</v>
      </c>
      <c r="C57" s="7">
        <v>702</v>
      </c>
      <c r="D57" s="7">
        <v>703</v>
      </c>
      <c r="E57" s="7">
        <v>1164</v>
      </c>
      <c r="F57" s="25">
        <v>943</v>
      </c>
      <c r="G57" s="63">
        <v>829</v>
      </c>
      <c r="H57" s="40">
        <v>449</v>
      </c>
      <c r="I57" s="25">
        <v>781</v>
      </c>
      <c r="J57" s="6">
        <v>152</v>
      </c>
      <c r="K57" s="7">
        <v>128</v>
      </c>
      <c r="L57" s="7">
        <v>110</v>
      </c>
      <c r="M57" s="7">
        <v>124</v>
      </c>
      <c r="N57" s="25">
        <v>264</v>
      </c>
      <c r="O57" s="7">
        <v>117</v>
      </c>
      <c r="P57" s="25">
        <v>124</v>
      </c>
      <c r="Q57" s="40">
        <v>96</v>
      </c>
      <c r="R57" s="6">
        <v>19</v>
      </c>
      <c r="S57" s="7">
        <v>0</v>
      </c>
      <c r="T57" s="7">
        <v>0</v>
      </c>
      <c r="U57" s="7">
        <v>83</v>
      </c>
      <c r="V57" s="25">
        <v>0</v>
      </c>
      <c r="W57" s="7">
        <v>0</v>
      </c>
      <c r="X57" s="25">
        <v>0</v>
      </c>
      <c r="Y57" s="40">
        <v>0</v>
      </c>
      <c r="Z57" s="24"/>
      <c r="AA57" s="25"/>
      <c r="AB57" s="25"/>
    </row>
    <row r="58" spans="1:28">
      <c r="A58" s="11" t="s">
        <v>16</v>
      </c>
      <c r="B58" s="6">
        <v>758</v>
      </c>
      <c r="C58" s="7">
        <v>836</v>
      </c>
      <c r="D58" s="7">
        <v>887</v>
      </c>
      <c r="E58" s="7">
        <v>888</v>
      </c>
      <c r="F58" s="25">
        <v>851</v>
      </c>
      <c r="G58" s="63">
        <v>456</v>
      </c>
      <c r="H58" s="40">
        <v>827</v>
      </c>
      <c r="I58" s="25">
        <v>1142</v>
      </c>
      <c r="J58" s="6">
        <v>76</v>
      </c>
      <c r="K58" s="7">
        <v>121</v>
      </c>
      <c r="L58" s="7">
        <v>117</v>
      </c>
      <c r="M58" s="7">
        <v>121</v>
      </c>
      <c r="N58" s="25">
        <v>350</v>
      </c>
      <c r="O58" s="7">
        <v>119</v>
      </c>
      <c r="P58" s="25">
        <v>122</v>
      </c>
      <c r="Q58" s="25">
        <f>108+26+2</f>
        <v>136</v>
      </c>
      <c r="R58" s="6">
        <v>14</v>
      </c>
      <c r="S58" s="7">
        <v>0</v>
      </c>
      <c r="T58" s="7">
        <v>0</v>
      </c>
      <c r="U58" s="7">
        <v>0</v>
      </c>
      <c r="V58" s="25">
        <v>0</v>
      </c>
      <c r="W58" s="7">
        <v>0</v>
      </c>
      <c r="X58" s="25">
        <v>0</v>
      </c>
      <c r="Y58" s="83">
        <v>0</v>
      </c>
      <c r="Z58" s="24"/>
      <c r="AA58" s="25"/>
      <c r="AB58" s="25"/>
    </row>
    <row r="59" spans="1:28" ht="13.5" thickBot="1">
      <c r="A59" s="12" t="s">
        <v>17</v>
      </c>
      <c r="B59" s="9">
        <f t="shared" ref="B59:Y59" si="16">SUM(B47:B58)</f>
        <v>8353</v>
      </c>
      <c r="C59" s="10">
        <f t="shared" si="16"/>
        <v>9520</v>
      </c>
      <c r="D59" s="10">
        <f t="shared" si="16"/>
        <v>9999</v>
      </c>
      <c r="E59" s="10">
        <f t="shared" si="16"/>
        <v>13055</v>
      </c>
      <c r="F59" s="49">
        <f t="shared" si="16"/>
        <v>13218</v>
      </c>
      <c r="G59" s="68">
        <f t="shared" si="16"/>
        <v>10362</v>
      </c>
      <c r="H59" s="52">
        <f t="shared" si="16"/>
        <v>9838</v>
      </c>
      <c r="I59" s="52">
        <f t="shared" si="16"/>
        <v>10503</v>
      </c>
      <c r="J59" s="9">
        <f t="shared" si="16"/>
        <v>1756</v>
      </c>
      <c r="K59" s="10">
        <f t="shared" si="16"/>
        <v>1566</v>
      </c>
      <c r="L59" s="10">
        <f t="shared" si="16"/>
        <v>1312</v>
      </c>
      <c r="M59" s="10">
        <f t="shared" si="16"/>
        <v>1446</v>
      </c>
      <c r="N59" s="49">
        <f t="shared" si="16"/>
        <v>2122</v>
      </c>
      <c r="O59" s="10">
        <f t="shared" si="16"/>
        <v>1974</v>
      </c>
      <c r="P59" s="70">
        <f t="shared" si="16"/>
        <v>1015</v>
      </c>
      <c r="Q59" s="70">
        <f t="shared" si="16"/>
        <v>1371</v>
      </c>
      <c r="R59" s="9">
        <f t="shared" si="16"/>
        <v>148</v>
      </c>
      <c r="S59" s="10">
        <f t="shared" si="16"/>
        <v>169</v>
      </c>
      <c r="T59" s="10">
        <f t="shared" si="16"/>
        <v>257.14999999999998</v>
      </c>
      <c r="U59" s="10">
        <f t="shared" si="16"/>
        <v>1174.55</v>
      </c>
      <c r="V59" s="49">
        <f t="shared" si="16"/>
        <v>1019</v>
      </c>
      <c r="W59" s="10">
        <f t="shared" si="16"/>
        <v>257</v>
      </c>
      <c r="X59" s="70">
        <f t="shared" si="16"/>
        <v>509</v>
      </c>
      <c r="Y59" s="70">
        <f t="shared" si="16"/>
        <v>643.92999999999995</v>
      </c>
      <c r="Z59" s="26"/>
      <c r="AA59" s="27"/>
      <c r="AB59" s="27"/>
    </row>
    <row r="60" spans="1:28">
      <c r="P60" s="73">
        <f>AVERAGE(P47:P56)</f>
        <v>76.900000000000006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31"/>
      <c r="Z63" s="121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32"/>
      <c r="Z64" s="121"/>
    </row>
    <row r="65" spans="1:26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33"/>
      <c r="Z65" s="121"/>
    </row>
    <row r="66" spans="1:26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48">
        <v>2011</v>
      </c>
      <c r="Z66" s="104"/>
    </row>
    <row r="67" spans="1:26">
      <c r="A67" s="11" t="s">
        <v>6</v>
      </c>
      <c r="B67" s="6"/>
      <c r="C67" s="7"/>
      <c r="D67" s="7"/>
      <c r="E67" s="7"/>
      <c r="F67" s="25"/>
      <c r="G67" s="67"/>
      <c r="H67" s="51"/>
      <c r="I67" s="25"/>
      <c r="J67" s="6"/>
      <c r="K67" s="7"/>
      <c r="L67" s="7"/>
      <c r="M67" s="7"/>
      <c r="N67" s="25"/>
      <c r="O67" s="7"/>
      <c r="P67" s="118"/>
      <c r="Q67" s="51"/>
      <c r="R67" s="6"/>
      <c r="S67" s="7"/>
      <c r="T67" s="7"/>
      <c r="U67" s="7"/>
      <c r="V67" s="25"/>
      <c r="W67" s="7"/>
      <c r="X67" s="118"/>
      <c r="Y67" s="51"/>
    </row>
    <row r="68" spans="1:26">
      <c r="A68" s="5" t="s">
        <v>24</v>
      </c>
      <c r="B68" s="6"/>
      <c r="C68" s="7"/>
      <c r="D68" s="7"/>
      <c r="E68" s="7"/>
      <c r="F68" s="25"/>
      <c r="G68" s="63"/>
      <c r="H68" s="40"/>
      <c r="I68" s="25"/>
      <c r="J68" s="6"/>
      <c r="K68" s="7"/>
      <c r="L68" s="7"/>
      <c r="M68" s="7"/>
      <c r="N68" s="25"/>
      <c r="O68" s="7"/>
      <c r="P68" s="25"/>
      <c r="Q68" s="40"/>
      <c r="R68" s="6"/>
      <c r="S68" s="7"/>
      <c r="T68" s="7"/>
      <c r="U68" s="7"/>
      <c r="V68" s="25"/>
      <c r="W68" s="7"/>
      <c r="X68" s="25"/>
      <c r="Y68" s="40"/>
    </row>
    <row r="69" spans="1:26">
      <c r="A69" s="11" t="s">
        <v>7</v>
      </c>
      <c r="B69" s="6"/>
      <c r="C69" s="7"/>
      <c r="D69" s="7"/>
      <c r="E69" s="7"/>
      <c r="F69" s="25"/>
      <c r="G69" s="63"/>
      <c r="H69" s="40"/>
      <c r="I69" s="25"/>
      <c r="J69" s="6"/>
      <c r="K69" s="7"/>
      <c r="L69" s="7"/>
      <c r="M69" s="7"/>
      <c r="N69" s="25"/>
      <c r="O69" s="7"/>
      <c r="P69" s="25"/>
      <c r="Q69" s="40"/>
      <c r="R69" s="6"/>
      <c r="S69" s="7"/>
      <c r="T69" s="7"/>
      <c r="U69" s="7"/>
      <c r="V69" s="25"/>
      <c r="W69" s="7"/>
      <c r="X69" s="25"/>
      <c r="Y69" s="40"/>
    </row>
    <row r="70" spans="1:26">
      <c r="A70" s="11" t="s">
        <v>8</v>
      </c>
      <c r="B70" s="6"/>
      <c r="C70" s="7"/>
      <c r="D70" s="7"/>
      <c r="E70" s="7"/>
      <c r="F70" s="25"/>
      <c r="G70" s="63"/>
      <c r="H70" s="40"/>
      <c r="I70" s="25"/>
      <c r="J70" s="6"/>
      <c r="K70" s="7"/>
      <c r="L70" s="7"/>
      <c r="M70" s="7"/>
      <c r="N70" s="25"/>
      <c r="O70" s="7"/>
      <c r="P70" s="25"/>
      <c r="Q70" s="40"/>
      <c r="R70" s="6"/>
      <c r="S70" s="7"/>
      <c r="T70" s="7"/>
      <c r="U70" s="7"/>
      <c r="V70" s="25"/>
      <c r="W70" s="7"/>
      <c r="X70" s="25"/>
      <c r="Y70" s="40"/>
    </row>
    <row r="71" spans="1:26">
      <c r="A71" s="11" t="s">
        <v>9</v>
      </c>
      <c r="B71" s="6"/>
      <c r="C71" s="7"/>
      <c r="D71" s="7"/>
      <c r="E71" s="7"/>
      <c r="F71" s="25"/>
      <c r="G71" s="63"/>
      <c r="H71" s="40"/>
      <c r="I71" s="25"/>
      <c r="J71" s="6"/>
      <c r="K71" s="7"/>
      <c r="L71" s="7"/>
      <c r="M71" s="7"/>
      <c r="N71" s="25"/>
      <c r="O71" s="7"/>
      <c r="P71" s="25"/>
      <c r="Q71" s="40"/>
      <c r="R71" s="6"/>
      <c r="S71" s="7"/>
      <c r="T71" s="7"/>
      <c r="U71" s="7"/>
      <c r="V71" s="25"/>
      <c r="W71" s="7"/>
      <c r="X71" s="25"/>
      <c r="Y71" s="40"/>
    </row>
    <row r="72" spans="1:26">
      <c r="A72" s="11" t="s">
        <v>10</v>
      </c>
      <c r="B72" s="6"/>
      <c r="C72" s="7"/>
      <c r="D72" s="7"/>
      <c r="E72" s="7"/>
      <c r="F72" s="25"/>
      <c r="G72" s="63"/>
      <c r="H72" s="40"/>
      <c r="I72" s="25"/>
      <c r="J72" s="6"/>
      <c r="K72" s="7"/>
      <c r="L72" s="7"/>
      <c r="M72" s="7"/>
      <c r="N72" s="25"/>
      <c r="O72" s="7"/>
      <c r="P72" s="25"/>
      <c r="Q72" s="40"/>
      <c r="R72" s="6"/>
      <c r="S72" s="7"/>
      <c r="T72" s="7"/>
      <c r="U72" s="7"/>
      <c r="V72" s="25"/>
      <c r="W72" s="7"/>
      <c r="X72" s="25"/>
      <c r="Y72" s="40"/>
    </row>
    <row r="73" spans="1:26">
      <c r="A73" s="11" t="s">
        <v>11</v>
      </c>
      <c r="B73" s="6"/>
      <c r="C73" s="7"/>
      <c r="D73" s="7"/>
      <c r="E73" s="7"/>
      <c r="F73" s="25"/>
      <c r="G73" s="63"/>
      <c r="H73" s="40"/>
      <c r="I73" s="25"/>
      <c r="J73" s="6"/>
      <c r="K73" s="7"/>
      <c r="L73" s="7"/>
      <c r="M73" s="7"/>
      <c r="N73" s="25"/>
      <c r="O73" s="7"/>
      <c r="P73" s="25"/>
      <c r="Q73" s="40"/>
      <c r="R73" s="6"/>
      <c r="S73" s="7"/>
      <c r="T73" s="7"/>
      <c r="U73" s="7"/>
      <c r="V73" s="25"/>
      <c r="W73" s="7"/>
      <c r="X73" s="25"/>
      <c r="Y73" s="40"/>
    </row>
    <row r="74" spans="1:26">
      <c r="A74" s="11" t="s">
        <v>12</v>
      </c>
      <c r="B74" s="6"/>
      <c r="C74" s="7"/>
      <c r="D74" s="7"/>
      <c r="E74" s="7"/>
      <c r="F74" s="25"/>
      <c r="G74" s="63"/>
      <c r="H74" s="40"/>
      <c r="I74" s="25"/>
      <c r="J74" s="6"/>
      <c r="K74" s="7"/>
      <c r="L74" s="7"/>
      <c r="M74" s="7"/>
      <c r="N74" s="25"/>
      <c r="O74" s="7"/>
      <c r="P74" s="25"/>
      <c r="Q74" s="40"/>
      <c r="R74" s="6"/>
      <c r="S74" s="7"/>
      <c r="T74" s="7"/>
      <c r="U74" s="7"/>
      <c r="V74" s="25"/>
      <c r="W74" s="7"/>
      <c r="X74" s="25"/>
      <c r="Y74" s="40"/>
    </row>
    <row r="75" spans="1:26">
      <c r="A75" s="11" t="s">
        <v>13</v>
      </c>
      <c r="B75" s="6"/>
      <c r="C75" s="7"/>
      <c r="D75" s="7"/>
      <c r="E75" s="7"/>
      <c r="F75" s="25"/>
      <c r="G75" s="63"/>
      <c r="H75" s="40"/>
      <c r="I75" s="25"/>
      <c r="J75" s="6"/>
      <c r="K75" s="7"/>
      <c r="L75" s="7"/>
      <c r="M75" s="7"/>
      <c r="N75" s="25"/>
      <c r="O75" s="7"/>
      <c r="P75" s="25"/>
      <c r="Q75" s="40"/>
      <c r="R75" s="6"/>
      <c r="S75" s="7"/>
      <c r="T75" s="7"/>
      <c r="U75" s="7"/>
      <c r="V75" s="25"/>
      <c r="W75" s="7"/>
      <c r="X75" s="25"/>
      <c r="Y75" s="40"/>
    </row>
    <row r="76" spans="1:26">
      <c r="A76" s="11" t="s">
        <v>14</v>
      </c>
      <c r="B76" s="6"/>
      <c r="C76" s="7"/>
      <c r="D76" s="7"/>
      <c r="E76" s="7"/>
      <c r="F76" s="25"/>
      <c r="G76" s="63"/>
      <c r="H76" s="40"/>
      <c r="I76" s="25"/>
      <c r="J76" s="6"/>
      <c r="K76" s="7"/>
      <c r="L76" s="7"/>
      <c r="M76" s="7"/>
      <c r="N76" s="25"/>
      <c r="O76" s="7"/>
      <c r="P76" s="25"/>
      <c r="Q76" s="40"/>
      <c r="R76" s="6"/>
      <c r="S76" s="7"/>
      <c r="T76" s="7"/>
      <c r="U76" s="7"/>
      <c r="V76" s="25"/>
      <c r="W76" s="7"/>
      <c r="X76" s="25"/>
      <c r="Y76" s="40"/>
    </row>
    <row r="77" spans="1:26">
      <c r="A77" s="11" t="s">
        <v>15</v>
      </c>
      <c r="B77" s="6"/>
      <c r="C77" s="7"/>
      <c r="D77" s="7"/>
      <c r="E77" s="7"/>
      <c r="F77" s="25"/>
      <c r="G77" s="63"/>
      <c r="H77" s="40"/>
      <c r="I77" s="25"/>
      <c r="J77" s="6"/>
      <c r="K77" s="7"/>
      <c r="L77" s="7"/>
      <c r="M77" s="7"/>
      <c r="N77" s="25"/>
      <c r="O77" s="7"/>
      <c r="P77" s="25"/>
      <c r="Q77" s="40"/>
      <c r="R77" s="6"/>
      <c r="S77" s="7"/>
      <c r="T77" s="7"/>
      <c r="U77" s="7"/>
      <c r="V77" s="25"/>
      <c r="W77" s="7"/>
      <c r="X77" s="25"/>
      <c r="Y77" s="40"/>
    </row>
    <row r="78" spans="1:26">
      <c r="A78" s="11" t="s">
        <v>16</v>
      </c>
      <c r="B78" s="6"/>
      <c r="C78" s="7"/>
      <c r="D78" s="7"/>
      <c r="E78" s="7"/>
      <c r="F78" s="25"/>
      <c r="G78" s="63"/>
      <c r="H78" s="40"/>
      <c r="I78" s="25"/>
      <c r="J78" s="6"/>
      <c r="K78" s="7"/>
      <c r="L78" s="7"/>
      <c r="M78" s="7"/>
      <c r="N78" s="25"/>
      <c r="O78" s="7"/>
      <c r="P78" s="25"/>
      <c r="Q78" s="83"/>
      <c r="R78" s="6"/>
      <c r="S78" s="7"/>
      <c r="T78" s="7"/>
      <c r="U78" s="7"/>
      <c r="V78" s="25"/>
      <c r="W78" s="7"/>
      <c r="X78" s="25"/>
      <c r="Y78" s="83"/>
    </row>
    <row r="79" spans="1:26" ht="13.5" thickBot="1">
      <c r="A79" s="12" t="s">
        <v>17</v>
      </c>
      <c r="B79" s="9">
        <f t="shared" ref="B79:X79" si="17">SUM(B67:B78)</f>
        <v>0</v>
      </c>
      <c r="C79" s="10">
        <f t="shared" si="17"/>
        <v>0</v>
      </c>
      <c r="D79" s="10">
        <f t="shared" si="17"/>
        <v>0</v>
      </c>
      <c r="E79" s="10">
        <f t="shared" si="17"/>
        <v>0</v>
      </c>
      <c r="F79" s="49">
        <f t="shared" si="17"/>
        <v>0</v>
      </c>
      <c r="G79" s="68">
        <f t="shared" si="17"/>
        <v>0</v>
      </c>
      <c r="H79" s="52">
        <f t="shared" si="17"/>
        <v>0</v>
      </c>
      <c r="I79" s="52">
        <f t="shared" si="17"/>
        <v>0</v>
      </c>
      <c r="J79" s="9">
        <f t="shared" si="17"/>
        <v>0</v>
      </c>
      <c r="K79" s="10">
        <f t="shared" si="17"/>
        <v>0</v>
      </c>
      <c r="L79" s="10">
        <f t="shared" si="17"/>
        <v>0</v>
      </c>
      <c r="M79" s="10">
        <f t="shared" si="17"/>
        <v>0</v>
      </c>
      <c r="N79" s="49">
        <f t="shared" si="17"/>
        <v>0</v>
      </c>
      <c r="O79" s="10">
        <f t="shared" si="17"/>
        <v>0</v>
      </c>
      <c r="P79" s="70">
        <f t="shared" si="17"/>
        <v>0</v>
      </c>
      <c r="Q79" s="70">
        <f t="shared" si="17"/>
        <v>0</v>
      </c>
      <c r="R79" s="9">
        <f t="shared" si="17"/>
        <v>0</v>
      </c>
      <c r="S79" s="10">
        <f t="shared" si="17"/>
        <v>0</v>
      </c>
      <c r="T79" s="10">
        <f t="shared" si="17"/>
        <v>0</v>
      </c>
      <c r="U79" s="10">
        <f t="shared" si="17"/>
        <v>0</v>
      </c>
      <c r="V79" s="49">
        <f t="shared" si="17"/>
        <v>0</v>
      </c>
      <c r="W79" s="10">
        <f t="shared" si="17"/>
        <v>0</v>
      </c>
      <c r="X79" s="70">
        <f t="shared" si="17"/>
        <v>0</v>
      </c>
      <c r="Y79" s="70">
        <f t="shared" ref="Y79" si="18">SUM(Y67:Y78)</f>
        <v>0</v>
      </c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19">+Z19/B59</f>
        <v>118.50341194780319</v>
      </c>
      <c r="C83" s="14">
        <f t="shared" si="19"/>
        <v>110.83035714285714</v>
      </c>
      <c r="D83" s="14">
        <f t="shared" si="19"/>
        <v>110.04590459045905</v>
      </c>
      <c r="E83" s="14">
        <f t="shared" si="19"/>
        <v>101.70011489850631</v>
      </c>
      <c r="F83" s="56">
        <f t="shared" si="19"/>
        <v>109.62142532909668</v>
      </c>
      <c r="G83" s="56">
        <f t="shared" si="19"/>
        <v>105.77649102489868</v>
      </c>
      <c r="H83" s="15">
        <f t="shared" si="19"/>
        <v>100.32648912380566</v>
      </c>
      <c r="I83" s="15">
        <f t="shared" si="19"/>
        <v>116.09930496048747</v>
      </c>
    </row>
    <row r="84" spans="1:33" ht="13.5" thickBot="1">
      <c r="A84" s="16" t="s">
        <v>30</v>
      </c>
      <c r="B84" s="17"/>
      <c r="C84" s="17"/>
      <c r="D84" s="17"/>
      <c r="E84" s="17"/>
      <c r="F84" s="57"/>
      <c r="G84" s="57"/>
      <c r="H84" s="41"/>
      <c r="I84" s="41"/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20">+B7</f>
        <v>45621</v>
      </c>
      <c r="C91" s="7">
        <f t="shared" si="20"/>
        <v>47646</v>
      </c>
      <c r="D91" s="7">
        <f t="shared" si="20"/>
        <v>57355</v>
      </c>
      <c r="E91" s="7">
        <f t="shared" si="20"/>
        <v>49839</v>
      </c>
      <c r="F91" s="25">
        <f t="shared" si="20"/>
        <v>55114</v>
      </c>
      <c r="G91" s="63">
        <f t="shared" si="20"/>
        <v>80392</v>
      </c>
      <c r="H91" s="40">
        <f t="shared" si="20"/>
        <v>52747</v>
      </c>
      <c r="I91" s="40">
        <f t="shared" ref="I91" si="21">+I7</f>
        <v>44449</v>
      </c>
      <c r="J91" s="6">
        <f t="shared" si="20"/>
        <v>0</v>
      </c>
      <c r="K91" s="7">
        <f t="shared" si="20"/>
        <v>0</v>
      </c>
      <c r="L91" s="7">
        <f t="shared" si="20"/>
        <v>0</v>
      </c>
      <c r="M91" s="7">
        <f t="shared" si="20"/>
        <v>0</v>
      </c>
      <c r="N91" s="7">
        <f t="shared" si="20"/>
        <v>0</v>
      </c>
      <c r="O91" s="7">
        <f t="shared" si="20"/>
        <v>0</v>
      </c>
      <c r="P91" s="29">
        <f t="shared" si="20"/>
        <v>0</v>
      </c>
      <c r="Q91" s="29">
        <f t="shared" ref="Q91" si="22">+Q7</f>
        <v>0</v>
      </c>
      <c r="R91" s="6">
        <f t="shared" si="20"/>
        <v>21880</v>
      </c>
      <c r="S91" s="7">
        <f t="shared" si="20"/>
        <v>47071</v>
      </c>
      <c r="T91" s="7">
        <f t="shared" si="20"/>
        <v>22166</v>
      </c>
      <c r="U91" s="7">
        <f t="shared" si="20"/>
        <v>31454</v>
      </c>
      <c r="V91" s="7">
        <f t="shared" si="20"/>
        <v>66288</v>
      </c>
      <c r="W91" s="7">
        <f t="shared" si="20"/>
        <v>46789</v>
      </c>
      <c r="X91" s="40">
        <f t="shared" si="20"/>
        <v>15998</v>
      </c>
      <c r="Y91" s="40">
        <f t="shared" ref="Y91" si="23">+Y7</f>
        <v>26163</v>
      </c>
      <c r="Z91" s="6">
        <f t="shared" ref="Z91:Z102" si="24">+R91+J91+B91</f>
        <v>67501</v>
      </c>
      <c r="AA91" s="7">
        <f t="shared" ref="AA91:AA102" si="25">+S91+K91+C91</f>
        <v>94717</v>
      </c>
      <c r="AB91" s="7">
        <f t="shared" ref="AB91:AB102" si="26">+T91+L91+D91</f>
        <v>79521</v>
      </c>
      <c r="AC91" s="7">
        <f t="shared" ref="AC91:AC102" si="27">+U91+M91+E91</f>
        <v>81293</v>
      </c>
      <c r="AD91" s="7">
        <f>+AD7</f>
        <v>121402</v>
      </c>
      <c r="AE91" s="63">
        <f>+AE7</f>
        <v>127181</v>
      </c>
      <c r="AF91" s="40">
        <f>+AF7</f>
        <v>68745</v>
      </c>
      <c r="AG91" s="40">
        <f>+AG7</f>
        <v>70612</v>
      </c>
    </row>
    <row r="92" spans="1:33">
      <c r="A92" s="5" t="s">
        <v>24</v>
      </c>
      <c r="B92" s="6">
        <f t="shared" ref="B92:B102" si="28">+B91+B8</f>
        <v>92155</v>
      </c>
      <c r="C92" s="7">
        <f t="shared" ref="C92:C102" si="29">+C91+C8</f>
        <v>100002</v>
      </c>
      <c r="D92" s="7">
        <f t="shared" ref="D92:D102" si="30">+D91+D8</f>
        <v>109384</v>
      </c>
      <c r="E92" s="7">
        <f t="shared" ref="E92:E102" si="31">+E91+E8</f>
        <v>111192</v>
      </c>
      <c r="F92" s="25">
        <f t="shared" ref="F92:F102" si="32">+F91+F8</f>
        <v>100885</v>
      </c>
      <c r="G92" s="63">
        <f t="shared" ref="G92:G102" si="33">+G91+G8</f>
        <v>154050</v>
      </c>
      <c r="H92" s="40">
        <f t="shared" ref="H92:I102" si="34">+H91+H8</f>
        <v>93516</v>
      </c>
      <c r="I92" s="40">
        <f t="shared" si="34"/>
        <v>94945</v>
      </c>
      <c r="J92" s="6">
        <f t="shared" ref="J92:J102" si="35">+J91+J8</f>
        <v>0</v>
      </c>
      <c r="K92" s="7">
        <f t="shared" ref="K92:K102" si="36">+K91+K8</f>
        <v>0</v>
      </c>
      <c r="L92" s="7">
        <f t="shared" ref="L92:L102" si="37">+L91+L8</f>
        <v>0</v>
      </c>
      <c r="M92" s="7">
        <f t="shared" ref="M92:M102" si="38">+M91+M8</f>
        <v>0</v>
      </c>
      <c r="N92" s="7">
        <f t="shared" ref="N92:N102" si="39">+N91+N8</f>
        <v>0</v>
      </c>
      <c r="O92" s="7">
        <f t="shared" ref="O92:O102" si="40">+O91+O8</f>
        <v>0</v>
      </c>
      <c r="P92" s="29">
        <f t="shared" ref="P92:Q102" si="41">+P91+P8</f>
        <v>161</v>
      </c>
      <c r="Q92" s="29">
        <f t="shared" si="41"/>
        <v>0</v>
      </c>
      <c r="R92" s="6">
        <f t="shared" ref="R92:R102" si="42">+R91+R8</f>
        <v>42596</v>
      </c>
      <c r="S92" s="7">
        <f t="shared" ref="S92:S102" si="43">+S91+S8</f>
        <v>64634</v>
      </c>
      <c r="T92" s="7">
        <f t="shared" ref="T92:T102" si="44">+T91+T8</f>
        <v>56044</v>
      </c>
      <c r="U92" s="7">
        <f t="shared" ref="U92:U102" si="45">+U91+U8</f>
        <v>70177</v>
      </c>
      <c r="V92" s="7">
        <f t="shared" ref="V92:V102" si="46">+V91+V8</f>
        <v>130805</v>
      </c>
      <c r="W92" s="7">
        <f t="shared" ref="W92:W102" si="47">+W91+W8</f>
        <v>63670</v>
      </c>
      <c r="X92" s="40">
        <f t="shared" ref="X92:Y102" si="48">+X91+X8</f>
        <v>67688</v>
      </c>
      <c r="Y92" s="40">
        <f t="shared" si="48"/>
        <v>73558</v>
      </c>
      <c r="Z92" s="6">
        <f t="shared" si="24"/>
        <v>134751</v>
      </c>
      <c r="AA92" s="7">
        <f t="shared" si="25"/>
        <v>164636</v>
      </c>
      <c r="AB92" s="7">
        <f t="shared" si="26"/>
        <v>165428</v>
      </c>
      <c r="AC92" s="7">
        <f t="shared" si="27"/>
        <v>181369</v>
      </c>
      <c r="AD92" s="7">
        <f t="shared" ref="AD92:AD102" si="49">+AD91+AD8</f>
        <v>231690</v>
      </c>
      <c r="AE92" s="63">
        <f t="shared" ref="AE92:AE102" si="50">+AE91+AE8</f>
        <v>217720</v>
      </c>
      <c r="AF92" s="40">
        <f t="shared" ref="AF92:AG102" si="51">+AF91+AF8</f>
        <v>161365</v>
      </c>
      <c r="AG92" s="40">
        <f t="shared" si="51"/>
        <v>168503</v>
      </c>
    </row>
    <row r="93" spans="1:33">
      <c r="A93" s="5" t="s">
        <v>7</v>
      </c>
      <c r="B93" s="6">
        <f t="shared" si="28"/>
        <v>145736</v>
      </c>
      <c r="C93" s="7">
        <f t="shared" si="29"/>
        <v>150647</v>
      </c>
      <c r="D93" s="7">
        <f t="shared" si="30"/>
        <v>174755</v>
      </c>
      <c r="E93" s="7">
        <f t="shared" si="31"/>
        <v>165155</v>
      </c>
      <c r="F93" s="25">
        <f t="shared" si="32"/>
        <v>147523</v>
      </c>
      <c r="G93" s="63">
        <f t="shared" si="33"/>
        <v>253915</v>
      </c>
      <c r="H93" s="40">
        <f t="shared" si="34"/>
        <v>133596</v>
      </c>
      <c r="I93" s="40">
        <f t="shared" si="34"/>
        <v>159061</v>
      </c>
      <c r="J93" s="6">
        <f t="shared" si="35"/>
        <v>0</v>
      </c>
      <c r="K93" s="7">
        <f t="shared" si="36"/>
        <v>0</v>
      </c>
      <c r="L93" s="7">
        <f t="shared" si="37"/>
        <v>0</v>
      </c>
      <c r="M93" s="7">
        <f t="shared" si="38"/>
        <v>0</v>
      </c>
      <c r="N93" s="7">
        <f t="shared" si="39"/>
        <v>0</v>
      </c>
      <c r="O93" s="7">
        <f t="shared" si="40"/>
        <v>0</v>
      </c>
      <c r="P93" s="29">
        <f t="shared" si="41"/>
        <v>161</v>
      </c>
      <c r="Q93" s="29">
        <f t="shared" si="41"/>
        <v>0</v>
      </c>
      <c r="R93" s="6">
        <f t="shared" si="42"/>
        <v>79042</v>
      </c>
      <c r="S93" s="7">
        <f t="shared" si="43"/>
        <v>98836</v>
      </c>
      <c r="T93" s="7">
        <f t="shared" si="44"/>
        <v>75898</v>
      </c>
      <c r="U93" s="7">
        <f t="shared" si="45"/>
        <v>130058</v>
      </c>
      <c r="V93" s="7">
        <f t="shared" si="46"/>
        <v>196929</v>
      </c>
      <c r="W93" s="7">
        <f t="shared" si="47"/>
        <v>104331</v>
      </c>
      <c r="X93" s="40">
        <f t="shared" si="48"/>
        <v>135694</v>
      </c>
      <c r="Y93" s="40">
        <f t="shared" si="48"/>
        <v>117275</v>
      </c>
      <c r="Z93" s="6">
        <f t="shared" si="24"/>
        <v>224778</v>
      </c>
      <c r="AA93" s="7">
        <f t="shared" si="25"/>
        <v>249483</v>
      </c>
      <c r="AB93" s="7">
        <f t="shared" si="26"/>
        <v>250653</v>
      </c>
      <c r="AC93" s="7">
        <f t="shared" si="27"/>
        <v>295213</v>
      </c>
      <c r="AD93" s="7">
        <f t="shared" si="49"/>
        <v>344452</v>
      </c>
      <c r="AE93" s="63">
        <f t="shared" si="50"/>
        <v>358246</v>
      </c>
      <c r="AF93" s="40">
        <f t="shared" si="51"/>
        <v>269451</v>
      </c>
      <c r="AG93" s="40">
        <f t="shared" si="51"/>
        <v>276336</v>
      </c>
    </row>
    <row r="94" spans="1:33">
      <c r="A94" s="5" t="s">
        <v>8</v>
      </c>
      <c r="B94" s="6">
        <f t="shared" si="28"/>
        <v>197721</v>
      </c>
      <c r="C94" s="7">
        <f t="shared" si="29"/>
        <v>212047</v>
      </c>
      <c r="D94" s="7">
        <f t="shared" si="30"/>
        <v>240126</v>
      </c>
      <c r="E94" s="7">
        <f t="shared" si="31"/>
        <v>216098</v>
      </c>
      <c r="F94" s="25">
        <f t="shared" si="32"/>
        <v>194936</v>
      </c>
      <c r="G94" s="63">
        <f t="shared" si="33"/>
        <v>314870</v>
      </c>
      <c r="H94" s="40">
        <f t="shared" si="34"/>
        <v>182171</v>
      </c>
      <c r="I94" s="40">
        <f t="shared" si="34"/>
        <v>214714</v>
      </c>
      <c r="J94" s="6">
        <f t="shared" si="35"/>
        <v>0</v>
      </c>
      <c r="K94" s="7">
        <f t="shared" si="36"/>
        <v>0</v>
      </c>
      <c r="L94" s="7">
        <f t="shared" si="37"/>
        <v>0</v>
      </c>
      <c r="M94" s="7">
        <f t="shared" si="38"/>
        <v>0</v>
      </c>
      <c r="N94" s="7">
        <f t="shared" si="39"/>
        <v>0</v>
      </c>
      <c r="O94" s="7">
        <f t="shared" si="40"/>
        <v>0</v>
      </c>
      <c r="P94" s="29">
        <f t="shared" si="41"/>
        <v>161</v>
      </c>
      <c r="Q94" s="29">
        <f t="shared" si="41"/>
        <v>0</v>
      </c>
      <c r="R94" s="6">
        <f t="shared" si="42"/>
        <v>134727</v>
      </c>
      <c r="S94" s="7">
        <f t="shared" si="43"/>
        <v>137772</v>
      </c>
      <c r="T94" s="7">
        <f t="shared" si="44"/>
        <v>133511</v>
      </c>
      <c r="U94" s="7">
        <f t="shared" si="45"/>
        <v>188927</v>
      </c>
      <c r="V94" s="7">
        <f t="shared" si="46"/>
        <v>253240</v>
      </c>
      <c r="W94" s="7">
        <f t="shared" si="47"/>
        <v>156106</v>
      </c>
      <c r="X94" s="40">
        <f t="shared" si="48"/>
        <v>182999</v>
      </c>
      <c r="Y94" s="40">
        <f t="shared" si="48"/>
        <v>179471</v>
      </c>
      <c r="Z94" s="6">
        <f t="shared" si="24"/>
        <v>332448</v>
      </c>
      <c r="AA94" s="7">
        <f t="shared" si="25"/>
        <v>349819</v>
      </c>
      <c r="AB94" s="7">
        <f t="shared" si="26"/>
        <v>373637</v>
      </c>
      <c r="AC94" s="7">
        <f t="shared" si="27"/>
        <v>405025</v>
      </c>
      <c r="AD94" s="7">
        <f t="shared" si="49"/>
        <v>448176</v>
      </c>
      <c r="AE94" s="63">
        <f t="shared" si="50"/>
        <v>470976</v>
      </c>
      <c r="AF94" s="40">
        <f t="shared" si="51"/>
        <v>365331</v>
      </c>
      <c r="AG94" s="40">
        <f t="shared" si="51"/>
        <v>394185</v>
      </c>
    </row>
    <row r="95" spans="1:33">
      <c r="A95" s="5" t="s">
        <v>9</v>
      </c>
      <c r="B95" s="6">
        <f t="shared" si="28"/>
        <v>249380</v>
      </c>
      <c r="C95" s="7">
        <f t="shared" si="29"/>
        <v>260026</v>
      </c>
      <c r="D95" s="7">
        <f t="shared" si="30"/>
        <v>296774</v>
      </c>
      <c r="E95" s="7">
        <f t="shared" si="31"/>
        <v>281152</v>
      </c>
      <c r="F95" s="25">
        <f t="shared" si="32"/>
        <v>240009</v>
      </c>
      <c r="G95" s="63">
        <f t="shared" si="33"/>
        <v>365835</v>
      </c>
      <c r="H95" s="40">
        <f t="shared" si="34"/>
        <v>229071</v>
      </c>
      <c r="I95" s="40">
        <f t="shared" si="34"/>
        <v>285633</v>
      </c>
      <c r="J95" s="6">
        <f t="shared" si="35"/>
        <v>0</v>
      </c>
      <c r="K95" s="7">
        <f t="shared" si="36"/>
        <v>0</v>
      </c>
      <c r="L95" s="7">
        <f t="shared" si="37"/>
        <v>0</v>
      </c>
      <c r="M95" s="7">
        <f t="shared" si="38"/>
        <v>0</v>
      </c>
      <c r="N95" s="7">
        <f t="shared" si="39"/>
        <v>0</v>
      </c>
      <c r="O95" s="7">
        <f t="shared" si="40"/>
        <v>0</v>
      </c>
      <c r="P95" s="29">
        <f t="shared" si="41"/>
        <v>161</v>
      </c>
      <c r="Q95" s="29">
        <f t="shared" si="41"/>
        <v>0</v>
      </c>
      <c r="R95" s="6">
        <f t="shared" si="42"/>
        <v>162596</v>
      </c>
      <c r="S95" s="7">
        <f t="shared" si="43"/>
        <v>180780</v>
      </c>
      <c r="T95" s="7">
        <f t="shared" si="44"/>
        <v>165966</v>
      </c>
      <c r="U95" s="7">
        <f t="shared" si="45"/>
        <v>215911</v>
      </c>
      <c r="V95" s="7">
        <f t="shared" si="46"/>
        <v>326793</v>
      </c>
      <c r="W95" s="7">
        <f t="shared" si="47"/>
        <v>181305</v>
      </c>
      <c r="X95" s="40">
        <f t="shared" si="48"/>
        <v>214551</v>
      </c>
      <c r="Y95" s="40">
        <f t="shared" si="48"/>
        <v>207100</v>
      </c>
      <c r="Z95" s="6">
        <f t="shared" si="24"/>
        <v>411976</v>
      </c>
      <c r="AA95" s="7">
        <f t="shared" si="25"/>
        <v>440806</v>
      </c>
      <c r="AB95" s="7">
        <f t="shared" si="26"/>
        <v>462740</v>
      </c>
      <c r="AC95" s="7">
        <f t="shared" si="27"/>
        <v>497063</v>
      </c>
      <c r="AD95" s="7">
        <f t="shared" si="49"/>
        <v>566802</v>
      </c>
      <c r="AE95" s="63">
        <f t="shared" si="50"/>
        <v>547140</v>
      </c>
      <c r="AF95" s="40">
        <f t="shared" si="51"/>
        <v>443783</v>
      </c>
      <c r="AG95" s="40">
        <f t="shared" si="51"/>
        <v>492733</v>
      </c>
    </row>
    <row r="96" spans="1:33">
      <c r="A96" s="5" t="s">
        <v>10</v>
      </c>
      <c r="B96" s="6">
        <f t="shared" si="28"/>
        <v>300109</v>
      </c>
      <c r="C96" s="7">
        <f t="shared" si="29"/>
        <v>307203</v>
      </c>
      <c r="D96" s="7">
        <f t="shared" si="30"/>
        <v>345942</v>
      </c>
      <c r="E96" s="7">
        <f t="shared" si="31"/>
        <v>346189</v>
      </c>
      <c r="F96" s="25">
        <f t="shared" si="32"/>
        <v>281238</v>
      </c>
      <c r="G96" s="63">
        <f t="shared" si="33"/>
        <v>411942</v>
      </c>
      <c r="H96" s="40">
        <f t="shared" si="34"/>
        <v>269336</v>
      </c>
      <c r="I96" s="40">
        <f t="shared" si="34"/>
        <v>342563</v>
      </c>
      <c r="J96" s="6">
        <f t="shared" si="35"/>
        <v>0</v>
      </c>
      <c r="K96" s="7">
        <f t="shared" si="36"/>
        <v>49</v>
      </c>
      <c r="L96" s="7">
        <f t="shared" si="37"/>
        <v>0</v>
      </c>
      <c r="M96" s="7">
        <f t="shared" si="38"/>
        <v>0</v>
      </c>
      <c r="N96" s="7">
        <f t="shared" si="39"/>
        <v>0</v>
      </c>
      <c r="O96" s="7">
        <f t="shared" si="40"/>
        <v>0</v>
      </c>
      <c r="P96" s="29">
        <f t="shared" si="41"/>
        <v>161</v>
      </c>
      <c r="Q96" s="29">
        <f t="shared" si="41"/>
        <v>0</v>
      </c>
      <c r="R96" s="6">
        <f t="shared" si="42"/>
        <v>175529</v>
      </c>
      <c r="S96" s="7">
        <f t="shared" si="43"/>
        <v>236930</v>
      </c>
      <c r="T96" s="7">
        <f t="shared" si="44"/>
        <v>191800</v>
      </c>
      <c r="U96" s="7">
        <f t="shared" si="45"/>
        <v>288329</v>
      </c>
      <c r="V96" s="7">
        <f t="shared" si="46"/>
        <v>390338</v>
      </c>
      <c r="W96" s="7">
        <f t="shared" si="47"/>
        <v>190795</v>
      </c>
      <c r="X96" s="40">
        <f t="shared" si="48"/>
        <v>227167</v>
      </c>
      <c r="Y96" s="40">
        <f t="shared" si="48"/>
        <v>255401</v>
      </c>
      <c r="Z96" s="6">
        <f t="shared" si="24"/>
        <v>475638</v>
      </c>
      <c r="AA96" s="7">
        <f t="shared" si="25"/>
        <v>544182</v>
      </c>
      <c r="AB96" s="7">
        <f t="shared" si="26"/>
        <v>537742</v>
      </c>
      <c r="AC96" s="7">
        <f t="shared" si="27"/>
        <v>634518</v>
      </c>
      <c r="AD96" s="7">
        <f t="shared" si="49"/>
        <v>671576</v>
      </c>
      <c r="AE96" s="63">
        <f t="shared" si="50"/>
        <v>602737</v>
      </c>
      <c r="AF96" s="40">
        <f t="shared" si="51"/>
        <v>496664</v>
      </c>
      <c r="AG96" s="40">
        <f t="shared" si="51"/>
        <v>597964</v>
      </c>
    </row>
    <row r="97" spans="1:33">
      <c r="A97" s="5" t="s">
        <v>11</v>
      </c>
      <c r="B97" s="6">
        <f t="shared" si="28"/>
        <v>340064</v>
      </c>
      <c r="C97" s="7">
        <f t="shared" si="29"/>
        <v>363176</v>
      </c>
      <c r="D97" s="7">
        <f t="shared" si="30"/>
        <v>403076</v>
      </c>
      <c r="E97" s="7">
        <f t="shared" si="31"/>
        <v>407107</v>
      </c>
      <c r="F97" s="25">
        <f t="shared" si="32"/>
        <v>328035</v>
      </c>
      <c r="G97" s="63">
        <f t="shared" si="33"/>
        <v>456647</v>
      </c>
      <c r="H97" s="40">
        <f t="shared" si="34"/>
        <v>310058</v>
      </c>
      <c r="I97" s="40">
        <f t="shared" si="34"/>
        <v>394229</v>
      </c>
      <c r="J97" s="6">
        <f t="shared" si="35"/>
        <v>0</v>
      </c>
      <c r="K97" s="7">
        <f t="shared" si="36"/>
        <v>49</v>
      </c>
      <c r="L97" s="7">
        <f t="shared" si="37"/>
        <v>0</v>
      </c>
      <c r="M97" s="7">
        <f t="shared" si="38"/>
        <v>0</v>
      </c>
      <c r="N97" s="7">
        <f t="shared" si="39"/>
        <v>0</v>
      </c>
      <c r="O97" s="7">
        <f t="shared" si="40"/>
        <v>0</v>
      </c>
      <c r="P97" s="29">
        <f t="shared" si="41"/>
        <v>161</v>
      </c>
      <c r="Q97" s="29">
        <f t="shared" si="41"/>
        <v>0</v>
      </c>
      <c r="R97" s="6">
        <f t="shared" si="42"/>
        <v>241571</v>
      </c>
      <c r="S97" s="7">
        <f t="shared" si="43"/>
        <v>261038</v>
      </c>
      <c r="T97" s="7">
        <f t="shared" si="44"/>
        <v>244644</v>
      </c>
      <c r="U97" s="7">
        <f t="shared" si="45"/>
        <v>343779</v>
      </c>
      <c r="V97" s="7">
        <f t="shared" si="46"/>
        <v>460731</v>
      </c>
      <c r="W97" s="7">
        <f t="shared" si="47"/>
        <v>221120</v>
      </c>
      <c r="X97" s="40">
        <f t="shared" si="48"/>
        <v>256653</v>
      </c>
      <c r="Y97" s="40">
        <f t="shared" si="48"/>
        <v>298989</v>
      </c>
      <c r="Z97" s="6">
        <f t="shared" si="24"/>
        <v>581635</v>
      </c>
      <c r="AA97" s="7">
        <f t="shared" si="25"/>
        <v>624263</v>
      </c>
      <c r="AB97" s="7">
        <f t="shared" si="26"/>
        <v>647720</v>
      </c>
      <c r="AC97" s="7">
        <f t="shared" si="27"/>
        <v>750886</v>
      </c>
      <c r="AD97" s="7">
        <f t="shared" si="49"/>
        <v>788766</v>
      </c>
      <c r="AE97" s="63">
        <f t="shared" si="50"/>
        <v>677767</v>
      </c>
      <c r="AF97" s="40">
        <f t="shared" si="51"/>
        <v>566872</v>
      </c>
      <c r="AG97" s="40">
        <f t="shared" si="51"/>
        <v>693218</v>
      </c>
    </row>
    <row r="98" spans="1:33">
      <c r="A98" s="5" t="s">
        <v>12</v>
      </c>
      <c r="B98" s="6">
        <f t="shared" si="28"/>
        <v>388849</v>
      </c>
      <c r="C98" s="7">
        <f t="shared" si="29"/>
        <v>414481</v>
      </c>
      <c r="D98" s="7">
        <f t="shared" si="30"/>
        <v>464133</v>
      </c>
      <c r="E98" s="7">
        <f t="shared" si="31"/>
        <v>457462</v>
      </c>
      <c r="F98" s="25">
        <f t="shared" si="32"/>
        <v>380038</v>
      </c>
      <c r="G98" s="63">
        <f t="shared" si="33"/>
        <v>493120</v>
      </c>
      <c r="H98" s="40">
        <f t="shared" si="34"/>
        <v>346705</v>
      </c>
      <c r="I98" s="40">
        <f t="shared" si="34"/>
        <v>446166</v>
      </c>
      <c r="J98" s="6">
        <f t="shared" si="35"/>
        <v>0</v>
      </c>
      <c r="K98" s="7">
        <f t="shared" si="36"/>
        <v>49</v>
      </c>
      <c r="L98" s="7">
        <f t="shared" si="37"/>
        <v>0</v>
      </c>
      <c r="M98" s="7">
        <f t="shared" si="38"/>
        <v>0</v>
      </c>
      <c r="N98" s="7">
        <f t="shared" si="39"/>
        <v>0</v>
      </c>
      <c r="O98" s="7">
        <f t="shared" si="40"/>
        <v>0</v>
      </c>
      <c r="P98" s="29">
        <f t="shared" si="41"/>
        <v>161</v>
      </c>
      <c r="Q98" s="29">
        <f t="shared" si="41"/>
        <v>0</v>
      </c>
      <c r="R98" s="6">
        <f t="shared" si="42"/>
        <v>279038</v>
      </c>
      <c r="S98" s="7">
        <f t="shared" si="43"/>
        <v>318443</v>
      </c>
      <c r="T98" s="7">
        <f t="shared" si="44"/>
        <v>286734</v>
      </c>
      <c r="U98" s="7">
        <f t="shared" si="45"/>
        <v>443190</v>
      </c>
      <c r="V98" s="7">
        <f t="shared" si="46"/>
        <v>536942</v>
      </c>
      <c r="W98" s="7">
        <f t="shared" si="47"/>
        <v>253369</v>
      </c>
      <c r="X98" s="40">
        <f t="shared" si="48"/>
        <v>299806</v>
      </c>
      <c r="Y98" s="40">
        <f t="shared" si="48"/>
        <v>368563</v>
      </c>
      <c r="Z98" s="6">
        <f t="shared" si="24"/>
        <v>667887</v>
      </c>
      <c r="AA98" s="7">
        <f t="shared" si="25"/>
        <v>732973</v>
      </c>
      <c r="AB98" s="7">
        <f t="shared" si="26"/>
        <v>750867</v>
      </c>
      <c r="AC98" s="7">
        <f t="shared" si="27"/>
        <v>900652</v>
      </c>
      <c r="AD98" s="7">
        <f t="shared" si="49"/>
        <v>916980</v>
      </c>
      <c r="AE98" s="63">
        <f t="shared" si="50"/>
        <v>746489</v>
      </c>
      <c r="AF98" s="40">
        <f t="shared" si="51"/>
        <v>646672</v>
      </c>
      <c r="AG98" s="40">
        <f t="shared" si="51"/>
        <v>814729</v>
      </c>
    </row>
    <row r="99" spans="1:33">
      <c r="A99" s="5" t="s">
        <v>13</v>
      </c>
      <c r="B99" s="6">
        <f t="shared" si="28"/>
        <v>435646</v>
      </c>
      <c r="C99" s="7">
        <f t="shared" si="29"/>
        <v>465579</v>
      </c>
      <c r="D99" s="7">
        <f t="shared" si="30"/>
        <v>533737</v>
      </c>
      <c r="E99" s="7">
        <f t="shared" si="31"/>
        <v>511302</v>
      </c>
      <c r="F99" s="25">
        <f t="shared" si="32"/>
        <v>438378</v>
      </c>
      <c r="G99" s="63">
        <f t="shared" si="33"/>
        <v>536089</v>
      </c>
      <c r="H99" s="40">
        <f t="shared" si="34"/>
        <v>382182</v>
      </c>
      <c r="I99" s="40">
        <f t="shared" si="34"/>
        <v>492988</v>
      </c>
      <c r="J99" s="6">
        <f t="shared" si="35"/>
        <v>0</v>
      </c>
      <c r="K99" s="7">
        <f t="shared" si="36"/>
        <v>49</v>
      </c>
      <c r="L99" s="7">
        <f t="shared" si="37"/>
        <v>0</v>
      </c>
      <c r="M99" s="7">
        <f t="shared" si="38"/>
        <v>0</v>
      </c>
      <c r="N99" s="7">
        <f t="shared" si="39"/>
        <v>0</v>
      </c>
      <c r="O99" s="7">
        <f t="shared" si="40"/>
        <v>0</v>
      </c>
      <c r="P99" s="29">
        <f t="shared" si="41"/>
        <v>161</v>
      </c>
      <c r="Q99" s="29">
        <f t="shared" si="41"/>
        <v>0</v>
      </c>
      <c r="R99" s="6">
        <f t="shared" si="42"/>
        <v>321673</v>
      </c>
      <c r="S99" s="7">
        <f t="shared" si="43"/>
        <v>346715</v>
      </c>
      <c r="T99" s="7">
        <f t="shared" si="44"/>
        <v>311722</v>
      </c>
      <c r="U99" s="7">
        <f t="shared" si="45"/>
        <v>511695</v>
      </c>
      <c r="V99" s="7">
        <f t="shared" si="46"/>
        <v>613052</v>
      </c>
      <c r="W99" s="7">
        <f t="shared" si="47"/>
        <v>313205</v>
      </c>
      <c r="X99" s="40">
        <f t="shared" si="48"/>
        <v>366720</v>
      </c>
      <c r="Y99" s="40">
        <f t="shared" si="48"/>
        <v>460678</v>
      </c>
      <c r="Z99" s="6">
        <f t="shared" si="24"/>
        <v>757319</v>
      </c>
      <c r="AA99" s="7">
        <f t="shared" si="25"/>
        <v>812343</v>
      </c>
      <c r="AB99" s="7">
        <f t="shared" si="26"/>
        <v>845459</v>
      </c>
      <c r="AC99" s="7">
        <f t="shared" si="27"/>
        <v>1022997</v>
      </c>
      <c r="AD99" s="7">
        <f t="shared" si="49"/>
        <v>1051430</v>
      </c>
      <c r="AE99" s="63">
        <f t="shared" si="50"/>
        <v>849294</v>
      </c>
      <c r="AF99" s="40">
        <f t="shared" si="51"/>
        <v>749063</v>
      </c>
      <c r="AG99" s="40">
        <f t="shared" si="51"/>
        <v>953666</v>
      </c>
    </row>
    <row r="100" spans="1:33">
      <c r="A100" s="5" t="s">
        <v>14</v>
      </c>
      <c r="B100" s="6">
        <f t="shared" si="28"/>
        <v>490009</v>
      </c>
      <c r="C100" s="7">
        <f t="shared" si="29"/>
        <v>519304</v>
      </c>
      <c r="D100" s="7">
        <f t="shared" si="30"/>
        <v>587570</v>
      </c>
      <c r="E100" s="7">
        <f t="shared" si="31"/>
        <v>561838</v>
      </c>
      <c r="F100" s="25">
        <f t="shared" si="32"/>
        <v>513283</v>
      </c>
      <c r="G100" s="63">
        <f t="shared" si="33"/>
        <v>576745</v>
      </c>
      <c r="H100" s="40">
        <f t="shared" si="34"/>
        <v>422098</v>
      </c>
      <c r="I100" s="40">
        <f t="shared" si="34"/>
        <v>532717</v>
      </c>
      <c r="J100" s="6">
        <f t="shared" si="35"/>
        <v>0</v>
      </c>
      <c r="K100" s="7">
        <f t="shared" si="36"/>
        <v>49</v>
      </c>
      <c r="L100" s="7">
        <f t="shared" si="37"/>
        <v>0</v>
      </c>
      <c r="M100" s="7">
        <f t="shared" si="38"/>
        <v>0</v>
      </c>
      <c r="N100" s="7">
        <f t="shared" si="39"/>
        <v>0</v>
      </c>
      <c r="O100" s="7">
        <f t="shared" si="40"/>
        <v>0</v>
      </c>
      <c r="P100" s="29">
        <f t="shared" si="41"/>
        <v>161</v>
      </c>
      <c r="Q100" s="29">
        <f t="shared" si="41"/>
        <v>0</v>
      </c>
      <c r="R100" s="6">
        <f t="shared" si="42"/>
        <v>340210</v>
      </c>
      <c r="S100" s="7">
        <f t="shared" si="43"/>
        <v>388278</v>
      </c>
      <c r="T100" s="7">
        <f t="shared" si="44"/>
        <v>348395</v>
      </c>
      <c r="U100" s="7">
        <f t="shared" si="45"/>
        <v>567437</v>
      </c>
      <c r="V100" s="7">
        <f t="shared" si="46"/>
        <v>650308</v>
      </c>
      <c r="W100" s="7">
        <f t="shared" si="47"/>
        <v>376825</v>
      </c>
      <c r="X100" s="40">
        <f t="shared" si="48"/>
        <v>436246</v>
      </c>
      <c r="Y100" s="40">
        <f t="shared" si="48"/>
        <v>502050</v>
      </c>
      <c r="Z100" s="6">
        <f t="shared" si="24"/>
        <v>830219</v>
      </c>
      <c r="AA100" s="7">
        <f t="shared" si="25"/>
        <v>907631</v>
      </c>
      <c r="AB100" s="7">
        <f t="shared" si="26"/>
        <v>935965</v>
      </c>
      <c r="AC100" s="7">
        <f t="shared" si="27"/>
        <v>1129275</v>
      </c>
      <c r="AD100" s="7">
        <f t="shared" si="49"/>
        <v>1163591</v>
      </c>
      <c r="AE100" s="63">
        <f t="shared" si="50"/>
        <v>953570</v>
      </c>
      <c r="AF100" s="40">
        <f t="shared" si="51"/>
        <v>858505</v>
      </c>
      <c r="AG100" s="40">
        <f t="shared" si="51"/>
        <v>1034767</v>
      </c>
    </row>
    <row r="101" spans="1:33">
      <c r="A101" s="5" t="s">
        <v>15</v>
      </c>
      <c r="B101" s="6">
        <f t="shared" si="28"/>
        <v>542800</v>
      </c>
      <c r="C101" s="7">
        <f t="shared" si="29"/>
        <v>576658</v>
      </c>
      <c r="D101" s="7">
        <f t="shared" si="30"/>
        <v>648169</v>
      </c>
      <c r="E101" s="7">
        <f t="shared" si="31"/>
        <v>601563</v>
      </c>
      <c r="F101" s="25">
        <f t="shared" si="32"/>
        <v>591651</v>
      </c>
      <c r="G101" s="63">
        <f t="shared" si="33"/>
        <v>621055</v>
      </c>
      <c r="H101" s="40">
        <f t="shared" si="34"/>
        <v>461213</v>
      </c>
      <c r="I101" s="40">
        <f t="shared" si="34"/>
        <v>595717</v>
      </c>
      <c r="J101" s="6">
        <f t="shared" si="35"/>
        <v>0</v>
      </c>
      <c r="K101" s="7">
        <f t="shared" si="36"/>
        <v>49</v>
      </c>
      <c r="L101" s="7">
        <f t="shared" si="37"/>
        <v>0</v>
      </c>
      <c r="M101" s="7">
        <f t="shared" si="38"/>
        <v>0</v>
      </c>
      <c r="N101" s="7">
        <f t="shared" si="39"/>
        <v>0</v>
      </c>
      <c r="O101" s="7">
        <f t="shared" si="40"/>
        <v>0</v>
      </c>
      <c r="P101" s="29">
        <f t="shared" si="41"/>
        <v>161</v>
      </c>
      <c r="Q101" s="29">
        <f t="shared" si="41"/>
        <v>0</v>
      </c>
      <c r="R101" s="6">
        <f t="shared" si="42"/>
        <v>362942</v>
      </c>
      <c r="S101" s="7">
        <f t="shared" si="43"/>
        <v>401028</v>
      </c>
      <c r="T101" s="7">
        <f t="shared" si="44"/>
        <v>378616</v>
      </c>
      <c r="U101" s="7">
        <f t="shared" si="45"/>
        <v>633927</v>
      </c>
      <c r="V101" s="7">
        <f t="shared" si="46"/>
        <v>717473</v>
      </c>
      <c r="W101" s="7">
        <f t="shared" si="47"/>
        <v>410074</v>
      </c>
      <c r="X101" s="40">
        <f t="shared" si="48"/>
        <v>452273</v>
      </c>
      <c r="Y101" s="40">
        <f t="shared" si="48"/>
        <v>523634</v>
      </c>
      <c r="Z101" s="6">
        <f t="shared" si="24"/>
        <v>905742</v>
      </c>
      <c r="AA101" s="7">
        <f t="shared" si="25"/>
        <v>977735</v>
      </c>
      <c r="AB101" s="7">
        <f t="shared" si="26"/>
        <v>1026785</v>
      </c>
      <c r="AC101" s="7">
        <f t="shared" si="27"/>
        <v>1235490</v>
      </c>
      <c r="AD101" s="7">
        <f t="shared" si="49"/>
        <v>1309124</v>
      </c>
      <c r="AE101" s="63">
        <f t="shared" si="50"/>
        <v>1031129</v>
      </c>
      <c r="AF101" s="40">
        <f t="shared" si="51"/>
        <v>913647</v>
      </c>
      <c r="AG101" s="40">
        <f t="shared" si="51"/>
        <v>1119351</v>
      </c>
    </row>
    <row r="102" spans="1:33" ht="13.5" thickBot="1">
      <c r="A102" s="20" t="s">
        <v>16</v>
      </c>
      <c r="B102" s="21">
        <f t="shared" si="28"/>
        <v>618230</v>
      </c>
      <c r="C102" s="22">
        <f t="shared" si="29"/>
        <v>637908</v>
      </c>
      <c r="D102" s="22">
        <f t="shared" si="30"/>
        <v>706593</v>
      </c>
      <c r="E102" s="22">
        <f t="shared" si="31"/>
        <v>648527</v>
      </c>
      <c r="F102" s="50">
        <f t="shared" si="32"/>
        <v>695827</v>
      </c>
      <c r="G102" s="64">
        <f t="shared" si="33"/>
        <v>679934</v>
      </c>
      <c r="H102" s="47">
        <f t="shared" si="34"/>
        <v>511947</v>
      </c>
      <c r="I102" s="47">
        <f t="shared" si="34"/>
        <v>656271</v>
      </c>
      <c r="J102" s="21">
        <f t="shared" si="35"/>
        <v>0</v>
      </c>
      <c r="K102" s="22">
        <f t="shared" si="36"/>
        <v>49</v>
      </c>
      <c r="L102" s="22">
        <f t="shared" si="37"/>
        <v>0</v>
      </c>
      <c r="M102" s="22">
        <f t="shared" si="38"/>
        <v>0</v>
      </c>
      <c r="N102" s="22">
        <f t="shared" si="39"/>
        <v>0</v>
      </c>
      <c r="O102" s="22">
        <f t="shared" si="40"/>
        <v>0</v>
      </c>
      <c r="P102" s="30">
        <f t="shared" si="41"/>
        <v>161</v>
      </c>
      <c r="Q102" s="30">
        <f t="shared" si="41"/>
        <v>0</v>
      </c>
      <c r="R102" s="21">
        <f t="shared" si="42"/>
        <v>371629</v>
      </c>
      <c r="S102" s="22">
        <f t="shared" si="43"/>
        <v>417148</v>
      </c>
      <c r="T102" s="22">
        <f t="shared" si="44"/>
        <v>393756</v>
      </c>
      <c r="U102" s="22">
        <f t="shared" si="45"/>
        <v>679168</v>
      </c>
      <c r="V102" s="22">
        <f t="shared" si="46"/>
        <v>753149</v>
      </c>
      <c r="W102" s="22">
        <f t="shared" si="47"/>
        <v>416122</v>
      </c>
      <c r="X102" s="47">
        <f t="shared" si="48"/>
        <v>474904</v>
      </c>
      <c r="Y102" s="47">
        <f t="shared" si="48"/>
        <v>563120</v>
      </c>
      <c r="Z102" s="21">
        <f t="shared" si="24"/>
        <v>989859</v>
      </c>
      <c r="AA102" s="22">
        <f t="shared" si="25"/>
        <v>1055105</v>
      </c>
      <c r="AB102" s="22">
        <f t="shared" si="26"/>
        <v>1100349</v>
      </c>
      <c r="AC102" s="22">
        <f t="shared" si="27"/>
        <v>1327695</v>
      </c>
      <c r="AD102" s="22">
        <f t="shared" si="49"/>
        <v>1448976</v>
      </c>
      <c r="AE102" s="64">
        <f t="shared" si="50"/>
        <v>1096056</v>
      </c>
      <c r="AF102" s="47">
        <f t="shared" si="51"/>
        <v>987012</v>
      </c>
      <c r="AG102" s="47">
        <f t="shared" si="51"/>
        <v>1219391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52">+B27</f>
        <v>0</v>
      </c>
      <c r="C110" s="7">
        <f t="shared" si="52"/>
        <v>0</v>
      </c>
      <c r="D110" s="7">
        <f t="shared" si="52"/>
        <v>0</v>
      </c>
      <c r="E110" s="7">
        <f t="shared" si="52"/>
        <v>0</v>
      </c>
      <c r="F110" s="25">
        <f t="shared" si="52"/>
        <v>0</v>
      </c>
      <c r="G110" s="63">
        <f t="shared" si="52"/>
        <v>0</v>
      </c>
      <c r="H110" s="40">
        <f t="shared" si="52"/>
        <v>0</v>
      </c>
      <c r="I110" s="40">
        <f t="shared" ref="I110" si="53">+I27</f>
        <v>0</v>
      </c>
      <c r="J110" s="6">
        <f t="shared" si="52"/>
        <v>0</v>
      </c>
      <c r="K110" s="7">
        <f t="shared" si="52"/>
        <v>0</v>
      </c>
      <c r="L110" s="7">
        <f t="shared" si="52"/>
        <v>0</v>
      </c>
      <c r="M110" s="7">
        <f t="shared" si="52"/>
        <v>0</v>
      </c>
      <c r="N110" s="7">
        <f t="shared" si="52"/>
        <v>0</v>
      </c>
      <c r="O110" s="7">
        <f t="shared" si="52"/>
        <v>0</v>
      </c>
      <c r="P110" s="29">
        <f t="shared" si="52"/>
        <v>0</v>
      </c>
      <c r="Q110" s="29">
        <f t="shared" ref="Q110" si="54">+Q27</f>
        <v>0</v>
      </c>
      <c r="R110" s="6">
        <f t="shared" si="52"/>
        <v>0</v>
      </c>
      <c r="S110" s="7">
        <f t="shared" si="52"/>
        <v>0</v>
      </c>
      <c r="T110" s="7">
        <f t="shared" si="52"/>
        <v>0</v>
      </c>
      <c r="U110" s="7">
        <f t="shared" si="52"/>
        <v>0</v>
      </c>
      <c r="V110" s="7">
        <f t="shared" si="52"/>
        <v>0</v>
      </c>
      <c r="W110" s="7">
        <f t="shared" si="52"/>
        <v>0</v>
      </c>
      <c r="X110" s="40">
        <f t="shared" si="52"/>
        <v>0</v>
      </c>
      <c r="Y110" s="40">
        <f t="shared" ref="Y110" si="55">+Y27</f>
        <v>0</v>
      </c>
      <c r="Z110" s="6">
        <f t="shared" ref="Z110:Z121" si="56">+R110+J110+B110</f>
        <v>0</v>
      </c>
      <c r="AA110" s="7">
        <f t="shared" ref="AA110:AA121" si="57">+S110+K110+C110</f>
        <v>0</v>
      </c>
      <c r="AB110" s="7">
        <f t="shared" ref="AB110:AB121" si="58">+T110+L110+D110</f>
        <v>0</v>
      </c>
      <c r="AC110" s="7">
        <f t="shared" ref="AC110:AC121" si="59">+U110+M110+E110</f>
        <v>0</v>
      </c>
      <c r="AD110" s="7">
        <f>+AD27</f>
        <v>0</v>
      </c>
      <c r="AE110" s="63">
        <f>+AE27</f>
        <v>0</v>
      </c>
      <c r="AF110" s="40">
        <f>+AF27</f>
        <v>0</v>
      </c>
      <c r="AG110" s="40">
        <f>+AG27</f>
        <v>0</v>
      </c>
    </row>
    <row r="111" spans="1:33">
      <c r="A111" s="5" t="s">
        <v>24</v>
      </c>
      <c r="B111" s="6">
        <f t="shared" ref="B111:B121" si="60">+B110+B28</f>
        <v>0</v>
      </c>
      <c r="C111" s="7">
        <f t="shared" ref="C111:C121" si="61">+C110+C28</f>
        <v>0</v>
      </c>
      <c r="D111" s="7">
        <f t="shared" ref="D111:D121" si="62">+D110+D28</f>
        <v>0</v>
      </c>
      <c r="E111" s="7">
        <f t="shared" ref="E111:E121" si="63">+E110+E28</f>
        <v>0</v>
      </c>
      <c r="F111" s="25">
        <f t="shared" ref="F111:F121" si="64">+F110+F28</f>
        <v>0</v>
      </c>
      <c r="G111" s="63">
        <f t="shared" ref="G111:G121" si="65">+G110+G28</f>
        <v>0</v>
      </c>
      <c r="H111" s="40">
        <f t="shared" ref="H111:I121" si="66">+H110+H28</f>
        <v>0</v>
      </c>
      <c r="I111" s="40">
        <f t="shared" si="66"/>
        <v>0</v>
      </c>
      <c r="J111" s="6">
        <f t="shared" ref="J111:J121" si="67">+J110+J28</f>
        <v>0</v>
      </c>
      <c r="K111" s="7">
        <f t="shared" ref="K111:K121" si="68">+K110+K28</f>
        <v>0</v>
      </c>
      <c r="L111" s="7">
        <f t="shared" ref="L111:L121" si="69">+L110+L28</f>
        <v>0</v>
      </c>
      <c r="M111" s="7">
        <f t="shared" ref="M111:M121" si="70">+M110+M28</f>
        <v>0</v>
      </c>
      <c r="N111" s="7">
        <f t="shared" ref="N111:N121" si="71">+N110+N28</f>
        <v>0</v>
      </c>
      <c r="O111" s="7">
        <f t="shared" ref="O111:O121" si="72">+O110+O28</f>
        <v>0</v>
      </c>
      <c r="P111" s="29">
        <f t="shared" ref="P111:Q121" si="73">+P110+P28</f>
        <v>0</v>
      </c>
      <c r="Q111" s="29">
        <f t="shared" si="73"/>
        <v>0</v>
      </c>
      <c r="R111" s="6">
        <f t="shared" ref="R111:R121" si="74">+R110+R28</f>
        <v>0</v>
      </c>
      <c r="S111" s="7">
        <f t="shared" ref="S111:S121" si="75">+S110+S28</f>
        <v>0</v>
      </c>
      <c r="T111" s="7">
        <f t="shared" ref="T111:T121" si="76">+T110+T28</f>
        <v>0</v>
      </c>
      <c r="U111" s="7">
        <f t="shared" ref="U111:U121" si="77">+U110+U28</f>
        <v>0</v>
      </c>
      <c r="V111" s="7">
        <f t="shared" ref="V111:V121" si="78">+V110+V28</f>
        <v>0</v>
      </c>
      <c r="W111" s="7">
        <f t="shared" ref="W111:W121" si="79">+W110+W28</f>
        <v>0</v>
      </c>
      <c r="X111" s="40">
        <f t="shared" ref="X111:Y121" si="80">+X110+X28</f>
        <v>0</v>
      </c>
      <c r="Y111" s="40">
        <f t="shared" si="80"/>
        <v>0</v>
      </c>
      <c r="Z111" s="6">
        <f t="shared" si="56"/>
        <v>0</v>
      </c>
      <c r="AA111" s="7">
        <f t="shared" si="57"/>
        <v>0</v>
      </c>
      <c r="AB111" s="7">
        <f t="shared" si="58"/>
        <v>0</v>
      </c>
      <c r="AC111" s="7">
        <f t="shared" si="59"/>
        <v>0</v>
      </c>
      <c r="AD111" s="7">
        <f t="shared" ref="AD111:AD121" si="81">+AD110+AD28</f>
        <v>0</v>
      </c>
      <c r="AE111" s="63">
        <f t="shared" ref="AE111:AE121" si="82">+AE110+AE28</f>
        <v>0</v>
      </c>
      <c r="AF111" s="40">
        <f t="shared" ref="AF111:AG121" si="83">+AF110+AF28</f>
        <v>0</v>
      </c>
      <c r="AG111" s="40">
        <f t="shared" si="83"/>
        <v>0</v>
      </c>
    </row>
    <row r="112" spans="1:33">
      <c r="A112" s="5" t="s">
        <v>7</v>
      </c>
      <c r="B112" s="6">
        <f t="shared" si="60"/>
        <v>0</v>
      </c>
      <c r="C112" s="7">
        <f t="shared" si="61"/>
        <v>0</v>
      </c>
      <c r="D112" s="7">
        <f t="shared" si="62"/>
        <v>0</v>
      </c>
      <c r="E112" s="7">
        <f t="shared" si="63"/>
        <v>0</v>
      </c>
      <c r="F112" s="25">
        <f t="shared" si="64"/>
        <v>0</v>
      </c>
      <c r="G112" s="63">
        <f t="shared" si="65"/>
        <v>0</v>
      </c>
      <c r="H112" s="40">
        <f t="shared" si="66"/>
        <v>0</v>
      </c>
      <c r="I112" s="40">
        <f t="shared" si="66"/>
        <v>0</v>
      </c>
      <c r="J112" s="6">
        <f t="shared" si="67"/>
        <v>0</v>
      </c>
      <c r="K112" s="7">
        <f t="shared" si="68"/>
        <v>0</v>
      </c>
      <c r="L112" s="7">
        <f t="shared" si="69"/>
        <v>0</v>
      </c>
      <c r="M112" s="7">
        <f t="shared" si="70"/>
        <v>0</v>
      </c>
      <c r="N112" s="7">
        <f t="shared" si="71"/>
        <v>0</v>
      </c>
      <c r="O112" s="7">
        <f t="shared" si="72"/>
        <v>0</v>
      </c>
      <c r="P112" s="29">
        <f t="shared" si="73"/>
        <v>0</v>
      </c>
      <c r="Q112" s="29">
        <f t="shared" si="73"/>
        <v>0</v>
      </c>
      <c r="R112" s="6">
        <f t="shared" si="74"/>
        <v>0</v>
      </c>
      <c r="S112" s="7">
        <f t="shared" si="75"/>
        <v>0</v>
      </c>
      <c r="T112" s="7">
        <f t="shared" si="76"/>
        <v>0</v>
      </c>
      <c r="U112" s="7">
        <f t="shared" si="77"/>
        <v>0</v>
      </c>
      <c r="V112" s="7">
        <f t="shared" si="78"/>
        <v>0</v>
      </c>
      <c r="W112" s="7">
        <f t="shared" si="79"/>
        <v>0</v>
      </c>
      <c r="X112" s="40">
        <f t="shared" si="80"/>
        <v>0</v>
      </c>
      <c r="Y112" s="40">
        <f t="shared" si="80"/>
        <v>0</v>
      </c>
      <c r="Z112" s="6">
        <f t="shared" si="56"/>
        <v>0</v>
      </c>
      <c r="AA112" s="7">
        <f t="shared" si="57"/>
        <v>0</v>
      </c>
      <c r="AB112" s="7">
        <f t="shared" si="58"/>
        <v>0</v>
      </c>
      <c r="AC112" s="7">
        <f t="shared" si="59"/>
        <v>0</v>
      </c>
      <c r="AD112" s="7">
        <f t="shared" si="81"/>
        <v>0</v>
      </c>
      <c r="AE112" s="63">
        <f t="shared" si="82"/>
        <v>0</v>
      </c>
      <c r="AF112" s="40">
        <f t="shared" si="83"/>
        <v>0</v>
      </c>
      <c r="AG112" s="40">
        <f t="shared" si="83"/>
        <v>0</v>
      </c>
    </row>
    <row r="113" spans="1:33">
      <c r="A113" s="5" t="s">
        <v>8</v>
      </c>
      <c r="B113" s="6">
        <f t="shared" si="60"/>
        <v>0</v>
      </c>
      <c r="C113" s="7">
        <f t="shared" si="61"/>
        <v>0</v>
      </c>
      <c r="D113" s="7">
        <f t="shared" si="62"/>
        <v>0</v>
      </c>
      <c r="E113" s="7">
        <f t="shared" si="63"/>
        <v>0</v>
      </c>
      <c r="F113" s="25">
        <f t="shared" si="64"/>
        <v>0</v>
      </c>
      <c r="G113" s="63">
        <f t="shared" si="65"/>
        <v>0</v>
      </c>
      <c r="H113" s="40">
        <f t="shared" si="66"/>
        <v>0</v>
      </c>
      <c r="I113" s="40">
        <f t="shared" si="66"/>
        <v>0</v>
      </c>
      <c r="J113" s="6">
        <f t="shared" si="67"/>
        <v>0</v>
      </c>
      <c r="K113" s="7">
        <f t="shared" si="68"/>
        <v>0</v>
      </c>
      <c r="L113" s="7">
        <f t="shared" si="69"/>
        <v>0</v>
      </c>
      <c r="M113" s="7">
        <f t="shared" si="70"/>
        <v>0</v>
      </c>
      <c r="N113" s="7">
        <f t="shared" si="71"/>
        <v>0</v>
      </c>
      <c r="O113" s="7">
        <f t="shared" si="72"/>
        <v>0</v>
      </c>
      <c r="P113" s="29">
        <f t="shared" si="73"/>
        <v>0</v>
      </c>
      <c r="Q113" s="29">
        <f t="shared" si="73"/>
        <v>0</v>
      </c>
      <c r="R113" s="6">
        <f t="shared" si="74"/>
        <v>0</v>
      </c>
      <c r="S113" s="7">
        <f t="shared" si="75"/>
        <v>0</v>
      </c>
      <c r="T113" s="7">
        <f t="shared" si="76"/>
        <v>0</v>
      </c>
      <c r="U113" s="7">
        <f t="shared" si="77"/>
        <v>0</v>
      </c>
      <c r="V113" s="7">
        <f t="shared" si="78"/>
        <v>0</v>
      </c>
      <c r="W113" s="7">
        <f t="shared" si="79"/>
        <v>0</v>
      </c>
      <c r="X113" s="40">
        <f t="shared" si="80"/>
        <v>0</v>
      </c>
      <c r="Y113" s="40">
        <f t="shared" si="80"/>
        <v>0</v>
      </c>
      <c r="Z113" s="6">
        <f t="shared" si="56"/>
        <v>0</v>
      </c>
      <c r="AA113" s="7">
        <f t="shared" si="57"/>
        <v>0</v>
      </c>
      <c r="AB113" s="7">
        <f t="shared" si="58"/>
        <v>0</v>
      </c>
      <c r="AC113" s="7">
        <f t="shared" si="59"/>
        <v>0</v>
      </c>
      <c r="AD113" s="7">
        <f t="shared" si="81"/>
        <v>0</v>
      </c>
      <c r="AE113" s="63">
        <f t="shared" si="82"/>
        <v>0</v>
      </c>
      <c r="AF113" s="40">
        <f t="shared" si="83"/>
        <v>0</v>
      </c>
      <c r="AG113" s="40">
        <f t="shared" si="83"/>
        <v>0</v>
      </c>
    </row>
    <row r="114" spans="1:33">
      <c r="A114" s="5" t="s">
        <v>9</v>
      </c>
      <c r="B114" s="6">
        <f t="shared" si="60"/>
        <v>0</v>
      </c>
      <c r="C114" s="7">
        <f t="shared" si="61"/>
        <v>0</v>
      </c>
      <c r="D114" s="7">
        <f t="shared" si="62"/>
        <v>0</v>
      </c>
      <c r="E114" s="7">
        <f t="shared" si="63"/>
        <v>0</v>
      </c>
      <c r="F114" s="25">
        <f t="shared" si="64"/>
        <v>0</v>
      </c>
      <c r="G114" s="63">
        <f t="shared" si="65"/>
        <v>0</v>
      </c>
      <c r="H114" s="40">
        <f t="shared" si="66"/>
        <v>0</v>
      </c>
      <c r="I114" s="40">
        <f t="shared" si="66"/>
        <v>0</v>
      </c>
      <c r="J114" s="6">
        <f t="shared" si="67"/>
        <v>0</v>
      </c>
      <c r="K114" s="7">
        <f t="shared" si="68"/>
        <v>0</v>
      </c>
      <c r="L114" s="7">
        <f t="shared" si="69"/>
        <v>0</v>
      </c>
      <c r="M114" s="7">
        <f t="shared" si="70"/>
        <v>0</v>
      </c>
      <c r="N114" s="7">
        <f t="shared" si="71"/>
        <v>0</v>
      </c>
      <c r="O114" s="7">
        <f t="shared" si="72"/>
        <v>0</v>
      </c>
      <c r="P114" s="29">
        <f t="shared" si="73"/>
        <v>0</v>
      </c>
      <c r="Q114" s="29">
        <f t="shared" si="73"/>
        <v>0</v>
      </c>
      <c r="R114" s="6">
        <f t="shared" si="74"/>
        <v>0</v>
      </c>
      <c r="S114" s="7">
        <f t="shared" si="75"/>
        <v>0</v>
      </c>
      <c r="T114" s="7">
        <f t="shared" si="76"/>
        <v>0</v>
      </c>
      <c r="U114" s="7">
        <f t="shared" si="77"/>
        <v>0</v>
      </c>
      <c r="V114" s="7">
        <f t="shared" si="78"/>
        <v>0</v>
      </c>
      <c r="W114" s="7">
        <f t="shared" si="79"/>
        <v>0</v>
      </c>
      <c r="X114" s="40">
        <f t="shared" si="80"/>
        <v>0</v>
      </c>
      <c r="Y114" s="40">
        <f t="shared" si="80"/>
        <v>0</v>
      </c>
      <c r="Z114" s="6">
        <f t="shared" si="56"/>
        <v>0</v>
      </c>
      <c r="AA114" s="7">
        <f t="shared" si="57"/>
        <v>0</v>
      </c>
      <c r="AB114" s="7">
        <f t="shared" si="58"/>
        <v>0</v>
      </c>
      <c r="AC114" s="7">
        <f t="shared" si="59"/>
        <v>0</v>
      </c>
      <c r="AD114" s="7">
        <f t="shared" si="81"/>
        <v>0</v>
      </c>
      <c r="AE114" s="63">
        <f t="shared" si="82"/>
        <v>0</v>
      </c>
      <c r="AF114" s="40">
        <f t="shared" si="83"/>
        <v>0</v>
      </c>
      <c r="AG114" s="40">
        <f t="shared" si="83"/>
        <v>0</v>
      </c>
    </row>
    <row r="115" spans="1:33">
      <c r="A115" s="5" t="s">
        <v>10</v>
      </c>
      <c r="B115" s="6">
        <f t="shared" si="60"/>
        <v>0</v>
      </c>
      <c r="C115" s="7">
        <f t="shared" si="61"/>
        <v>0</v>
      </c>
      <c r="D115" s="7">
        <f t="shared" si="62"/>
        <v>0</v>
      </c>
      <c r="E115" s="7">
        <f t="shared" si="63"/>
        <v>0</v>
      </c>
      <c r="F115" s="25">
        <f t="shared" si="64"/>
        <v>0</v>
      </c>
      <c r="G115" s="63">
        <f t="shared" si="65"/>
        <v>0</v>
      </c>
      <c r="H115" s="40">
        <f t="shared" si="66"/>
        <v>0</v>
      </c>
      <c r="I115" s="40">
        <f t="shared" si="66"/>
        <v>0</v>
      </c>
      <c r="J115" s="6">
        <f t="shared" si="67"/>
        <v>0</v>
      </c>
      <c r="K115" s="7">
        <f t="shared" si="68"/>
        <v>0</v>
      </c>
      <c r="L115" s="7">
        <f t="shared" si="69"/>
        <v>0</v>
      </c>
      <c r="M115" s="7">
        <f t="shared" si="70"/>
        <v>0</v>
      </c>
      <c r="N115" s="7">
        <f t="shared" si="71"/>
        <v>0</v>
      </c>
      <c r="O115" s="7">
        <f t="shared" si="72"/>
        <v>0</v>
      </c>
      <c r="P115" s="29">
        <f t="shared" si="73"/>
        <v>0</v>
      </c>
      <c r="Q115" s="29">
        <f t="shared" si="73"/>
        <v>0</v>
      </c>
      <c r="R115" s="6">
        <f t="shared" si="74"/>
        <v>0</v>
      </c>
      <c r="S115" s="7">
        <f t="shared" si="75"/>
        <v>0</v>
      </c>
      <c r="T115" s="7">
        <f t="shared" si="76"/>
        <v>0</v>
      </c>
      <c r="U115" s="7">
        <f t="shared" si="77"/>
        <v>0</v>
      </c>
      <c r="V115" s="7">
        <f t="shared" si="78"/>
        <v>0</v>
      </c>
      <c r="W115" s="7">
        <f t="shared" si="79"/>
        <v>0</v>
      </c>
      <c r="X115" s="40">
        <f t="shared" si="80"/>
        <v>0</v>
      </c>
      <c r="Y115" s="40">
        <f t="shared" si="80"/>
        <v>0</v>
      </c>
      <c r="Z115" s="6">
        <f t="shared" si="56"/>
        <v>0</v>
      </c>
      <c r="AA115" s="7">
        <f t="shared" si="57"/>
        <v>0</v>
      </c>
      <c r="AB115" s="7">
        <f t="shared" si="58"/>
        <v>0</v>
      </c>
      <c r="AC115" s="7">
        <f t="shared" si="59"/>
        <v>0</v>
      </c>
      <c r="AD115" s="7">
        <f t="shared" si="81"/>
        <v>0</v>
      </c>
      <c r="AE115" s="63">
        <f t="shared" si="82"/>
        <v>0</v>
      </c>
      <c r="AF115" s="40">
        <f t="shared" si="83"/>
        <v>0</v>
      </c>
      <c r="AG115" s="40">
        <f t="shared" si="83"/>
        <v>0</v>
      </c>
    </row>
    <row r="116" spans="1:33">
      <c r="A116" s="5" t="s">
        <v>11</v>
      </c>
      <c r="B116" s="6">
        <f t="shared" si="60"/>
        <v>0</v>
      </c>
      <c r="C116" s="7">
        <f t="shared" si="61"/>
        <v>0</v>
      </c>
      <c r="D116" s="7">
        <f t="shared" si="62"/>
        <v>0</v>
      </c>
      <c r="E116" s="7">
        <f t="shared" si="63"/>
        <v>0</v>
      </c>
      <c r="F116" s="25">
        <f t="shared" si="64"/>
        <v>0</v>
      </c>
      <c r="G116" s="63">
        <f t="shared" si="65"/>
        <v>0</v>
      </c>
      <c r="H116" s="40">
        <f t="shared" si="66"/>
        <v>0</v>
      </c>
      <c r="I116" s="40">
        <f t="shared" si="66"/>
        <v>0</v>
      </c>
      <c r="J116" s="6">
        <f t="shared" si="67"/>
        <v>0</v>
      </c>
      <c r="K116" s="7">
        <f t="shared" si="68"/>
        <v>0</v>
      </c>
      <c r="L116" s="7">
        <f t="shared" si="69"/>
        <v>0</v>
      </c>
      <c r="M116" s="7">
        <f t="shared" si="70"/>
        <v>0</v>
      </c>
      <c r="N116" s="7">
        <f t="shared" si="71"/>
        <v>0</v>
      </c>
      <c r="O116" s="7">
        <f t="shared" si="72"/>
        <v>0</v>
      </c>
      <c r="P116" s="29">
        <f t="shared" si="73"/>
        <v>0</v>
      </c>
      <c r="Q116" s="29">
        <f t="shared" si="73"/>
        <v>0</v>
      </c>
      <c r="R116" s="6">
        <f t="shared" si="74"/>
        <v>0</v>
      </c>
      <c r="S116" s="7">
        <f t="shared" si="75"/>
        <v>0</v>
      </c>
      <c r="T116" s="7">
        <f t="shared" si="76"/>
        <v>0</v>
      </c>
      <c r="U116" s="7">
        <f t="shared" si="77"/>
        <v>0</v>
      </c>
      <c r="V116" s="7">
        <f t="shared" si="78"/>
        <v>0</v>
      </c>
      <c r="W116" s="7">
        <f t="shared" si="79"/>
        <v>0</v>
      </c>
      <c r="X116" s="40">
        <f t="shared" si="80"/>
        <v>0</v>
      </c>
      <c r="Y116" s="40">
        <f t="shared" si="80"/>
        <v>0</v>
      </c>
      <c r="Z116" s="6">
        <f t="shared" si="56"/>
        <v>0</v>
      </c>
      <c r="AA116" s="7">
        <f t="shared" si="57"/>
        <v>0</v>
      </c>
      <c r="AB116" s="7">
        <f t="shared" si="58"/>
        <v>0</v>
      </c>
      <c r="AC116" s="7">
        <f t="shared" si="59"/>
        <v>0</v>
      </c>
      <c r="AD116" s="7">
        <f t="shared" si="81"/>
        <v>0</v>
      </c>
      <c r="AE116" s="63">
        <f t="shared" si="82"/>
        <v>0</v>
      </c>
      <c r="AF116" s="40">
        <f t="shared" si="83"/>
        <v>0</v>
      </c>
      <c r="AG116" s="40">
        <f t="shared" si="83"/>
        <v>0</v>
      </c>
    </row>
    <row r="117" spans="1:33">
      <c r="A117" s="5" t="s">
        <v>12</v>
      </c>
      <c r="B117" s="6">
        <f t="shared" si="60"/>
        <v>0</v>
      </c>
      <c r="C117" s="7">
        <f t="shared" si="61"/>
        <v>0</v>
      </c>
      <c r="D117" s="7">
        <f t="shared" si="62"/>
        <v>0</v>
      </c>
      <c r="E117" s="7">
        <f t="shared" si="63"/>
        <v>0</v>
      </c>
      <c r="F117" s="25">
        <f t="shared" si="64"/>
        <v>0</v>
      </c>
      <c r="G117" s="63">
        <f t="shared" si="65"/>
        <v>0</v>
      </c>
      <c r="H117" s="40">
        <f t="shared" si="66"/>
        <v>0</v>
      </c>
      <c r="I117" s="40">
        <f t="shared" si="66"/>
        <v>0</v>
      </c>
      <c r="J117" s="6">
        <f t="shared" si="67"/>
        <v>0</v>
      </c>
      <c r="K117" s="7">
        <f t="shared" si="68"/>
        <v>0</v>
      </c>
      <c r="L117" s="7">
        <f t="shared" si="69"/>
        <v>0</v>
      </c>
      <c r="M117" s="7">
        <f t="shared" si="70"/>
        <v>0</v>
      </c>
      <c r="N117" s="7">
        <f t="shared" si="71"/>
        <v>0</v>
      </c>
      <c r="O117" s="7">
        <f t="shared" si="72"/>
        <v>0</v>
      </c>
      <c r="P117" s="29">
        <f t="shared" si="73"/>
        <v>0</v>
      </c>
      <c r="Q117" s="29">
        <f t="shared" si="73"/>
        <v>0</v>
      </c>
      <c r="R117" s="6">
        <f t="shared" si="74"/>
        <v>0</v>
      </c>
      <c r="S117" s="7">
        <f t="shared" si="75"/>
        <v>0</v>
      </c>
      <c r="T117" s="7">
        <f t="shared" si="76"/>
        <v>0</v>
      </c>
      <c r="U117" s="7">
        <f t="shared" si="77"/>
        <v>0</v>
      </c>
      <c r="V117" s="7">
        <f t="shared" si="78"/>
        <v>0</v>
      </c>
      <c r="W117" s="7">
        <f t="shared" si="79"/>
        <v>0</v>
      </c>
      <c r="X117" s="40">
        <f t="shared" si="80"/>
        <v>0</v>
      </c>
      <c r="Y117" s="40">
        <f t="shared" si="80"/>
        <v>0</v>
      </c>
      <c r="Z117" s="6">
        <f t="shared" si="56"/>
        <v>0</v>
      </c>
      <c r="AA117" s="7">
        <f t="shared" si="57"/>
        <v>0</v>
      </c>
      <c r="AB117" s="7">
        <f t="shared" si="58"/>
        <v>0</v>
      </c>
      <c r="AC117" s="7">
        <f t="shared" si="59"/>
        <v>0</v>
      </c>
      <c r="AD117" s="7">
        <f t="shared" si="81"/>
        <v>0</v>
      </c>
      <c r="AE117" s="63">
        <f t="shared" si="82"/>
        <v>0</v>
      </c>
      <c r="AF117" s="40">
        <f t="shared" si="83"/>
        <v>0</v>
      </c>
      <c r="AG117" s="40">
        <f t="shared" si="83"/>
        <v>0</v>
      </c>
    </row>
    <row r="118" spans="1:33">
      <c r="A118" s="5" t="s">
        <v>13</v>
      </c>
      <c r="B118" s="6">
        <f t="shared" si="60"/>
        <v>0</v>
      </c>
      <c r="C118" s="7">
        <f t="shared" si="61"/>
        <v>0</v>
      </c>
      <c r="D118" s="7">
        <f t="shared" si="62"/>
        <v>0</v>
      </c>
      <c r="E118" s="7">
        <f t="shared" si="63"/>
        <v>0</v>
      </c>
      <c r="F118" s="25">
        <f t="shared" si="64"/>
        <v>0</v>
      </c>
      <c r="G118" s="63">
        <f t="shared" si="65"/>
        <v>0</v>
      </c>
      <c r="H118" s="40">
        <f t="shared" si="66"/>
        <v>0</v>
      </c>
      <c r="I118" s="40">
        <f t="shared" si="66"/>
        <v>0</v>
      </c>
      <c r="J118" s="6">
        <f t="shared" si="67"/>
        <v>0</v>
      </c>
      <c r="K118" s="7">
        <f t="shared" si="68"/>
        <v>0</v>
      </c>
      <c r="L118" s="7">
        <f t="shared" si="69"/>
        <v>0</v>
      </c>
      <c r="M118" s="7">
        <f t="shared" si="70"/>
        <v>0</v>
      </c>
      <c r="N118" s="7">
        <f t="shared" si="71"/>
        <v>0</v>
      </c>
      <c r="O118" s="7">
        <f t="shared" si="72"/>
        <v>0</v>
      </c>
      <c r="P118" s="29">
        <f t="shared" si="73"/>
        <v>0</v>
      </c>
      <c r="Q118" s="29">
        <f t="shared" si="73"/>
        <v>0</v>
      </c>
      <c r="R118" s="6">
        <f t="shared" si="74"/>
        <v>0</v>
      </c>
      <c r="S118" s="7">
        <f t="shared" si="75"/>
        <v>0</v>
      </c>
      <c r="T118" s="7">
        <f t="shared" si="76"/>
        <v>0</v>
      </c>
      <c r="U118" s="7">
        <f t="shared" si="77"/>
        <v>0</v>
      </c>
      <c r="V118" s="7">
        <f t="shared" si="78"/>
        <v>0</v>
      </c>
      <c r="W118" s="7">
        <f t="shared" si="79"/>
        <v>0</v>
      </c>
      <c r="X118" s="40">
        <f t="shared" si="80"/>
        <v>0</v>
      </c>
      <c r="Y118" s="40">
        <f t="shared" si="80"/>
        <v>0</v>
      </c>
      <c r="Z118" s="6">
        <f t="shared" si="56"/>
        <v>0</v>
      </c>
      <c r="AA118" s="7">
        <f t="shared" si="57"/>
        <v>0</v>
      </c>
      <c r="AB118" s="7">
        <f t="shared" si="58"/>
        <v>0</v>
      </c>
      <c r="AC118" s="7">
        <f t="shared" si="59"/>
        <v>0</v>
      </c>
      <c r="AD118" s="7">
        <f t="shared" si="81"/>
        <v>0</v>
      </c>
      <c r="AE118" s="63">
        <f t="shared" si="82"/>
        <v>0</v>
      </c>
      <c r="AF118" s="40">
        <f t="shared" si="83"/>
        <v>0</v>
      </c>
      <c r="AG118" s="40">
        <f t="shared" si="83"/>
        <v>0</v>
      </c>
    </row>
    <row r="119" spans="1:33">
      <c r="A119" s="5" t="s">
        <v>14</v>
      </c>
      <c r="B119" s="6">
        <f t="shared" si="60"/>
        <v>0</v>
      </c>
      <c r="C119" s="7">
        <f t="shared" si="61"/>
        <v>0</v>
      </c>
      <c r="D119" s="7">
        <f t="shared" si="62"/>
        <v>0</v>
      </c>
      <c r="E119" s="7">
        <f t="shared" si="63"/>
        <v>0</v>
      </c>
      <c r="F119" s="25">
        <f t="shared" si="64"/>
        <v>0</v>
      </c>
      <c r="G119" s="63">
        <f t="shared" si="65"/>
        <v>0</v>
      </c>
      <c r="H119" s="40">
        <f t="shared" si="66"/>
        <v>0</v>
      </c>
      <c r="I119" s="40">
        <f t="shared" si="66"/>
        <v>0</v>
      </c>
      <c r="J119" s="6">
        <f t="shared" si="67"/>
        <v>0</v>
      </c>
      <c r="K119" s="7">
        <f t="shared" si="68"/>
        <v>0</v>
      </c>
      <c r="L119" s="7">
        <f t="shared" si="69"/>
        <v>0</v>
      </c>
      <c r="M119" s="7">
        <f t="shared" si="70"/>
        <v>0</v>
      </c>
      <c r="N119" s="7">
        <f t="shared" si="71"/>
        <v>0</v>
      </c>
      <c r="O119" s="7">
        <f t="shared" si="72"/>
        <v>0</v>
      </c>
      <c r="P119" s="29">
        <f t="shared" si="73"/>
        <v>0</v>
      </c>
      <c r="Q119" s="29">
        <f t="shared" si="73"/>
        <v>0</v>
      </c>
      <c r="R119" s="6">
        <f t="shared" si="74"/>
        <v>0</v>
      </c>
      <c r="S119" s="7">
        <f t="shared" si="75"/>
        <v>0</v>
      </c>
      <c r="T119" s="7">
        <f t="shared" si="76"/>
        <v>0</v>
      </c>
      <c r="U119" s="7">
        <f t="shared" si="77"/>
        <v>0</v>
      </c>
      <c r="V119" s="7">
        <f t="shared" si="78"/>
        <v>0</v>
      </c>
      <c r="W119" s="7">
        <f t="shared" si="79"/>
        <v>0</v>
      </c>
      <c r="X119" s="40">
        <f t="shared" si="80"/>
        <v>0</v>
      </c>
      <c r="Y119" s="40">
        <f t="shared" si="80"/>
        <v>0</v>
      </c>
      <c r="Z119" s="6">
        <f t="shared" si="56"/>
        <v>0</v>
      </c>
      <c r="AA119" s="7">
        <f t="shared" si="57"/>
        <v>0</v>
      </c>
      <c r="AB119" s="7">
        <f t="shared" si="58"/>
        <v>0</v>
      </c>
      <c r="AC119" s="7">
        <f t="shared" si="59"/>
        <v>0</v>
      </c>
      <c r="AD119" s="7">
        <f t="shared" si="81"/>
        <v>0</v>
      </c>
      <c r="AE119" s="63">
        <f t="shared" si="82"/>
        <v>0</v>
      </c>
      <c r="AF119" s="40">
        <f t="shared" si="83"/>
        <v>0</v>
      </c>
      <c r="AG119" s="40">
        <f t="shared" si="83"/>
        <v>0</v>
      </c>
    </row>
    <row r="120" spans="1:33">
      <c r="A120" s="5" t="s">
        <v>15</v>
      </c>
      <c r="B120" s="6">
        <f t="shared" si="60"/>
        <v>0</v>
      </c>
      <c r="C120" s="7">
        <f t="shared" si="61"/>
        <v>0</v>
      </c>
      <c r="D120" s="7">
        <f t="shared" si="62"/>
        <v>0</v>
      </c>
      <c r="E120" s="7">
        <f t="shared" si="63"/>
        <v>0</v>
      </c>
      <c r="F120" s="25">
        <f t="shared" si="64"/>
        <v>0</v>
      </c>
      <c r="G120" s="63">
        <f t="shared" si="65"/>
        <v>0</v>
      </c>
      <c r="H120" s="40">
        <f t="shared" si="66"/>
        <v>0</v>
      </c>
      <c r="I120" s="40">
        <f t="shared" si="66"/>
        <v>0</v>
      </c>
      <c r="J120" s="6">
        <f t="shared" si="67"/>
        <v>0</v>
      </c>
      <c r="K120" s="7">
        <f t="shared" si="68"/>
        <v>0</v>
      </c>
      <c r="L120" s="7">
        <f t="shared" si="69"/>
        <v>0</v>
      </c>
      <c r="M120" s="7">
        <f t="shared" si="70"/>
        <v>0</v>
      </c>
      <c r="N120" s="7">
        <f t="shared" si="71"/>
        <v>0</v>
      </c>
      <c r="O120" s="7">
        <f t="shared" si="72"/>
        <v>0</v>
      </c>
      <c r="P120" s="29">
        <f t="shared" si="73"/>
        <v>0</v>
      </c>
      <c r="Q120" s="29">
        <f t="shared" si="73"/>
        <v>0</v>
      </c>
      <c r="R120" s="6">
        <f t="shared" si="74"/>
        <v>0</v>
      </c>
      <c r="S120" s="7">
        <f t="shared" si="75"/>
        <v>0</v>
      </c>
      <c r="T120" s="7">
        <f t="shared" si="76"/>
        <v>0</v>
      </c>
      <c r="U120" s="7">
        <f t="shared" si="77"/>
        <v>0</v>
      </c>
      <c r="V120" s="7">
        <f t="shared" si="78"/>
        <v>0</v>
      </c>
      <c r="W120" s="7">
        <f t="shared" si="79"/>
        <v>0</v>
      </c>
      <c r="X120" s="40">
        <f t="shared" si="80"/>
        <v>0</v>
      </c>
      <c r="Y120" s="40">
        <f t="shared" si="80"/>
        <v>0</v>
      </c>
      <c r="Z120" s="6">
        <f t="shared" si="56"/>
        <v>0</v>
      </c>
      <c r="AA120" s="7">
        <f t="shared" si="57"/>
        <v>0</v>
      </c>
      <c r="AB120" s="7">
        <f t="shared" si="58"/>
        <v>0</v>
      </c>
      <c r="AC120" s="7">
        <f t="shared" si="59"/>
        <v>0</v>
      </c>
      <c r="AD120" s="7">
        <f t="shared" si="81"/>
        <v>0</v>
      </c>
      <c r="AE120" s="63">
        <f t="shared" si="82"/>
        <v>0</v>
      </c>
      <c r="AF120" s="40">
        <f t="shared" si="83"/>
        <v>0</v>
      </c>
      <c r="AG120" s="40">
        <f t="shared" si="83"/>
        <v>0</v>
      </c>
    </row>
    <row r="121" spans="1:33" ht="13.5" thickBot="1">
      <c r="A121" s="20" t="s">
        <v>16</v>
      </c>
      <c r="B121" s="21">
        <f t="shared" si="60"/>
        <v>0</v>
      </c>
      <c r="C121" s="22">
        <f t="shared" si="61"/>
        <v>0</v>
      </c>
      <c r="D121" s="22">
        <f t="shared" si="62"/>
        <v>0</v>
      </c>
      <c r="E121" s="22">
        <f t="shared" si="63"/>
        <v>0</v>
      </c>
      <c r="F121" s="50">
        <f t="shared" si="64"/>
        <v>0</v>
      </c>
      <c r="G121" s="64">
        <f t="shared" si="65"/>
        <v>0</v>
      </c>
      <c r="H121" s="47">
        <f t="shared" si="66"/>
        <v>0</v>
      </c>
      <c r="I121" s="47">
        <f t="shared" si="66"/>
        <v>0</v>
      </c>
      <c r="J121" s="21">
        <f t="shared" si="67"/>
        <v>0</v>
      </c>
      <c r="K121" s="22">
        <f t="shared" si="68"/>
        <v>0</v>
      </c>
      <c r="L121" s="22">
        <f t="shared" si="69"/>
        <v>0</v>
      </c>
      <c r="M121" s="22">
        <f t="shared" si="70"/>
        <v>0</v>
      </c>
      <c r="N121" s="22">
        <f t="shared" si="71"/>
        <v>0</v>
      </c>
      <c r="O121" s="22">
        <f t="shared" si="72"/>
        <v>0</v>
      </c>
      <c r="P121" s="30">
        <f t="shared" si="73"/>
        <v>0</v>
      </c>
      <c r="Q121" s="30">
        <f t="shared" si="73"/>
        <v>0</v>
      </c>
      <c r="R121" s="21">
        <f t="shared" si="74"/>
        <v>0</v>
      </c>
      <c r="S121" s="22">
        <f t="shared" si="75"/>
        <v>0</v>
      </c>
      <c r="T121" s="22">
        <f t="shared" si="76"/>
        <v>0</v>
      </c>
      <c r="U121" s="22">
        <f t="shared" si="77"/>
        <v>0</v>
      </c>
      <c r="V121" s="22">
        <f t="shared" si="78"/>
        <v>0</v>
      </c>
      <c r="W121" s="22">
        <f t="shared" si="79"/>
        <v>0</v>
      </c>
      <c r="X121" s="47">
        <f t="shared" si="80"/>
        <v>0</v>
      </c>
      <c r="Y121" s="47">
        <f t="shared" si="80"/>
        <v>0</v>
      </c>
      <c r="Z121" s="21">
        <f t="shared" si="56"/>
        <v>0</v>
      </c>
      <c r="AA121" s="22">
        <f t="shared" si="57"/>
        <v>0</v>
      </c>
      <c r="AB121" s="22">
        <f t="shared" si="58"/>
        <v>0</v>
      </c>
      <c r="AC121" s="22">
        <f t="shared" si="59"/>
        <v>0</v>
      </c>
      <c r="AD121" s="22">
        <f t="shared" si="81"/>
        <v>0</v>
      </c>
      <c r="AE121" s="64">
        <f t="shared" si="82"/>
        <v>0</v>
      </c>
      <c r="AF121" s="47">
        <f t="shared" si="83"/>
        <v>0</v>
      </c>
      <c r="AG121" s="47">
        <f t="shared" si="83"/>
        <v>0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0"/>
      <c r="Z125" s="121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1"/>
      <c r="Z126" s="121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06"/>
      <c r="Z127" s="121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8">
        <v>2011</v>
      </c>
      <c r="Z128" s="104"/>
    </row>
    <row r="129" spans="1:26">
      <c r="A129" s="11" t="s">
        <v>6</v>
      </c>
      <c r="B129" s="6">
        <f t="shared" ref="B129:U129" si="84">+B47</f>
        <v>767</v>
      </c>
      <c r="C129" s="7">
        <f t="shared" si="84"/>
        <v>743</v>
      </c>
      <c r="D129" s="7">
        <f t="shared" si="84"/>
        <v>860</v>
      </c>
      <c r="E129" s="7">
        <f t="shared" si="84"/>
        <v>618</v>
      </c>
      <c r="F129" s="25">
        <f t="shared" si="84"/>
        <v>967</v>
      </c>
      <c r="G129" s="67">
        <f t="shared" si="84"/>
        <v>1563</v>
      </c>
      <c r="H129" s="51">
        <f t="shared" si="84"/>
        <v>585</v>
      </c>
      <c r="I129" s="51">
        <f t="shared" ref="I129" si="85">+I47</f>
        <v>428</v>
      </c>
      <c r="J129" s="6">
        <f t="shared" si="84"/>
        <v>87</v>
      </c>
      <c r="K129" s="7">
        <f t="shared" si="84"/>
        <v>171</v>
      </c>
      <c r="L129" s="7">
        <f t="shared" si="84"/>
        <v>127</v>
      </c>
      <c r="M129" s="7">
        <f t="shared" si="84"/>
        <v>101</v>
      </c>
      <c r="N129" s="25">
        <f t="shared" si="84"/>
        <v>133</v>
      </c>
      <c r="O129" s="7">
        <f t="shared" si="84"/>
        <v>319</v>
      </c>
      <c r="P129" s="69">
        <f t="shared" si="84"/>
        <v>106</v>
      </c>
      <c r="Q129" s="69">
        <f t="shared" ref="Q129" si="86">+Q47</f>
        <v>150</v>
      </c>
      <c r="R129" s="6">
        <f t="shared" si="84"/>
        <v>10</v>
      </c>
      <c r="S129" s="7">
        <f t="shared" si="84"/>
        <v>54</v>
      </c>
      <c r="T129" s="7">
        <f t="shared" si="84"/>
        <v>0</v>
      </c>
      <c r="U129" s="7">
        <f t="shared" si="84"/>
        <v>13</v>
      </c>
      <c r="V129" s="25">
        <v>0</v>
      </c>
      <c r="W129" s="7">
        <f>+W47</f>
        <v>0</v>
      </c>
      <c r="X129" s="69">
        <f>+X47</f>
        <v>0</v>
      </c>
      <c r="Y129" s="69">
        <f>+Y47</f>
        <v>0</v>
      </c>
    </row>
    <row r="130" spans="1:26">
      <c r="A130" s="5" t="s">
        <v>24</v>
      </c>
      <c r="B130" s="6">
        <f t="shared" ref="B130:B140" si="87">+B129+B48</f>
        <v>1545</v>
      </c>
      <c r="C130" s="7">
        <f t="shared" ref="C130:C140" si="88">+C129+C48</f>
        <v>1481</v>
      </c>
      <c r="D130" s="7">
        <f t="shared" ref="D130:D140" si="89">+D129+D48</f>
        <v>1910</v>
      </c>
      <c r="E130" s="7">
        <f t="shared" ref="E130:E140" si="90">+E129+E48</f>
        <v>1641</v>
      </c>
      <c r="F130" s="25">
        <f t="shared" ref="F130:F140" si="91">+F129+F48</f>
        <v>1879</v>
      </c>
      <c r="G130" s="63">
        <f t="shared" ref="G130:G140" si="92">+G129+G48</f>
        <v>2112</v>
      </c>
      <c r="H130" s="40">
        <f t="shared" ref="H130:I140" si="93">+H129+H48</f>
        <v>1592</v>
      </c>
      <c r="I130" s="40">
        <f t="shared" si="93"/>
        <v>1147</v>
      </c>
      <c r="J130" s="6">
        <f t="shared" ref="J130:J140" si="94">+J129+J48</f>
        <v>575</v>
      </c>
      <c r="K130" s="7">
        <f t="shared" ref="K130:K140" si="95">+K129+K48</f>
        <v>310</v>
      </c>
      <c r="L130" s="7">
        <f t="shared" ref="L130:L140" si="96">+L129+L48</f>
        <v>242</v>
      </c>
      <c r="M130" s="7">
        <f t="shared" ref="M130:M140" si="97">+M129+M48</f>
        <v>208</v>
      </c>
      <c r="N130" s="25">
        <f t="shared" ref="N130:N140" si="98">+N129+N48</f>
        <v>239</v>
      </c>
      <c r="O130" s="7">
        <f t="shared" ref="O130:O140" si="99">+O129+O48</f>
        <v>528</v>
      </c>
      <c r="P130" s="29">
        <f t="shared" ref="P130:Q140" si="100">+P129+P48</f>
        <v>202</v>
      </c>
      <c r="Q130" s="29">
        <f t="shared" si="100"/>
        <v>285</v>
      </c>
      <c r="R130" s="6">
        <f t="shared" ref="R130:R140" si="101">+R129+R48</f>
        <v>20</v>
      </c>
      <c r="S130" s="7">
        <f t="shared" ref="S130:S140" si="102">+S129+S48</f>
        <v>54</v>
      </c>
      <c r="T130" s="7">
        <f t="shared" ref="T130:T140" si="103">+T129+T48</f>
        <v>0</v>
      </c>
      <c r="U130" s="7">
        <f t="shared" ref="U130:U140" si="104">+U129+U48</f>
        <v>26</v>
      </c>
      <c r="V130" s="25">
        <v>0</v>
      </c>
      <c r="W130" s="7">
        <f t="shared" ref="W130:W140" si="105">+W129+W48</f>
        <v>0</v>
      </c>
      <c r="X130" s="29">
        <f t="shared" ref="X130:Y140" si="106">+X129+X48</f>
        <v>0</v>
      </c>
      <c r="Y130" s="29">
        <f t="shared" si="106"/>
        <v>159.08000000000001</v>
      </c>
    </row>
    <row r="131" spans="1:26">
      <c r="A131" s="11" t="s">
        <v>7</v>
      </c>
      <c r="B131" s="6">
        <f t="shared" si="87"/>
        <v>2258</v>
      </c>
      <c r="C131" s="7">
        <f t="shared" si="88"/>
        <v>2093</v>
      </c>
      <c r="D131" s="7">
        <f t="shared" si="89"/>
        <v>2608</v>
      </c>
      <c r="E131" s="7">
        <f t="shared" si="90"/>
        <v>2582</v>
      </c>
      <c r="F131" s="25">
        <f t="shared" si="91"/>
        <v>2885</v>
      </c>
      <c r="G131" s="63">
        <f t="shared" si="92"/>
        <v>3207</v>
      </c>
      <c r="H131" s="40">
        <f t="shared" si="93"/>
        <v>3042</v>
      </c>
      <c r="I131" s="40">
        <f t="shared" si="93"/>
        <v>1840</v>
      </c>
      <c r="J131" s="6">
        <f t="shared" si="94"/>
        <v>712</v>
      </c>
      <c r="K131" s="7">
        <f t="shared" si="95"/>
        <v>449</v>
      </c>
      <c r="L131" s="7">
        <f t="shared" si="96"/>
        <v>344</v>
      </c>
      <c r="M131" s="7">
        <f t="shared" si="97"/>
        <v>334</v>
      </c>
      <c r="N131" s="25">
        <f t="shared" si="98"/>
        <v>360</v>
      </c>
      <c r="O131" s="7">
        <f t="shared" si="99"/>
        <v>813</v>
      </c>
      <c r="P131" s="29">
        <f t="shared" si="100"/>
        <v>304</v>
      </c>
      <c r="Q131" s="29">
        <f t="shared" si="100"/>
        <v>408</v>
      </c>
      <c r="R131" s="6">
        <f t="shared" si="101"/>
        <v>32</v>
      </c>
      <c r="S131" s="7">
        <f t="shared" si="102"/>
        <v>54</v>
      </c>
      <c r="T131" s="7">
        <f t="shared" si="103"/>
        <v>0</v>
      </c>
      <c r="U131" s="7">
        <f t="shared" si="104"/>
        <v>67</v>
      </c>
      <c r="V131" s="25">
        <v>0</v>
      </c>
      <c r="W131" s="7">
        <f t="shared" si="105"/>
        <v>0</v>
      </c>
      <c r="X131" s="29">
        <f t="shared" si="106"/>
        <v>223</v>
      </c>
      <c r="Y131" s="29">
        <f t="shared" si="106"/>
        <v>339.43</v>
      </c>
    </row>
    <row r="132" spans="1:26">
      <c r="A132" s="11" t="s">
        <v>8</v>
      </c>
      <c r="B132" s="6">
        <f t="shared" si="87"/>
        <v>3181</v>
      </c>
      <c r="C132" s="7">
        <f t="shared" si="88"/>
        <v>2764</v>
      </c>
      <c r="D132" s="7">
        <f t="shared" si="89"/>
        <v>3470</v>
      </c>
      <c r="E132" s="7">
        <f t="shared" si="90"/>
        <v>3538</v>
      </c>
      <c r="F132" s="25">
        <f t="shared" si="91"/>
        <v>3795</v>
      </c>
      <c r="G132" s="63">
        <f t="shared" si="92"/>
        <v>4279</v>
      </c>
      <c r="H132" s="40">
        <f t="shared" si="93"/>
        <v>4044</v>
      </c>
      <c r="I132" s="40">
        <f t="shared" si="93"/>
        <v>3120</v>
      </c>
      <c r="J132" s="6">
        <f t="shared" si="94"/>
        <v>801</v>
      </c>
      <c r="K132" s="7">
        <f t="shared" si="95"/>
        <v>609</v>
      </c>
      <c r="L132" s="7">
        <f t="shared" si="96"/>
        <v>451</v>
      </c>
      <c r="M132" s="7">
        <f t="shared" si="97"/>
        <v>450</v>
      </c>
      <c r="N132" s="25">
        <f t="shared" si="98"/>
        <v>532</v>
      </c>
      <c r="O132" s="7">
        <f t="shared" si="99"/>
        <v>1012</v>
      </c>
      <c r="P132" s="29">
        <f t="shared" si="100"/>
        <v>373</v>
      </c>
      <c r="Q132" s="29">
        <f t="shared" si="100"/>
        <v>528</v>
      </c>
      <c r="R132" s="6">
        <f t="shared" si="101"/>
        <v>41</v>
      </c>
      <c r="S132" s="7">
        <f t="shared" si="102"/>
        <v>54</v>
      </c>
      <c r="T132" s="7">
        <f t="shared" si="103"/>
        <v>36</v>
      </c>
      <c r="U132" s="7">
        <f t="shared" si="104"/>
        <v>77</v>
      </c>
      <c r="V132" s="25">
        <v>0</v>
      </c>
      <c r="W132" s="7">
        <f t="shared" si="105"/>
        <v>0</v>
      </c>
      <c r="X132" s="29">
        <f t="shared" si="106"/>
        <v>389</v>
      </c>
      <c r="Y132" s="29">
        <f t="shared" si="106"/>
        <v>339.43</v>
      </c>
    </row>
    <row r="133" spans="1:26">
      <c r="A133" s="11" t="s">
        <v>9</v>
      </c>
      <c r="B133" s="6">
        <f t="shared" si="87"/>
        <v>3771</v>
      </c>
      <c r="C133" s="7">
        <f t="shared" si="88"/>
        <v>3379</v>
      </c>
      <c r="D133" s="7">
        <f t="shared" si="89"/>
        <v>4276</v>
      </c>
      <c r="E133" s="7">
        <f t="shared" si="90"/>
        <v>4291</v>
      </c>
      <c r="F133" s="25">
        <f t="shared" si="91"/>
        <v>4767</v>
      </c>
      <c r="G133" s="63">
        <f t="shared" si="92"/>
        <v>4941</v>
      </c>
      <c r="H133" s="40">
        <f t="shared" si="93"/>
        <v>4630</v>
      </c>
      <c r="I133" s="40">
        <f t="shared" si="93"/>
        <v>3937</v>
      </c>
      <c r="J133" s="6">
        <f t="shared" si="94"/>
        <v>966</v>
      </c>
      <c r="K133" s="7">
        <f t="shared" si="95"/>
        <v>724</v>
      </c>
      <c r="L133" s="7">
        <f t="shared" si="96"/>
        <v>559</v>
      </c>
      <c r="M133" s="7">
        <f t="shared" si="97"/>
        <v>583</v>
      </c>
      <c r="N133" s="25">
        <f t="shared" si="98"/>
        <v>650</v>
      </c>
      <c r="O133" s="7">
        <f t="shared" si="99"/>
        <v>1152</v>
      </c>
      <c r="P133" s="29">
        <f t="shared" si="100"/>
        <v>424</v>
      </c>
      <c r="Q133" s="29">
        <f t="shared" si="100"/>
        <v>653</v>
      </c>
      <c r="R133" s="6">
        <f t="shared" si="101"/>
        <v>49</v>
      </c>
      <c r="S133" s="7">
        <f t="shared" si="102"/>
        <v>85</v>
      </c>
      <c r="T133" s="7">
        <f t="shared" si="103"/>
        <v>168</v>
      </c>
      <c r="U133" s="7">
        <f t="shared" si="104"/>
        <v>77</v>
      </c>
      <c r="V133" s="25">
        <v>0</v>
      </c>
      <c r="W133" s="7">
        <f t="shared" si="105"/>
        <v>0</v>
      </c>
      <c r="X133" s="29">
        <f t="shared" si="106"/>
        <v>389</v>
      </c>
      <c r="Y133" s="29">
        <f t="shared" si="106"/>
        <v>347.83</v>
      </c>
    </row>
    <row r="134" spans="1:26">
      <c r="A134" s="11" t="s">
        <v>10</v>
      </c>
      <c r="B134" s="6">
        <f t="shared" si="87"/>
        <v>4263</v>
      </c>
      <c r="C134" s="7">
        <f t="shared" si="88"/>
        <v>4036</v>
      </c>
      <c r="D134" s="7">
        <f t="shared" si="89"/>
        <v>4732</v>
      </c>
      <c r="E134" s="7">
        <f t="shared" si="90"/>
        <v>5265</v>
      </c>
      <c r="F134" s="25">
        <f t="shared" si="91"/>
        <v>5793</v>
      </c>
      <c r="G134" s="63">
        <f t="shared" si="92"/>
        <v>5333</v>
      </c>
      <c r="H134" s="40">
        <f t="shared" si="93"/>
        <v>5232</v>
      </c>
      <c r="I134" s="40">
        <f t="shared" si="93"/>
        <v>4978</v>
      </c>
      <c r="J134" s="6">
        <f t="shared" si="94"/>
        <v>1069</v>
      </c>
      <c r="K134" s="7">
        <f t="shared" si="95"/>
        <v>839</v>
      </c>
      <c r="L134" s="7">
        <f t="shared" si="96"/>
        <v>651</v>
      </c>
      <c r="M134" s="7">
        <f t="shared" si="97"/>
        <v>707</v>
      </c>
      <c r="N134" s="25">
        <f t="shared" si="98"/>
        <v>792</v>
      </c>
      <c r="O134" s="7">
        <f t="shared" si="99"/>
        <v>1264</v>
      </c>
      <c r="P134" s="29">
        <f t="shared" si="100"/>
        <v>518</v>
      </c>
      <c r="Q134" s="29">
        <f t="shared" si="100"/>
        <v>755</v>
      </c>
      <c r="R134" s="6">
        <f t="shared" si="101"/>
        <v>80</v>
      </c>
      <c r="S134" s="7">
        <f t="shared" si="102"/>
        <v>125</v>
      </c>
      <c r="T134" s="7">
        <f t="shared" si="103"/>
        <v>168</v>
      </c>
      <c r="U134" s="7">
        <f t="shared" si="104"/>
        <v>116.55</v>
      </c>
      <c r="V134" s="25">
        <v>0</v>
      </c>
      <c r="W134" s="7">
        <f t="shared" si="105"/>
        <v>0</v>
      </c>
      <c r="X134" s="29">
        <f t="shared" si="106"/>
        <v>389</v>
      </c>
      <c r="Y134" s="29">
        <f t="shared" si="106"/>
        <v>511.92999999999995</v>
      </c>
    </row>
    <row r="135" spans="1:26">
      <c r="A135" s="11" t="s">
        <v>11</v>
      </c>
      <c r="B135" s="6">
        <f t="shared" si="87"/>
        <v>5366</v>
      </c>
      <c r="C135" s="7">
        <f t="shared" si="88"/>
        <v>5191</v>
      </c>
      <c r="D135" s="7">
        <f t="shared" si="89"/>
        <v>5720</v>
      </c>
      <c r="E135" s="7">
        <f t="shared" si="90"/>
        <v>6546</v>
      </c>
      <c r="F135" s="25">
        <f t="shared" si="91"/>
        <v>7455</v>
      </c>
      <c r="G135" s="63">
        <f t="shared" si="92"/>
        <v>6272</v>
      </c>
      <c r="H135" s="40">
        <f t="shared" si="93"/>
        <v>5909</v>
      </c>
      <c r="I135" s="40">
        <f t="shared" si="93"/>
        <v>5782</v>
      </c>
      <c r="J135" s="6">
        <f t="shared" si="94"/>
        <v>1186</v>
      </c>
      <c r="K135" s="7">
        <f t="shared" si="95"/>
        <v>954</v>
      </c>
      <c r="L135" s="7">
        <f t="shared" si="96"/>
        <v>751</v>
      </c>
      <c r="M135" s="7">
        <f t="shared" si="97"/>
        <v>817</v>
      </c>
      <c r="N135" s="25">
        <f t="shared" si="98"/>
        <v>905</v>
      </c>
      <c r="O135" s="7">
        <f t="shared" si="99"/>
        <v>1387</v>
      </c>
      <c r="P135" s="29">
        <f t="shared" si="100"/>
        <v>570</v>
      </c>
      <c r="Q135" s="29">
        <f t="shared" si="100"/>
        <v>849</v>
      </c>
      <c r="R135" s="6">
        <f t="shared" si="101"/>
        <v>80</v>
      </c>
      <c r="S135" s="7">
        <f t="shared" si="102"/>
        <v>125</v>
      </c>
      <c r="T135" s="7">
        <f t="shared" si="103"/>
        <v>210</v>
      </c>
      <c r="U135" s="7">
        <f t="shared" si="104"/>
        <v>280.55</v>
      </c>
      <c r="V135" s="25">
        <v>0</v>
      </c>
      <c r="W135" s="7">
        <f t="shared" si="105"/>
        <v>32</v>
      </c>
      <c r="X135" s="29">
        <f t="shared" si="106"/>
        <v>389</v>
      </c>
      <c r="Y135" s="29">
        <f t="shared" si="106"/>
        <v>524.92999999999995</v>
      </c>
    </row>
    <row r="136" spans="1:26">
      <c r="A136" s="11" t="s">
        <v>12</v>
      </c>
      <c r="B136" s="6">
        <f t="shared" si="87"/>
        <v>5947</v>
      </c>
      <c r="C136" s="7">
        <f t="shared" si="88"/>
        <v>6188</v>
      </c>
      <c r="D136" s="7">
        <f t="shared" si="89"/>
        <v>6463</v>
      </c>
      <c r="E136" s="7">
        <f t="shared" si="90"/>
        <v>8147</v>
      </c>
      <c r="F136" s="25">
        <f t="shared" si="91"/>
        <v>8808</v>
      </c>
      <c r="G136" s="63">
        <f t="shared" si="92"/>
        <v>7224</v>
      </c>
      <c r="H136" s="40">
        <f t="shared" si="93"/>
        <v>6598</v>
      </c>
      <c r="I136" s="40">
        <f t="shared" si="93"/>
        <v>6792</v>
      </c>
      <c r="J136" s="6">
        <f t="shared" si="94"/>
        <v>1298</v>
      </c>
      <c r="K136" s="7">
        <f t="shared" si="95"/>
        <v>1064</v>
      </c>
      <c r="L136" s="7">
        <f t="shared" si="96"/>
        <v>858</v>
      </c>
      <c r="M136" s="7">
        <f t="shared" si="97"/>
        <v>930</v>
      </c>
      <c r="N136" s="25">
        <f t="shared" si="98"/>
        <v>1035</v>
      </c>
      <c r="O136" s="7">
        <f t="shared" si="99"/>
        <v>1501</v>
      </c>
      <c r="P136" s="29">
        <f t="shared" si="100"/>
        <v>612</v>
      </c>
      <c r="Q136" s="29">
        <f t="shared" si="100"/>
        <v>935</v>
      </c>
      <c r="R136" s="6">
        <f t="shared" si="101"/>
        <v>96</v>
      </c>
      <c r="S136" s="7">
        <f t="shared" si="102"/>
        <v>125</v>
      </c>
      <c r="T136" s="7">
        <f t="shared" si="103"/>
        <v>210</v>
      </c>
      <c r="U136" s="7">
        <f t="shared" si="104"/>
        <v>523.54999999999995</v>
      </c>
      <c r="V136" s="25">
        <v>0</v>
      </c>
      <c r="W136" s="7">
        <f t="shared" si="105"/>
        <v>166</v>
      </c>
      <c r="X136" s="29">
        <f t="shared" si="106"/>
        <v>419</v>
      </c>
      <c r="Y136" s="29">
        <f t="shared" si="106"/>
        <v>578.92999999999995</v>
      </c>
    </row>
    <row r="137" spans="1:26">
      <c r="A137" s="11" t="s">
        <v>13</v>
      </c>
      <c r="B137" s="6">
        <f t="shared" si="87"/>
        <v>6580</v>
      </c>
      <c r="C137" s="7">
        <f t="shared" si="88"/>
        <v>7197</v>
      </c>
      <c r="D137" s="7">
        <f t="shared" si="89"/>
        <v>7443</v>
      </c>
      <c r="E137" s="7">
        <f t="shared" si="90"/>
        <v>9720</v>
      </c>
      <c r="F137" s="25">
        <f t="shared" si="91"/>
        <v>10708</v>
      </c>
      <c r="G137" s="63">
        <f t="shared" si="92"/>
        <v>8233</v>
      </c>
      <c r="H137" s="40">
        <f t="shared" si="93"/>
        <v>7350</v>
      </c>
      <c r="I137" s="40">
        <f t="shared" si="93"/>
        <v>7809</v>
      </c>
      <c r="J137" s="6">
        <f t="shared" si="94"/>
        <v>1408</v>
      </c>
      <c r="K137" s="7">
        <f t="shared" si="95"/>
        <v>1187</v>
      </c>
      <c r="L137" s="7">
        <f t="shared" si="96"/>
        <v>971</v>
      </c>
      <c r="M137" s="7">
        <f t="shared" si="97"/>
        <v>1046</v>
      </c>
      <c r="N137" s="25">
        <f t="shared" si="98"/>
        <v>1222</v>
      </c>
      <c r="O137" s="7">
        <f t="shared" si="99"/>
        <v>1631</v>
      </c>
      <c r="P137" s="29">
        <f t="shared" si="100"/>
        <v>685</v>
      </c>
      <c r="Q137" s="29">
        <f t="shared" si="100"/>
        <v>1032</v>
      </c>
      <c r="R137" s="6">
        <f t="shared" si="101"/>
        <v>110</v>
      </c>
      <c r="S137" s="7">
        <f t="shared" si="102"/>
        <v>169</v>
      </c>
      <c r="T137" s="7">
        <f t="shared" si="103"/>
        <v>257.14999999999998</v>
      </c>
      <c r="U137" s="7">
        <f t="shared" si="104"/>
        <v>1091.55</v>
      </c>
      <c r="V137" s="25">
        <v>0</v>
      </c>
      <c r="W137" s="7">
        <f t="shared" si="105"/>
        <v>247</v>
      </c>
      <c r="X137" s="29">
        <f t="shared" si="106"/>
        <v>419</v>
      </c>
      <c r="Y137" s="29">
        <f t="shared" si="106"/>
        <v>578.92999999999995</v>
      </c>
    </row>
    <row r="138" spans="1:26">
      <c r="A138" s="11" t="s">
        <v>14</v>
      </c>
      <c r="B138" s="6">
        <f t="shared" si="87"/>
        <v>7084</v>
      </c>
      <c r="C138" s="7">
        <f t="shared" si="88"/>
        <v>7982</v>
      </c>
      <c r="D138" s="7">
        <f t="shared" si="89"/>
        <v>8409</v>
      </c>
      <c r="E138" s="7">
        <f t="shared" si="90"/>
        <v>11003</v>
      </c>
      <c r="F138" s="25">
        <f t="shared" si="91"/>
        <v>11424</v>
      </c>
      <c r="G138" s="63">
        <f t="shared" si="92"/>
        <v>9077</v>
      </c>
      <c r="H138" s="40">
        <f t="shared" si="93"/>
        <v>8562</v>
      </c>
      <c r="I138" s="40">
        <f t="shared" si="93"/>
        <v>8580</v>
      </c>
      <c r="J138" s="6">
        <f t="shared" si="94"/>
        <v>1528</v>
      </c>
      <c r="K138" s="7">
        <f t="shared" si="95"/>
        <v>1317</v>
      </c>
      <c r="L138" s="7">
        <f t="shared" si="96"/>
        <v>1085</v>
      </c>
      <c r="M138" s="7">
        <f t="shared" si="97"/>
        <v>1201</v>
      </c>
      <c r="N138" s="25">
        <f t="shared" si="98"/>
        <v>1508</v>
      </c>
      <c r="O138" s="7">
        <f t="shared" si="99"/>
        <v>1738</v>
      </c>
      <c r="P138" s="29">
        <f t="shared" si="100"/>
        <v>769</v>
      </c>
      <c r="Q138" s="29">
        <f t="shared" si="100"/>
        <v>1139</v>
      </c>
      <c r="R138" s="6">
        <f t="shared" si="101"/>
        <v>115</v>
      </c>
      <c r="S138" s="7">
        <f t="shared" si="102"/>
        <v>169</v>
      </c>
      <c r="T138" s="7">
        <f t="shared" si="103"/>
        <v>257.14999999999998</v>
      </c>
      <c r="U138" s="7">
        <f t="shared" si="104"/>
        <v>1091.55</v>
      </c>
      <c r="V138" s="25">
        <v>0</v>
      </c>
      <c r="W138" s="7">
        <f t="shared" si="105"/>
        <v>257</v>
      </c>
      <c r="X138" s="29">
        <f t="shared" si="106"/>
        <v>509</v>
      </c>
      <c r="Y138" s="29">
        <f t="shared" si="106"/>
        <v>643.92999999999995</v>
      </c>
    </row>
    <row r="139" spans="1:26">
      <c r="A139" s="11" t="s">
        <v>15</v>
      </c>
      <c r="B139" s="6">
        <f t="shared" si="87"/>
        <v>7595</v>
      </c>
      <c r="C139" s="7">
        <f t="shared" si="88"/>
        <v>8684</v>
      </c>
      <c r="D139" s="7">
        <f t="shared" si="89"/>
        <v>9112</v>
      </c>
      <c r="E139" s="7">
        <f t="shared" si="90"/>
        <v>12167</v>
      </c>
      <c r="F139" s="25">
        <f t="shared" si="91"/>
        <v>12367</v>
      </c>
      <c r="G139" s="63">
        <f t="shared" si="92"/>
        <v>9906</v>
      </c>
      <c r="H139" s="40">
        <f t="shared" si="93"/>
        <v>9011</v>
      </c>
      <c r="I139" s="40">
        <f t="shared" si="93"/>
        <v>9361</v>
      </c>
      <c r="J139" s="6">
        <f t="shared" si="94"/>
        <v>1680</v>
      </c>
      <c r="K139" s="7">
        <f t="shared" si="95"/>
        <v>1445</v>
      </c>
      <c r="L139" s="7">
        <f t="shared" si="96"/>
        <v>1195</v>
      </c>
      <c r="M139" s="7">
        <f t="shared" si="97"/>
        <v>1325</v>
      </c>
      <c r="N139" s="25">
        <f t="shared" si="98"/>
        <v>1772</v>
      </c>
      <c r="O139" s="7">
        <f t="shared" si="99"/>
        <v>1855</v>
      </c>
      <c r="P139" s="29">
        <f t="shared" si="100"/>
        <v>893</v>
      </c>
      <c r="Q139" s="29">
        <f t="shared" si="100"/>
        <v>1235</v>
      </c>
      <c r="R139" s="6">
        <f t="shared" si="101"/>
        <v>134</v>
      </c>
      <c r="S139" s="7">
        <f t="shared" si="102"/>
        <v>169</v>
      </c>
      <c r="T139" s="7">
        <f t="shared" si="103"/>
        <v>257.14999999999998</v>
      </c>
      <c r="U139" s="7">
        <f t="shared" si="104"/>
        <v>1174.55</v>
      </c>
      <c r="V139" s="25">
        <v>0</v>
      </c>
      <c r="W139" s="7">
        <f t="shared" si="105"/>
        <v>257</v>
      </c>
      <c r="X139" s="29">
        <f t="shared" si="106"/>
        <v>509</v>
      </c>
      <c r="Y139" s="29">
        <f t="shared" si="106"/>
        <v>643.92999999999995</v>
      </c>
    </row>
    <row r="140" spans="1:26" ht="13.5" thickBot="1">
      <c r="A140" s="23" t="s">
        <v>16</v>
      </c>
      <c r="B140" s="21">
        <f t="shared" si="87"/>
        <v>8353</v>
      </c>
      <c r="C140" s="22">
        <f t="shared" si="88"/>
        <v>9520</v>
      </c>
      <c r="D140" s="22">
        <f t="shared" si="89"/>
        <v>9999</v>
      </c>
      <c r="E140" s="22">
        <f t="shared" si="90"/>
        <v>13055</v>
      </c>
      <c r="F140" s="50">
        <f t="shared" si="91"/>
        <v>13218</v>
      </c>
      <c r="G140" s="64">
        <f t="shared" si="92"/>
        <v>10362</v>
      </c>
      <c r="H140" s="47">
        <f t="shared" si="93"/>
        <v>9838</v>
      </c>
      <c r="I140" s="47">
        <f t="shared" si="93"/>
        <v>10503</v>
      </c>
      <c r="J140" s="21">
        <f t="shared" si="94"/>
        <v>1756</v>
      </c>
      <c r="K140" s="22">
        <f t="shared" si="95"/>
        <v>1566</v>
      </c>
      <c r="L140" s="22">
        <f t="shared" si="96"/>
        <v>1312</v>
      </c>
      <c r="M140" s="22">
        <f t="shared" si="97"/>
        <v>1446</v>
      </c>
      <c r="N140" s="50">
        <f t="shared" si="98"/>
        <v>2122</v>
      </c>
      <c r="O140" s="22">
        <f t="shared" si="99"/>
        <v>1974</v>
      </c>
      <c r="P140" s="30">
        <f t="shared" si="100"/>
        <v>1015</v>
      </c>
      <c r="Q140" s="30">
        <f t="shared" si="100"/>
        <v>1371</v>
      </c>
      <c r="R140" s="21">
        <f t="shared" si="101"/>
        <v>148</v>
      </c>
      <c r="S140" s="22">
        <f t="shared" si="102"/>
        <v>169</v>
      </c>
      <c r="T140" s="22">
        <f t="shared" si="103"/>
        <v>257.14999999999998</v>
      </c>
      <c r="U140" s="22">
        <f t="shared" si="104"/>
        <v>1174.55</v>
      </c>
      <c r="V140" s="50">
        <v>0</v>
      </c>
      <c r="W140" s="22">
        <f t="shared" si="105"/>
        <v>257</v>
      </c>
      <c r="X140" s="30">
        <f t="shared" si="106"/>
        <v>509</v>
      </c>
      <c r="Y140" s="30">
        <f t="shared" si="106"/>
        <v>643.92999999999995</v>
      </c>
    </row>
    <row r="143" spans="1:26" ht="13.5" thickBot="1"/>
    <row r="144" spans="1:26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0"/>
      <c r="Z144" s="121"/>
    </row>
    <row r="145" spans="1:26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1"/>
      <c r="Z145" s="121"/>
    </row>
    <row r="146" spans="1:26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06"/>
      <c r="Z146" s="121"/>
    </row>
    <row r="147" spans="1:26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8">
        <v>2011</v>
      </c>
      <c r="Z147" s="104"/>
    </row>
    <row r="148" spans="1:26">
      <c r="A148" s="11" t="s">
        <v>6</v>
      </c>
      <c r="B148" s="6">
        <f t="shared" ref="B148:X148" si="107">+B67</f>
        <v>0</v>
      </c>
      <c r="C148" s="7">
        <f t="shared" si="107"/>
        <v>0</v>
      </c>
      <c r="D148" s="7">
        <f t="shared" si="107"/>
        <v>0</v>
      </c>
      <c r="E148" s="7">
        <f t="shared" si="107"/>
        <v>0</v>
      </c>
      <c r="F148" s="25">
        <f t="shared" si="107"/>
        <v>0</v>
      </c>
      <c r="G148" s="67">
        <f t="shared" si="107"/>
        <v>0</v>
      </c>
      <c r="H148" s="51">
        <f t="shared" si="107"/>
        <v>0</v>
      </c>
      <c r="I148" s="51">
        <f t="shared" ref="I148" si="108">+I67</f>
        <v>0</v>
      </c>
      <c r="J148" s="6">
        <f t="shared" si="107"/>
        <v>0</v>
      </c>
      <c r="K148" s="7">
        <f t="shared" si="107"/>
        <v>0</v>
      </c>
      <c r="L148" s="7">
        <f t="shared" si="107"/>
        <v>0</v>
      </c>
      <c r="M148" s="7">
        <f t="shared" si="107"/>
        <v>0</v>
      </c>
      <c r="N148" s="25">
        <f t="shared" si="107"/>
        <v>0</v>
      </c>
      <c r="O148" s="7">
        <f t="shared" si="107"/>
        <v>0</v>
      </c>
      <c r="P148" s="69">
        <f t="shared" si="107"/>
        <v>0</v>
      </c>
      <c r="Q148" s="69">
        <f t="shared" ref="Q148" si="109">+Q67</f>
        <v>0</v>
      </c>
      <c r="R148" s="6">
        <f t="shared" si="107"/>
        <v>0</v>
      </c>
      <c r="S148" s="7">
        <f t="shared" si="107"/>
        <v>0</v>
      </c>
      <c r="T148" s="7">
        <f t="shared" si="107"/>
        <v>0</v>
      </c>
      <c r="U148" s="7">
        <f t="shared" si="107"/>
        <v>0</v>
      </c>
      <c r="V148" s="25">
        <f t="shared" si="107"/>
        <v>0</v>
      </c>
      <c r="W148" s="7">
        <f t="shared" si="107"/>
        <v>0</v>
      </c>
      <c r="X148" s="69">
        <f t="shared" si="107"/>
        <v>0</v>
      </c>
      <c r="Y148" s="69">
        <f t="shared" ref="Y148" si="110">+Y67</f>
        <v>0</v>
      </c>
    </row>
    <row r="149" spans="1:26">
      <c r="A149" s="5" t="s">
        <v>24</v>
      </c>
      <c r="B149" s="6">
        <f t="shared" ref="B149:B159" si="111">+B148+B68</f>
        <v>0</v>
      </c>
      <c r="C149" s="7">
        <f t="shared" ref="C149:C159" si="112">+C148+C68</f>
        <v>0</v>
      </c>
      <c r="D149" s="7">
        <f t="shared" ref="D149:D159" si="113">+D148+D68</f>
        <v>0</v>
      </c>
      <c r="E149" s="7">
        <f t="shared" ref="E149:E159" si="114">+E148+E68</f>
        <v>0</v>
      </c>
      <c r="F149" s="25">
        <f t="shared" ref="F149:F159" si="115">+F148+F68</f>
        <v>0</v>
      </c>
      <c r="G149" s="63">
        <f t="shared" ref="G149:G159" si="116">+G148+G68</f>
        <v>0</v>
      </c>
      <c r="H149" s="40">
        <f t="shared" ref="H149:I159" si="117">+H148+H68</f>
        <v>0</v>
      </c>
      <c r="I149" s="40">
        <f t="shared" si="117"/>
        <v>0</v>
      </c>
      <c r="J149" s="6">
        <f t="shared" ref="J149:J159" si="118">+J148+J68</f>
        <v>0</v>
      </c>
      <c r="K149" s="7">
        <f t="shared" ref="K149:K159" si="119">+K148+K68</f>
        <v>0</v>
      </c>
      <c r="L149" s="7">
        <f t="shared" ref="L149:L159" si="120">+L148+L68</f>
        <v>0</v>
      </c>
      <c r="M149" s="7">
        <f t="shared" ref="M149:M159" si="121">+M148+M68</f>
        <v>0</v>
      </c>
      <c r="N149" s="25">
        <f t="shared" ref="N149:N159" si="122">+N148+N68</f>
        <v>0</v>
      </c>
      <c r="O149" s="7">
        <f t="shared" ref="O149:O159" si="123">+O148+O68</f>
        <v>0</v>
      </c>
      <c r="P149" s="29">
        <f t="shared" ref="P149:Q159" si="124">+P148+P68</f>
        <v>0</v>
      </c>
      <c r="Q149" s="29">
        <f t="shared" si="124"/>
        <v>0</v>
      </c>
      <c r="R149" s="6">
        <f t="shared" ref="R149:R159" si="125">+R148+R68</f>
        <v>0</v>
      </c>
      <c r="S149" s="7">
        <f t="shared" ref="S149:S159" si="126">+S148+S68</f>
        <v>0</v>
      </c>
      <c r="T149" s="7">
        <f t="shared" ref="T149:T159" si="127">+T148+T68</f>
        <v>0</v>
      </c>
      <c r="U149" s="7">
        <f t="shared" ref="U149:U159" si="128">+U148+U68</f>
        <v>0</v>
      </c>
      <c r="V149" s="25">
        <f t="shared" ref="V149:V159" si="129">+V148+V68</f>
        <v>0</v>
      </c>
      <c r="W149" s="7">
        <f t="shared" ref="W149:W159" si="130">+W148+W68</f>
        <v>0</v>
      </c>
      <c r="X149" s="29">
        <f t="shared" ref="X149:Y159" si="131">+X148+X68</f>
        <v>0</v>
      </c>
      <c r="Y149" s="29">
        <f t="shared" si="131"/>
        <v>0</v>
      </c>
    </row>
    <row r="150" spans="1:26">
      <c r="A150" s="11" t="s">
        <v>7</v>
      </c>
      <c r="B150" s="6">
        <f t="shared" si="111"/>
        <v>0</v>
      </c>
      <c r="C150" s="7">
        <f t="shared" si="112"/>
        <v>0</v>
      </c>
      <c r="D150" s="7">
        <f t="shared" si="113"/>
        <v>0</v>
      </c>
      <c r="E150" s="7">
        <f t="shared" si="114"/>
        <v>0</v>
      </c>
      <c r="F150" s="25">
        <f t="shared" si="115"/>
        <v>0</v>
      </c>
      <c r="G150" s="63">
        <f t="shared" si="116"/>
        <v>0</v>
      </c>
      <c r="H150" s="40">
        <f t="shared" si="117"/>
        <v>0</v>
      </c>
      <c r="I150" s="40">
        <f t="shared" si="117"/>
        <v>0</v>
      </c>
      <c r="J150" s="6">
        <f t="shared" si="118"/>
        <v>0</v>
      </c>
      <c r="K150" s="7">
        <f t="shared" si="119"/>
        <v>0</v>
      </c>
      <c r="L150" s="7">
        <f t="shared" si="120"/>
        <v>0</v>
      </c>
      <c r="M150" s="7">
        <f t="shared" si="121"/>
        <v>0</v>
      </c>
      <c r="N150" s="25">
        <f t="shared" si="122"/>
        <v>0</v>
      </c>
      <c r="O150" s="7">
        <f t="shared" si="123"/>
        <v>0</v>
      </c>
      <c r="P150" s="29">
        <f t="shared" si="124"/>
        <v>0</v>
      </c>
      <c r="Q150" s="29">
        <f t="shared" si="124"/>
        <v>0</v>
      </c>
      <c r="R150" s="6">
        <f t="shared" si="125"/>
        <v>0</v>
      </c>
      <c r="S150" s="7">
        <f t="shared" si="126"/>
        <v>0</v>
      </c>
      <c r="T150" s="7">
        <f t="shared" si="127"/>
        <v>0</v>
      </c>
      <c r="U150" s="7">
        <f t="shared" si="128"/>
        <v>0</v>
      </c>
      <c r="V150" s="25">
        <f t="shared" si="129"/>
        <v>0</v>
      </c>
      <c r="W150" s="7">
        <f t="shared" si="130"/>
        <v>0</v>
      </c>
      <c r="X150" s="29">
        <f t="shared" si="131"/>
        <v>0</v>
      </c>
      <c r="Y150" s="29">
        <f t="shared" si="131"/>
        <v>0</v>
      </c>
    </row>
    <row r="151" spans="1:26">
      <c r="A151" s="11" t="s">
        <v>8</v>
      </c>
      <c r="B151" s="6">
        <f t="shared" si="111"/>
        <v>0</v>
      </c>
      <c r="C151" s="7">
        <f t="shared" si="112"/>
        <v>0</v>
      </c>
      <c r="D151" s="7">
        <f t="shared" si="113"/>
        <v>0</v>
      </c>
      <c r="E151" s="7">
        <f t="shared" si="114"/>
        <v>0</v>
      </c>
      <c r="F151" s="25">
        <f t="shared" si="115"/>
        <v>0</v>
      </c>
      <c r="G151" s="63">
        <f t="shared" si="116"/>
        <v>0</v>
      </c>
      <c r="H151" s="40">
        <f t="shared" si="117"/>
        <v>0</v>
      </c>
      <c r="I151" s="40">
        <f t="shared" si="117"/>
        <v>0</v>
      </c>
      <c r="J151" s="6">
        <f t="shared" si="118"/>
        <v>0</v>
      </c>
      <c r="K151" s="7">
        <f t="shared" si="119"/>
        <v>0</v>
      </c>
      <c r="L151" s="7">
        <f t="shared" si="120"/>
        <v>0</v>
      </c>
      <c r="M151" s="7">
        <f t="shared" si="121"/>
        <v>0</v>
      </c>
      <c r="N151" s="25">
        <f t="shared" si="122"/>
        <v>0</v>
      </c>
      <c r="O151" s="7">
        <f t="shared" si="123"/>
        <v>0</v>
      </c>
      <c r="P151" s="29">
        <f t="shared" si="124"/>
        <v>0</v>
      </c>
      <c r="Q151" s="29">
        <f t="shared" si="124"/>
        <v>0</v>
      </c>
      <c r="R151" s="6">
        <f t="shared" si="125"/>
        <v>0</v>
      </c>
      <c r="S151" s="7">
        <f t="shared" si="126"/>
        <v>0</v>
      </c>
      <c r="T151" s="7">
        <f t="shared" si="127"/>
        <v>0</v>
      </c>
      <c r="U151" s="7">
        <f t="shared" si="128"/>
        <v>0</v>
      </c>
      <c r="V151" s="25">
        <f t="shared" si="129"/>
        <v>0</v>
      </c>
      <c r="W151" s="7">
        <f t="shared" si="130"/>
        <v>0</v>
      </c>
      <c r="X151" s="29">
        <f t="shared" si="131"/>
        <v>0</v>
      </c>
      <c r="Y151" s="29">
        <f t="shared" si="131"/>
        <v>0</v>
      </c>
    </row>
    <row r="152" spans="1:26">
      <c r="A152" s="11" t="s">
        <v>9</v>
      </c>
      <c r="B152" s="6">
        <f t="shared" si="111"/>
        <v>0</v>
      </c>
      <c r="C152" s="7">
        <f t="shared" si="112"/>
        <v>0</v>
      </c>
      <c r="D152" s="7">
        <f t="shared" si="113"/>
        <v>0</v>
      </c>
      <c r="E152" s="7">
        <f t="shared" si="114"/>
        <v>0</v>
      </c>
      <c r="F152" s="25">
        <f t="shared" si="115"/>
        <v>0</v>
      </c>
      <c r="G152" s="63">
        <f t="shared" si="116"/>
        <v>0</v>
      </c>
      <c r="H152" s="40">
        <f t="shared" si="117"/>
        <v>0</v>
      </c>
      <c r="I152" s="40">
        <f t="shared" si="117"/>
        <v>0</v>
      </c>
      <c r="J152" s="6">
        <f t="shared" si="118"/>
        <v>0</v>
      </c>
      <c r="K152" s="7">
        <f t="shared" si="119"/>
        <v>0</v>
      </c>
      <c r="L152" s="7">
        <f t="shared" si="120"/>
        <v>0</v>
      </c>
      <c r="M152" s="7">
        <f t="shared" si="121"/>
        <v>0</v>
      </c>
      <c r="N152" s="25">
        <f t="shared" si="122"/>
        <v>0</v>
      </c>
      <c r="O152" s="7">
        <f t="shared" si="123"/>
        <v>0</v>
      </c>
      <c r="P152" s="29">
        <f t="shared" si="124"/>
        <v>0</v>
      </c>
      <c r="Q152" s="29">
        <f t="shared" si="124"/>
        <v>0</v>
      </c>
      <c r="R152" s="6">
        <f t="shared" si="125"/>
        <v>0</v>
      </c>
      <c r="S152" s="7">
        <f t="shared" si="126"/>
        <v>0</v>
      </c>
      <c r="T152" s="7">
        <f t="shared" si="127"/>
        <v>0</v>
      </c>
      <c r="U152" s="7">
        <f t="shared" si="128"/>
        <v>0</v>
      </c>
      <c r="V152" s="25">
        <f t="shared" si="129"/>
        <v>0</v>
      </c>
      <c r="W152" s="7">
        <f t="shared" si="130"/>
        <v>0</v>
      </c>
      <c r="X152" s="29">
        <f t="shared" si="131"/>
        <v>0</v>
      </c>
      <c r="Y152" s="29">
        <f t="shared" si="131"/>
        <v>0</v>
      </c>
    </row>
    <row r="153" spans="1:26">
      <c r="A153" s="11" t="s">
        <v>10</v>
      </c>
      <c r="B153" s="6">
        <f t="shared" si="111"/>
        <v>0</v>
      </c>
      <c r="C153" s="7">
        <f t="shared" si="112"/>
        <v>0</v>
      </c>
      <c r="D153" s="7">
        <f t="shared" si="113"/>
        <v>0</v>
      </c>
      <c r="E153" s="7">
        <f t="shared" si="114"/>
        <v>0</v>
      </c>
      <c r="F153" s="25">
        <f t="shared" si="115"/>
        <v>0</v>
      </c>
      <c r="G153" s="63">
        <f t="shared" si="116"/>
        <v>0</v>
      </c>
      <c r="H153" s="40">
        <f t="shared" si="117"/>
        <v>0</v>
      </c>
      <c r="I153" s="40">
        <f t="shared" si="117"/>
        <v>0</v>
      </c>
      <c r="J153" s="6">
        <f t="shared" si="118"/>
        <v>0</v>
      </c>
      <c r="K153" s="7">
        <f t="shared" si="119"/>
        <v>0</v>
      </c>
      <c r="L153" s="7">
        <f t="shared" si="120"/>
        <v>0</v>
      </c>
      <c r="M153" s="7">
        <f t="shared" si="121"/>
        <v>0</v>
      </c>
      <c r="N153" s="25">
        <f t="shared" si="122"/>
        <v>0</v>
      </c>
      <c r="O153" s="7">
        <f t="shared" si="123"/>
        <v>0</v>
      </c>
      <c r="P153" s="29">
        <f t="shared" si="124"/>
        <v>0</v>
      </c>
      <c r="Q153" s="29">
        <f t="shared" si="124"/>
        <v>0</v>
      </c>
      <c r="R153" s="6">
        <f t="shared" si="125"/>
        <v>0</v>
      </c>
      <c r="S153" s="7">
        <f t="shared" si="126"/>
        <v>0</v>
      </c>
      <c r="T153" s="7">
        <f t="shared" si="127"/>
        <v>0</v>
      </c>
      <c r="U153" s="7">
        <f t="shared" si="128"/>
        <v>0</v>
      </c>
      <c r="V153" s="25">
        <f t="shared" si="129"/>
        <v>0</v>
      </c>
      <c r="W153" s="7">
        <f t="shared" si="130"/>
        <v>0</v>
      </c>
      <c r="X153" s="29">
        <f t="shared" si="131"/>
        <v>0</v>
      </c>
      <c r="Y153" s="29">
        <f t="shared" si="131"/>
        <v>0</v>
      </c>
    </row>
    <row r="154" spans="1:26">
      <c r="A154" s="11" t="s">
        <v>11</v>
      </c>
      <c r="B154" s="6">
        <f t="shared" si="111"/>
        <v>0</v>
      </c>
      <c r="C154" s="7">
        <f t="shared" si="112"/>
        <v>0</v>
      </c>
      <c r="D154" s="7">
        <f t="shared" si="113"/>
        <v>0</v>
      </c>
      <c r="E154" s="7">
        <f t="shared" si="114"/>
        <v>0</v>
      </c>
      <c r="F154" s="25">
        <f t="shared" si="115"/>
        <v>0</v>
      </c>
      <c r="G154" s="63">
        <f t="shared" si="116"/>
        <v>0</v>
      </c>
      <c r="H154" s="40">
        <f t="shared" si="117"/>
        <v>0</v>
      </c>
      <c r="I154" s="40">
        <f t="shared" si="117"/>
        <v>0</v>
      </c>
      <c r="J154" s="6">
        <f t="shared" si="118"/>
        <v>0</v>
      </c>
      <c r="K154" s="7">
        <f t="shared" si="119"/>
        <v>0</v>
      </c>
      <c r="L154" s="7">
        <f t="shared" si="120"/>
        <v>0</v>
      </c>
      <c r="M154" s="7">
        <f t="shared" si="121"/>
        <v>0</v>
      </c>
      <c r="N154" s="25">
        <f t="shared" si="122"/>
        <v>0</v>
      </c>
      <c r="O154" s="7">
        <f t="shared" si="123"/>
        <v>0</v>
      </c>
      <c r="P154" s="29">
        <f t="shared" si="124"/>
        <v>0</v>
      </c>
      <c r="Q154" s="29">
        <f t="shared" si="124"/>
        <v>0</v>
      </c>
      <c r="R154" s="6">
        <f t="shared" si="125"/>
        <v>0</v>
      </c>
      <c r="S154" s="7">
        <f t="shared" si="126"/>
        <v>0</v>
      </c>
      <c r="T154" s="7">
        <f t="shared" si="127"/>
        <v>0</v>
      </c>
      <c r="U154" s="7">
        <f t="shared" si="128"/>
        <v>0</v>
      </c>
      <c r="V154" s="25">
        <f t="shared" si="129"/>
        <v>0</v>
      </c>
      <c r="W154" s="7">
        <f t="shared" si="130"/>
        <v>0</v>
      </c>
      <c r="X154" s="29">
        <f t="shared" si="131"/>
        <v>0</v>
      </c>
      <c r="Y154" s="29">
        <f t="shared" si="131"/>
        <v>0</v>
      </c>
    </row>
    <row r="155" spans="1:26">
      <c r="A155" s="11" t="s">
        <v>12</v>
      </c>
      <c r="B155" s="6">
        <f t="shared" si="111"/>
        <v>0</v>
      </c>
      <c r="C155" s="7">
        <f t="shared" si="112"/>
        <v>0</v>
      </c>
      <c r="D155" s="7">
        <f t="shared" si="113"/>
        <v>0</v>
      </c>
      <c r="E155" s="7">
        <f t="shared" si="114"/>
        <v>0</v>
      </c>
      <c r="F155" s="25">
        <f t="shared" si="115"/>
        <v>0</v>
      </c>
      <c r="G155" s="63">
        <f t="shared" si="116"/>
        <v>0</v>
      </c>
      <c r="H155" s="40">
        <f t="shared" si="117"/>
        <v>0</v>
      </c>
      <c r="I155" s="40">
        <f t="shared" si="117"/>
        <v>0</v>
      </c>
      <c r="J155" s="6">
        <f t="shared" si="118"/>
        <v>0</v>
      </c>
      <c r="K155" s="7">
        <f t="shared" si="119"/>
        <v>0</v>
      </c>
      <c r="L155" s="7">
        <f t="shared" si="120"/>
        <v>0</v>
      </c>
      <c r="M155" s="7">
        <f t="shared" si="121"/>
        <v>0</v>
      </c>
      <c r="N155" s="25">
        <f t="shared" si="122"/>
        <v>0</v>
      </c>
      <c r="O155" s="7">
        <f t="shared" si="123"/>
        <v>0</v>
      </c>
      <c r="P155" s="29">
        <f t="shared" si="124"/>
        <v>0</v>
      </c>
      <c r="Q155" s="29">
        <f t="shared" si="124"/>
        <v>0</v>
      </c>
      <c r="R155" s="6">
        <f t="shared" si="125"/>
        <v>0</v>
      </c>
      <c r="S155" s="7">
        <f t="shared" si="126"/>
        <v>0</v>
      </c>
      <c r="T155" s="7">
        <f t="shared" si="127"/>
        <v>0</v>
      </c>
      <c r="U155" s="7">
        <f t="shared" si="128"/>
        <v>0</v>
      </c>
      <c r="V155" s="25">
        <f t="shared" si="129"/>
        <v>0</v>
      </c>
      <c r="W155" s="7">
        <f t="shared" si="130"/>
        <v>0</v>
      </c>
      <c r="X155" s="29">
        <f t="shared" si="131"/>
        <v>0</v>
      </c>
      <c r="Y155" s="29">
        <f t="shared" si="131"/>
        <v>0</v>
      </c>
    </row>
    <row r="156" spans="1:26">
      <c r="A156" s="11" t="s">
        <v>13</v>
      </c>
      <c r="B156" s="6">
        <f t="shared" si="111"/>
        <v>0</v>
      </c>
      <c r="C156" s="7">
        <f t="shared" si="112"/>
        <v>0</v>
      </c>
      <c r="D156" s="7">
        <f t="shared" si="113"/>
        <v>0</v>
      </c>
      <c r="E156" s="7">
        <f t="shared" si="114"/>
        <v>0</v>
      </c>
      <c r="F156" s="25">
        <f t="shared" si="115"/>
        <v>0</v>
      </c>
      <c r="G156" s="63">
        <f t="shared" si="116"/>
        <v>0</v>
      </c>
      <c r="H156" s="40">
        <f t="shared" si="117"/>
        <v>0</v>
      </c>
      <c r="I156" s="40">
        <f t="shared" si="117"/>
        <v>0</v>
      </c>
      <c r="J156" s="6">
        <f t="shared" si="118"/>
        <v>0</v>
      </c>
      <c r="K156" s="7">
        <f t="shared" si="119"/>
        <v>0</v>
      </c>
      <c r="L156" s="7">
        <f t="shared" si="120"/>
        <v>0</v>
      </c>
      <c r="M156" s="7">
        <f t="shared" si="121"/>
        <v>0</v>
      </c>
      <c r="N156" s="25">
        <f t="shared" si="122"/>
        <v>0</v>
      </c>
      <c r="O156" s="7">
        <f t="shared" si="123"/>
        <v>0</v>
      </c>
      <c r="P156" s="29">
        <f t="shared" si="124"/>
        <v>0</v>
      </c>
      <c r="Q156" s="29">
        <f t="shared" si="124"/>
        <v>0</v>
      </c>
      <c r="R156" s="6">
        <f t="shared" si="125"/>
        <v>0</v>
      </c>
      <c r="S156" s="7">
        <f t="shared" si="126"/>
        <v>0</v>
      </c>
      <c r="T156" s="7">
        <f t="shared" si="127"/>
        <v>0</v>
      </c>
      <c r="U156" s="7">
        <f t="shared" si="128"/>
        <v>0</v>
      </c>
      <c r="V156" s="25">
        <f t="shared" si="129"/>
        <v>0</v>
      </c>
      <c r="W156" s="7">
        <f t="shared" si="130"/>
        <v>0</v>
      </c>
      <c r="X156" s="29">
        <f t="shared" si="131"/>
        <v>0</v>
      </c>
      <c r="Y156" s="29">
        <f t="shared" si="131"/>
        <v>0</v>
      </c>
    </row>
    <row r="157" spans="1:26">
      <c r="A157" s="11" t="s">
        <v>14</v>
      </c>
      <c r="B157" s="6">
        <f t="shared" si="111"/>
        <v>0</v>
      </c>
      <c r="C157" s="7">
        <f t="shared" si="112"/>
        <v>0</v>
      </c>
      <c r="D157" s="7">
        <f t="shared" si="113"/>
        <v>0</v>
      </c>
      <c r="E157" s="7">
        <f t="shared" si="114"/>
        <v>0</v>
      </c>
      <c r="F157" s="25">
        <f t="shared" si="115"/>
        <v>0</v>
      </c>
      <c r="G157" s="63">
        <f t="shared" si="116"/>
        <v>0</v>
      </c>
      <c r="H157" s="40">
        <f t="shared" si="117"/>
        <v>0</v>
      </c>
      <c r="I157" s="40">
        <f t="shared" si="117"/>
        <v>0</v>
      </c>
      <c r="J157" s="6">
        <f t="shared" si="118"/>
        <v>0</v>
      </c>
      <c r="K157" s="7">
        <f t="shared" si="119"/>
        <v>0</v>
      </c>
      <c r="L157" s="7">
        <f t="shared" si="120"/>
        <v>0</v>
      </c>
      <c r="M157" s="7">
        <f t="shared" si="121"/>
        <v>0</v>
      </c>
      <c r="N157" s="25">
        <f t="shared" si="122"/>
        <v>0</v>
      </c>
      <c r="O157" s="7">
        <f t="shared" si="123"/>
        <v>0</v>
      </c>
      <c r="P157" s="29">
        <f t="shared" si="124"/>
        <v>0</v>
      </c>
      <c r="Q157" s="29">
        <f t="shared" si="124"/>
        <v>0</v>
      </c>
      <c r="R157" s="6">
        <f t="shared" si="125"/>
        <v>0</v>
      </c>
      <c r="S157" s="7">
        <f t="shared" si="126"/>
        <v>0</v>
      </c>
      <c r="T157" s="7">
        <f t="shared" si="127"/>
        <v>0</v>
      </c>
      <c r="U157" s="7">
        <f t="shared" si="128"/>
        <v>0</v>
      </c>
      <c r="V157" s="25">
        <f t="shared" si="129"/>
        <v>0</v>
      </c>
      <c r="W157" s="7">
        <f t="shared" si="130"/>
        <v>0</v>
      </c>
      <c r="X157" s="29">
        <f t="shared" si="131"/>
        <v>0</v>
      </c>
      <c r="Y157" s="29">
        <f t="shared" si="131"/>
        <v>0</v>
      </c>
    </row>
    <row r="158" spans="1:26">
      <c r="A158" s="11" t="s">
        <v>15</v>
      </c>
      <c r="B158" s="6">
        <f t="shared" si="111"/>
        <v>0</v>
      </c>
      <c r="C158" s="7">
        <f t="shared" si="112"/>
        <v>0</v>
      </c>
      <c r="D158" s="7">
        <f t="shared" si="113"/>
        <v>0</v>
      </c>
      <c r="E158" s="7">
        <f t="shared" si="114"/>
        <v>0</v>
      </c>
      <c r="F158" s="25">
        <f t="shared" si="115"/>
        <v>0</v>
      </c>
      <c r="G158" s="63">
        <f t="shared" si="116"/>
        <v>0</v>
      </c>
      <c r="H158" s="40">
        <f t="shared" si="117"/>
        <v>0</v>
      </c>
      <c r="I158" s="40">
        <f t="shared" si="117"/>
        <v>0</v>
      </c>
      <c r="J158" s="6">
        <f t="shared" si="118"/>
        <v>0</v>
      </c>
      <c r="K158" s="7">
        <f t="shared" si="119"/>
        <v>0</v>
      </c>
      <c r="L158" s="7">
        <f t="shared" si="120"/>
        <v>0</v>
      </c>
      <c r="M158" s="7">
        <f t="shared" si="121"/>
        <v>0</v>
      </c>
      <c r="N158" s="25">
        <f t="shared" si="122"/>
        <v>0</v>
      </c>
      <c r="O158" s="7">
        <f t="shared" si="123"/>
        <v>0</v>
      </c>
      <c r="P158" s="29">
        <f t="shared" si="124"/>
        <v>0</v>
      </c>
      <c r="Q158" s="29">
        <f t="shared" si="124"/>
        <v>0</v>
      </c>
      <c r="R158" s="6">
        <f t="shared" si="125"/>
        <v>0</v>
      </c>
      <c r="S158" s="7">
        <f t="shared" si="126"/>
        <v>0</v>
      </c>
      <c r="T158" s="7">
        <f t="shared" si="127"/>
        <v>0</v>
      </c>
      <c r="U158" s="7">
        <f t="shared" si="128"/>
        <v>0</v>
      </c>
      <c r="V158" s="25">
        <f t="shared" si="129"/>
        <v>0</v>
      </c>
      <c r="W158" s="7">
        <f t="shared" si="130"/>
        <v>0</v>
      </c>
      <c r="X158" s="29">
        <f t="shared" si="131"/>
        <v>0</v>
      </c>
      <c r="Y158" s="29">
        <f t="shared" si="131"/>
        <v>0</v>
      </c>
    </row>
    <row r="159" spans="1:26" ht="13.5" thickBot="1">
      <c r="A159" s="23" t="s">
        <v>16</v>
      </c>
      <c r="B159" s="21">
        <f t="shared" si="111"/>
        <v>0</v>
      </c>
      <c r="C159" s="22">
        <f t="shared" si="112"/>
        <v>0</v>
      </c>
      <c r="D159" s="22">
        <f t="shared" si="113"/>
        <v>0</v>
      </c>
      <c r="E159" s="22">
        <f t="shared" si="114"/>
        <v>0</v>
      </c>
      <c r="F159" s="50">
        <f t="shared" si="115"/>
        <v>0</v>
      </c>
      <c r="G159" s="64">
        <f t="shared" si="116"/>
        <v>0</v>
      </c>
      <c r="H159" s="47">
        <f t="shared" si="117"/>
        <v>0</v>
      </c>
      <c r="I159" s="47">
        <f t="shared" si="117"/>
        <v>0</v>
      </c>
      <c r="J159" s="21">
        <f t="shared" si="118"/>
        <v>0</v>
      </c>
      <c r="K159" s="22">
        <f t="shared" si="119"/>
        <v>0</v>
      </c>
      <c r="L159" s="22">
        <f t="shared" si="120"/>
        <v>0</v>
      </c>
      <c r="M159" s="22">
        <f t="shared" si="121"/>
        <v>0</v>
      </c>
      <c r="N159" s="50">
        <f t="shared" si="122"/>
        <v>0</v>
      </c>
      <c r="O159" s="22">
        <f t="shared" si="123"/>
        <v>0</v>
      </c>
      <c r="P159" s="30">
        <f t="shared" si="124"/>
        <v>0</v>
      </c>
      <c r="Q159" s="30">
        <f t="shared" si="124"/>
        <v>0</v>
      </c>
      <c r="R159" s="21">
        <f t="shared" si="125"/>
        <v>0</v>
      </c>
      <c r="S159" s="22">
        <f t="shared" si="126"/>
        <v>0</v>
      </c>
      <c r="T159" s="22">
        <f t="shared" si="127"/>
        <v>0</v>
      </c>
      <c r="U159" s="22">
        <f t="shared" si="128"/>
        <v>0</v>
      </c>
      <c r="V159" s="50">
        <f t="shared" si="129"/>
        <v>0</v>
      </c>
      <c r="W159" s="22">
        <f t="shared" si="130"/>
        <v>0</v>
      </c>
      <c r="X159" s="30">
        <f t="shared" si="131"/>
        <v>0</v>
      </c>
      <c r="Y159" s="30">
        <f t="shared" si="131"/>
        <v>0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3">
      <c r="A167" s="5" t="s">
        <v>6</v>
      </c>
      <c r="B167" s="6">
        <f t="shared" ref="B167:X167" si="132">+B7+B27</f>
        <v>45621</v>
      </c>
      <c r="C167" s="7">
        <f t="shared" si="132"/>
        <v>47646</v>
      </c>
      <c r="D167" s="7">
        <f t="shared" si="132"/>
        <v>57355</v>
      </c>
      <c r="E167" s="7">
        <f t="shared" si="132"/>
        <v>49839</v>
      </c>
      <c r="F167" s="25">
        <f t="shared" si="132"/>
        <v>55114</v>
      </c>
      <c r="G167" s="67">
        <f t="shared" si="132"/>
        <v>80392</v>
      </c>
      <c r="H167" s="40">
        <f t="shared" si="132"/>
        <v>52747</v>
      </c>
      <c r="I167" s="40">
        <f t="shared" ref="I167" si="133">+I7+I27</f>
        <v>44449</v>
      </c>
      <c r="J167" s="6">
        <f t="shared" si="132"/>
        <v>0</v>
      </c>
      <c r="K167" s="7">
        <f t="shared" si="132"/>
        <v>0</v>
      </c>
      <c r="L167" s="7">
        <f t="shared" si="132"/>
        <v>0</v>
      </c>
      <c r="M167" s="7">
        <f t="shared" si="132"/>
        <v>0</v>
      </c>
      <c r="N167" s="25">
        <f t="shared" si="132"/>
        <v>0</v>
      </c>
      <c r="O167" s="67">
        <f t="shared" si="132"/>
        <v>0</v>
      </c>
      <c r="P167" s="40">
        <f t="shared" si="132"/>
        <v>0</v>
      </c>
      <c r="Q167" s="40">
        <f t="shared" ref="Q167" si="134">+Q7+Q27</f>
        <v>0</v>
      </c>
      <c r="R167" s="6">
        <f t="shared" si="132"/>
        <v>21880</v>
      </c>
      <c r="S167" s="7">
        <f t="shared" si="132"/>
        <v>47071</v>
      </c>
      <c r="T167" s="7">
        <f t="shared" si="132"/>
        <v>22166</v>
      </c>
      <c r="U167" s="7">
        <f t="shared" si="132"/>
        <v>31454</v>
      </c>
      <c r="V167" s="25">
        <f t="shared" si="132"/>
        <v>66288</v>
      </c>
      <c r="W167" s="67">
        <f t="shared" si="132"/>
        <v>46789</v>
      </c>
      <c r="X167" s="40">
        <f t="shared" si="132"/>
        <v>15998</v>
      </c>
      <c r="Y167" s="40">
        <f t="shared" ref="Y167" si="135">+Y7+Y27</f>
        <v>26163</v>
      </c>
      <c r="Z167" s="6">
        <f t="shared" ref="Z167:Z178" si="136">+R167+J167+B167</f>
        <v>67501</v>
      </c>
      <c r="AA167" s="7">
        <f t="shared" ref="AA167:AA178" si="137">+S167+K167+C167</f>
        <v>94717</v>
      </c>
      <c r="AB167" s="7">
        <f t="shared" ref="AB167:AB178" si="138">+T167+L167+D167</f>
        <v>79521</v>
      </c>
      <c r="AC167" s="7">
        <f t="shared" ref="AC167:AC178" si="139">+U167+M167+E167</f>
        <v>81293</v>
      </c>
      <c r="AD167" s="25">
        <f t="shared" ref="AD167:AD178" si="140">+V167+N167+F167</f>
        <v>121402</v>
      </c>
      <c r="AE167" s="67">
        <f t="shared" ref="AE167:AE178" si="141">+W167+O167+G167</f>
        <v>127181</v>
      </c>
      <c r="AF167" s="40">
        <f t="shared" ref="AF167:AG178" si="142">+X167+P167+H167</f>
        <v>68745</v>
      </c>
      <c r="AG167" s="40">
        <f t="shared" si="142"/>
        <v>70612</v>
      </c>
    </row>
    <row r="168" spans="1:33">
      <c r="A168" s="5" t="s">
        <v>24</v>
      </c>
      <c r="B168" s="6">
        <f t="shared" ref="B168:X168" si="143">+B8+B28</f>
        <v>46534</v>
      </c>
      <c r="C168" s="7">
        <f t="shared" si="143"/>
        <v>52356</v>
      </c>
      <c r="D168" s="7">
        <f t="shared" si="143"/>
        <v>52029</v>
      </c>
      <c r="E168" s="7">
        <f t="shared" si="143"/>
        <v>61353</v>
      </c>
      <c r="F168" s="25">
        <f t="shared" si="143"/>
        <v>45771</v>
      </c>
      <c r="G168" s="63">
        <f t="shared" si="143"/>
        <v>73658</v>
      </c>
      <c r="H168" s="40">
        <f t="shared" si="143"/>
        <v>40769</v>
      </c>
      <c r="I168" s="40">
        <f t="shared" ref="I168" si="144">+I8+I28</f>
        <v>50496</v>
      </c>
      <c r="J168" s="6">
        <f t="shared" si="143"/>
        <v>0</v>
      </c>
      <c r="K168" s="7">
        <f t="shared" si="143"/>
        <v>0</v>
      </c>
      <c r="L168" s="7">
        <f t="shared" si="143"/>
        <v>0</v>
      </c>
      <c r="M168" s="7">
        <f t="shared" si="143"/>
        <v>0</v>
      </c>
      <c r="N168" s="25">
        <f t="shared" si="143"/>
        <v>0</v>
      </c>
      <c r="O168" s="63">
        <f t="shared" si="143"/>
        <v>0</v>
      </c>
      <c r="P168" s="40">
        <f t="shared" si="143"/>
        <v>161</v>
      </c>
      <c r="Q168" s="40">
        <f t="shared" ref="Q168" si="145">+Q8+Q28</f>
        <v>0</v>
      </c>
      <c r="R168" s="6">
        <f t="shared" si="143"/>
        <v>20716</v>
      </c>
      <c r="S168" s="7">
        <f t="shared" si="143"/>
        <v>17563</v>
      </c>
      <c r="T168" s="7">
        <f t="shared" si="143"/>
        <v>33878</v>
      </c>
      <c r="U168" s="7">
        <f t="shared" si="143"/>
        <v>38723</v>
      </c>
      <c r="V168" s="25">
        <f t="shared" si="143"/>
        <v>64517</v>
      </c>
      <c r="W168" s="63">
        <f t="shared" si="143"/>
        <v>16881</v>
      </c>
      <c r="X168" s="40">
        <f t="shared" si="143"/>
        <v>51690</v>
      </c>
      <c r="Y168" s="40">
        <f t="shared" ref="Y168" si="146">+Y8+Y28</f>
        <v>47395</v>
      </c>
      <c r="Z168" s="6">
        <f t="shared" si="136"/>
        <v>67250</v>
      </c>
      <c r="AA168" s="7">
        <f t="shared" si="137"/>
        <v>69919</v>
      </c>
      <c r="AB168" s="7">
        <f t="shared" si="138"/>
        <v>85907</v>
      </c>
      <c r="AC168" s="7">
        <f t="shared" si="139"/>
        <v>100076</v>
      </c>
      <c r="AD168" s="25">
        <f t="shared" si="140"/>
        <v>110288</v>
      </c>
      <c r="AE168" s="63">
        <f t="shared" si="141"/>
        <v>90539</v>
      </c>
      <c r="AF168" s="40">
        <f t="shared" si="142"/>
        <v>92620</v>
      </c>
      <c r="AG168" s="40">
        <f t="shared" si="142"/>
        <v>97891</v>
      </c>
    </row>
    <row r="169" spans="1:33">
      <c r="A169" s="5" t="s">
        <v>7</v>
      </c>
      <c r="B169" s="6">
        <f t="shared" ref="B169:X169" si="147">+B9+B29</f>
        <v>53581</v>
      </c>
      <c r="C169" s="7">
        <f t="shared" si="147"/>
        <v>50645</v>
      </c>
      <c r="D169" s="7">
        <f t="shared" si="147"/>
        <v>65371</v>
      </c>
      <c r="E169" s="7">
        <f t="shared" si="147"/>
        <v>53963</v>
      </c>
      <c r="F169" s="25">
        <f t="shared" si="147"/>
        <v>46638</v>
      </c>
      <c r="G169" s="63">
        <f t="shared" si="147"/>
        <v>99865</v>
      </c>
      <c r="H169" s="40">
        <f t="shared" si="147"/>
        <v>40080</v>
      </c>
      <c r="I169" s="40">
        <f t="shared" ref="I169" si="148">+I9+I29</f>
        <v>64116</v>
      </c>
      <c r="J169" s="6">
        <f t="shared" si="147"/>
        <v>0</v>
      </c>
      <c r="K169" s="7">
        <f t="shared" si="147"/>
        <v>0</v>
      </c>
      <c r="L169" s="7">
        <f t="shared" si="147"/>
        <v>0</v>
      </c>
      <c r="M169" s="7">
        <f t="shared" si="147"/>
        <v>0</v>
      </c>
      <c r="N169" s="25">
        <f t="shared" si="147"/>
        <v>0</v>
      </c>
      <c r="O169" s="63">
        <f t="shared" si="147"/>
        <v>0</v>
      </c>
      <c r="P169" s="40">
        <f t="shared" si="147"/>
        <v>0</v>
      </c>
      <c r="Q169" s="40">
        <f t="shared" ref="Q169" si="149">+Q9+Q29</f>
        <v>0</v>
      </c>
      <c r="R169" s="6">
        <f t="shared" si="147"/>
        <v>36446</v>
      </c>
      <c r="S169" s="7">
        <f t="shared" si="147"/>
        <v>34202</v>
      </c>
      <c r="T169" s="7">
        <f t="shared" si="147"/>
        <v>19854</v>
      </c>
      <c r="U169" s="7">
        <f t="shared" si="147"/>
        <v>59881</v>
      </c>
      <c r="V169" s="25">
        <f t="shared" si="147"/>
        <v>66124</v>
      </c>
      <c r="W169" s="63">
        <f t="shared" si="147"/>
        <v>40661</v>
      </c>
      <c r="X169" s="40">
        <f t="shared" si="147"/>
        <v>68006</v>
      </c>
      <c r="Y169" s="40">
        <f t="shared" ref="Y169" si="150">+Y9+Y29</f>
        <v>43717</v>
      </c>
      <c r="Z169" s="6">
        <f t="shared" si="136"/>
        <v>90027</v>
      </c>
      <c r="AA169" s="7">
        <f t="shared" si="137"/>
        <v>84847</v>
      </c>
      <c r="AB169" s="7">
        <f t="shared" si="138"/>
        <v>85225</v>
      </c>
      <c r="AC169" s="7">
        <f t="shared" si="139"/>
        <v>113844</v>
      </c>
      <c r="AD169" s="25">
        <f t="shared" si="140"/>
        <v>112762</v>
      </c>
      <c r="AE169" s="63">
        <f t="shared" si="141"/>
        <v>140526</v>
      </c>
      <c r="AF169" s="40">
        <f t="shared" si="142"/>
        <v>108086</v>
      </c>
      <c r="AG169" s="40">
        <f t="shared" si="142"/>
        <v>107833</v>
      </c>
    </row>
    <row r="170" spans="1:33">
      <c r="A170" s="5" t="s">
        <v>8</v>
      </c>
      <c r="B170" s="6">
        <f t="shared" ref="B170:X170" si="151">+B10+B30</f>
        <v>51985</v>
      </c>
      <c r="C170" s="7">
        <f t="shared" si="151"/>
        <v>61400</v>
      </c>
      <c r="D170" s="7">
        <f t="shared" si="151"/>
        <v>65371</v>
      </c>
      <c r="E170" s="7">
        <f t="shared" si="151"/>
        <v>50943</v>
      </c>
      <c r="F170" s="25">
        <f t="shared" si="151"/>
        <v>47413</v>
      </c>
      <c r="G170" s="63">
        <f t="shared" si="151"/>
        <v>60955</v>
      </c>
      <c r="H170" s="40">
        <f t="shared" si="151"/>
        <v>48575</v>
      </c>
      <c r="I170" s="40">
        <f t="shared" ref="I170" si="152">+I10+I30</f>
        <v>55653</v>
      </c>
      <c r="J170" s="6">
        <f t="shared" si="151"/>
        <v>0</v>
      </c>
      <c r="K170" s="7">
        <f t="shared" si="151"/>
        <v>0</v>
      </c>
      <c r="L170" s="7">
        <f t="shared" si="151"/>
        <v>0</v>
      </c>
      <c r="M170" s="7">
        <f t="shared" si="151"/>
        <v>0</v>
      </c>
      <c r="N170" s="25">
        <f t="shared" si="151"/>
        <v>0</v>
      </c>
      <c r="O170" s="63">
        <f t="shared" si="151"/>
        <v>0</v>
      </c>
      <c r="P170" s="40">
        <f t="shared" si="151"/>
        <v>0</v>
      </c>
      <c r="Q170" s="40">
        <f t="shared" ref="Q170" si="153">+Q10+Q30</f>
        <v>0</v>
      </c>
      <c r="R170" s="6">
        <f t="shared" si="151"/>
        <v>55685</v>
      </c>
      <c r="S170" s="7">
        <f t="shared" si="151"/>
        <v>38936</v>
      </c>
      <c r="T170" s="7">
        <f t="shared" si="151"/>
        <v>57613</v>
      </c>
      <c r="U170" s="7">
        <f t="shared" si="151"/>
        <v>58869</v>
      </c>
      <c r="V170" s="25">
        <f t="shared" si="151"/>
        <v>56311</v>
      </c>
      <c r="W170" s="63">
        <f t="shared" si="151"/>
        <v>51775</v>
      </c>
      <c r="X170" s="40">
        <f t="shared" si="151"/>
        <v>47305</v>
      </c>
      <c r="Y170" s="40">
        <f t="shared" ref="Y170" si="154">+Y10+Y30</f>
        <v>62196</v>
      </c>
      <c r="Z170" s="6">
        <f t="shared" si="136"/>
        <v>107670</v>
      </c>
      <c r="AA170" s="7">
        <f t="shared" si="137"/>
        <v>100336</v>
      </c>
      <c r="AB170" s="7">
        <f t="shared" si="138"/>
        <v>122984</v>
      </c>
      <c r="AC170" s="7">
        <f t="shared" si="139"/>
        <v>109812</v>
      </c>
      <c r="AD170" s="25">
        <f t="shared" si="140"/>
        <v>103724</v>
      </c>
      <c r="AE170" s="63">
        <f t="shared" si="141"/>
        <v>112730</v>
      </c>
      <c r="AF170" s="40">
        <f t="shared" si="142"/>
        <v>95880</v>
      </c>
      <c r="AG170" s="40">
        <f t="shared" si="142"/>
        <v>117849</v>
      </c>
    </row>
    <row r="171" spans="1:33">
      <c r="A171" s="5" t="s">
        <v>9</v>
      </c>
      <c r="B171" s="6">
        <f t="shared" ref="B171:X171" si="155">+B11+B31</f>
        <v>51659</v>
      </c>
      <c r="C171" s="7">
        <f t="shared" si="155"/>
        <v>47979</v>
      </c>
      <c r="D171" s="7">
        <f t="shared" si="155"/>
        <v>56648</v>
      </c>
      <c r="E171" s="7">
        <f t="shared" si="155"/>
        <v>65054</v>
      </c>
      <c r="F171" s="25">
        <f t="shared" si="155"/>
        <v>45073</v>
      </c>
      <c r="G171" s="63">
        <f t="shared" si="155"/>
        <v>50965</v>
      </c>
      <c r="H171" s="40">
        <f t="shared" si="155"/>
        <v>46900</v>
      </c>
      <c r="I171" s="40">
        <f t="shared" ref="I171" si="156">+I11+I31</f>
        <v>70919</v>
      </c>
      <c r="J171" s="6">
        <f t="shared" si="155"/>
        <v>0</v>
      </c>
      <c r="K171" s="7">
        <f t="shared" si="155"/>
        <v>0</v>
      </c>
      <c r="L171" s="7">
        <f t="shared" si="155"/>
        <v>0</v>
      </c>
      <c r="M171" s="7">
        <f t="shared" si="155"/>
        <v>0</v>
      </c>
      <c r="N171" s="25">
        <f t="shared" si="155"/>
        <v>0</v>
      </c>
      <c r="O171" s="63">
        <f t="shared" si="155"/>
        <v>0</v>
      </c>
      <c r="P171" s="40">
        <f t="shared" si="155"/>
        <v>0</v>
      </c>
      <c r="Q171" s="40">
        <f t="shared" ref="Q171" si="157">+Q11+Q31</f>
        <v>0</v>
      </c>
      <c r="R171" s="6">
        <f t="shared" si="155"/>
        <v>27869</v>
      </c>
      <c r="S171" s="7">
        <f t="shared" si="155"/>
        <v>43008</v>
      </c>
      <c r="T171" s="7">
        <f t="shared" si="155"/>
        <v>32455</v>
      </c>
      <c r="U171" s="7">
        <f t="shared" si="155"/>
        <v>26984</v>
      </c>
      <c r="V171" s="25">
        <f t="shared" si="155"/>
        <v>73553</v>
      </c>
      <c r="W171" s="63">
        <f t="shared" si="155"/>
        <v>25199</v>
      </c>
      <c r="X171" s="40">
        <f t="shared" si="155"/>
        <v>31552</v>
      </c>
      <c r="Y171" s="40">
        <f t="shared" ref="Y171" si="158">+Y11+Y31</f>
        <v>27629</v>
      </c>
      <c r="Z171" s="6">
        <f t="shared" si="136"/>
        <v>79528</v>
      </c>
      <c r="AA171" s="7">
        <f t="shared" si="137"/>
        <v>90987</v>
      </c>
      <c r="AB171" s="7">
        <f t="shared" si="138"/>
        <v>89103</v>
      </c>
      <c r="AC171" s="7">
        <f t="shared" si="139"/>
        <v>92038</v>
      </c>
      <c r="AD171" s="25">
        <f t="shared" si="140"/>
        <v>118626</v>
      </c>
      <c r="AE171" s="63">
        <f t="shared" si="141"/>
        <v>76164</v>
      </c>
      <c r="AF171" s="40">
        <f t="shared" si="142"/>
        <v>78452</v>
      </c>
      <c r="AG171" s="40">
        <f t="shared" si="142"/>
        <v>98548</v>
      </c>
    </row>
    <row r="172" spans="1:33">
      <c r="A172" s="5" t="s">
        <v>10</v>
      </c>
      <c r="B172" s="6">
        <f t="shared" ref="B172:X172" si="159">+B12+B32</f>
        <v>50729</v>
      </c>
      <c r="C172" s="7">
        <f t="shared" si="159"/>
        <v>47177</v>
      </c>
      <c r="D172" s="7">
        <f t="shared" si="159"/>
        <v>49168</v>
      </c>
      <c r="E172" s="7">
        <f t="shared" si="159"/>
        <v>65037</v>
      </c>
      <c r="F172" s="25">
        <f t="shared" si="159"/>
        <v>41229</v>
      </c>
      <c r="G172" s="63">
        <f t="shared" si="159"/>
        <v>46107</v>
      </c>
      <c r="H172" s="40">
        <f t="shared" si="159"/>
        <v>40265</v>
      </c>
      <c r="I172" s="40">
        <f t="shared" ref="I172" si="160">+I12+I32</f>
        <v>56930</v>
      </c>
      <c r="J172" s="6">
        <f t="shared" si="159"/>
        <v>0</v>
      </c>
      <c r="K172" s="7">
        <f t="shared" si="159"/>
        <v>49</v>
      </c>
      <c r="L172" s="7">
        <f t="shared" si="159"/>
        <v>0</v>
      </c>
      <c r="M172" s="7">
        <f t="shared" si="159"/>
        <v>0</v>
      </c>
      <c r="N172" s="25">
        <f t="shared" si="159"/>
        <v>0</v>
      </c>
      <c r="O172" s="63">
        <f t="shared" si="159"/>
        <v>0</v>
      </c>
      <c r="P172" s="40">
        <f t="shared" si="159"/>
        <v>0</v>
      </c>
      <c r="Q172" s="40">
        <f t="shared" ref="Q172" si="161">+Q12+Q32</f>
        <v>0</v>
      </c>
      <c r="R172" s="6">
        <f t="shared" si="159"/>
        <v>12933</v>
      </c>
      <c r="S172" s="7">
        <f t="shared" si="159"/>
        <v>56150</v>
      </c>
      <c r="T172" s="7">
        <f t="shared" si="159"/>
        <v>25834</v>
      </c>
      <c r="U172" s="7">
        <f t="shared" si="159"/>
        <v>72418</v>
      </c>
      <c r="V172" s="25">
        <f t="shared" si="159"/>
        <v>63545</v>
      </c>
      <c r="W172" s="63">
        <f t="shared" si="159"/>
        <v>9490</v>
      </c>
      <c r="X172" s="40">
        <f t="shared" si="159"/>
        <v>12616</v>
      </c>
      <c r="Y172" s="40">
        <f t="shared" ref="Y172" si="162">+Y12+Y32</f>
        <v>48301</v>
      </c>
      <c r="Z172" s="6">
        <f t="shared" si="136"/>
        <v>63662</v>
      </c>
      <c r="AA172" s="7">
        <f t="shared" si="137"/>
        <v>103376</v>
      </c>
      <c r="AB172" s="7">
        <f t="shared" si="138"/>
        <v>75002</v>
      </c>
      <c r="AC172" s="7">
        <f t="shared" si="139"/>
        <v>137455</v>
      </c>
      <c r="AD172" s="25">
        <f t="shared" si="140"/>
        <v>104774</v>
      </c>
      <c r="AE172" s="63">
        <f t="shared" si="141"/>
        <v>55597</v>
      </c>
      <c r="AF172" s="40">
        <f t="shared" si="142"/>
        <v>52881</v>
      </c>
      <c r="AG172" s="40">
        <f t="shared" si="142"/>
        <v>105231</v>
      </c>
    </row>
    <row r="173" spans="1:33">
      <c r="A173" s="5" t="s">
        <v>11</v>
      </c>
      <c r="B173" s="6">
        <f t="shared" ref="B173:X173" si="163">+B13+B33</f>
        <v>39955</v>
      </c>
      <c r="C173" s="7">
        <f t="shared" si="163"/>
        <v>55973</v>
      </c>
      <c r="D173" s="7">
        <f t="shared" si="163"/>
        <v>57134</v>
      </c>
      <c r="E173" s="7">
        <f t="shared" si="163"/>
        <v>60918</v>
      </c>
      <c r="F173" s="25">
        <f t="shared" si="163"/>
        <v>46797</v>
      </c>
      <c r="G173" s="63">
        <f t="shared" si="163"/>
        <v>44705</v>
      </c>
      <c r="H173" s="40">
        <f t="shared" si="163"/>
        <v>40722</v>
      </c>
      <c r="I173" s="40">
        <f t="shared" ref="I173" si="164">+I13+I33</f>
        <v>51666</v>
      </c>
      <c r="J173" s="6">
        <f t="shared" si="163"/>
        <v>0</v>
      </c>
      <c r="K173" s="7">
        <f t="shared" si="163"/>
        <v>0</v>
      </c>
      <c r="L173" s="7">
        <f t="shared" si="163"/>
        <v>0</v>
      </c>
      <c r="M173" s="7">
        <f t="shared" si="163"/>
        <v>0</v>
      </c>
      <c r="N173" s="25">
        <f t="shared" si="163"/>
        <v>0</v>
      </c>
      <c r="O173" s="63">
        <f t="shared" si="163"/>
        <v>0</v>
      </c>
      <c r="P173" s="40">
        <f t="shared" si="163"/>
        <v>0</v>
      </c>
      <c r="Q173" s="40">
        <f t="shared" ref="Q173" si="165">+Q13+Q33</f>
        <v>0</v>
      </c>
      <c r="R173" s="6">
        <f t="shared" si="163"/>
        <v>66042</v>
      </c>
      <c r="S173" s="7">
        <f t="shared" si="163"/>
        <v>24108</v>
      </c>
      <c r="T173" s="7">
        <f t="shared" si="163"/>
        <v>52844</v>
      </c>
      <c r="U173" s="7">
        <f t="shared" si="163"/>
        <v>55450</v>
      </c>
      <c r="V173" s="25">
        <f t="shared" si="163"/>
        <v>70393</v>
      </c>
      <c r="W173" s="63">
        <f t="shared" si="163"/>
        <v>30325</v>
      </c>
      <c r="X173" s="40">
        <f t="shared" si="163"/>
        <v>29486</v>
      </c>
      <c r="Y173" s="40">
        <f t="shared" ref="Y173" si="166">+Y13+Y33</f>
        <v>43588</v>
      </c>
      <c r="Z173" s="6">
        <f t="shared" si="136"/>
        <v>105997</v>
      </c>
      <c r="AA173" s="7">
        <f t="shared" si="137"/>
        <v>80081</v>
      </c>
      <c r="AB173" s="7">
        <f t="shared" si="138"/>
        <v>109978</v>
      </c>
      <c r="AC173" s="7">
        <f t="shared" si="139"/>
        <v>116368</v>
      </c>
      <c r="AD173" s="25">
        <f t="shared" si="140"/>
        <v>117190</v>
      </c>
      <c r="AE173" s="63">
        <f t="shared" si="141"/>
        <v>75030</v>
      </c>
      <c r="AF173" s="40">
        <f t="shared" si="142"/>
        <v>70208</v>
      </c>
      <c r="AG173" s="40">
        <f t="shared" si="142"/>
        <v>95254</v>
      </c>
    </row>
    <row r="174" spans="1:33">
      <c r="A174" s="5" t="s">
        <v>12</v>
      </c>
      <c r="B174" s="6">
        <f t="shared" ref="B174:X174" si="167">+B14+B34</f>
        <v>48785</v>
      </c>
      <c r="C174" s="7">
        <f t="shared" si="167"/>
        <v>51305</v>
      </c>
      <c r="D174" s="7">
        <f t="shared" si="167"/>
        <v>61057</v>
      </c>
      <c r="E174" s="7">
        <f t="shared" si="167"/>
        <v>50355</v>
      </c>
      <c r="F174" s="25">
        <f t="shared" si="167"/>
        <v>52003</v>
      </c>
      <c r="G174" s="63">
        <f t="shared" si="167"/>
        <v>36473</v>
      </c>
      <c r="H174" s="40">
        <f t="shared" si="167"/>
        <v>36647</v>
      </c>
      <c r="I174" s="40">
        <f t="shared" ref="I174" si="168">+I14+I34</f>
        <v>51937</v>
      </c>
      <c r="J174" s="6">
        <f t="shared" si="167"/>
        <v>0</v>
      </c>
      <c r="K174" s="7">
        <f t="shared" si="167"/>
        <v>0</v>
      </c>
      <c r="L174" s="7">
        <f t="shared" si="167"/>
        <v>0</v>
      </c>
      <c r="M174" s="7">
        <f t="shared" si="167"/>
        <v>0</v>
      </c>
      <c r="N174" s="25">
        <f t="shared" si="167"/>
        <v>0</v>
      </c>
      <c r="O174" s="63">
        <f t="shared" si="167"/>
        <v>0</v>
      </c>
      <c r="P174" s="40">
        <f t="shared" si="167"/>
        <v>0</v>
      </c>
      <c r="Q174" s="40">
        <f t="shared" ref="Q174" si="169">+Q14+Q34</f>
        <v>0</v>
      </c>
      <c r="R174" s="6">
        <f t="shared" si="167"/>
        <v>37467</v>
      </c>
      <c r="S174" s="7">
        <f t="shared" si="167"/>
        <v>57405</v>
      </c>
      <c r="T174" s="7">
        <f t="shared" si="167"/>
        <v>42090</v>
      </c>
      <c r="U174" s="7">
        <f t="shared" si="167"/>
        <v>99411</v>
      </c>
      <c r="V174" s="25">
        <f t="shared" si="167"/>
        <v>76211</v>
      </c>
      <c r="W174" s="63">
        <f t="shared" si="167"/>
        <v>32249</v>
      </c>
      <c r="X174" s="40">
        <f t="shared" si="167"/>
        <v>43153</v>
      </c>
      <c r="Y174" s="40">
        <f t="shared" ref="Y174" si="170">+Y14+Y34</f>
        <v>69574</v>
      </c>
      <c r="Z174" s="6">
        <f t="shared" si="136"/>
        <v>86252</v>
      </c>
      <c r="AA174" s="7">
        <f t="shared" si="137"/>
        <v>108710</v>
      </c>
      <c r="AB174" s="7">
        <f t="shared" si="138"/>
        <v>103147</v>
      </c>
      <c r="AC174" s="7">
        <f t="shared" si="139"/>
        <v>149766</v>
      </c>
      <c r="AD174" s="25">
        <f t="shared" si="140"/>
        <v>128214</v>
      </c>
      <c r="AE174" s="63">
        <f t="shared" si="141"/>
        <v>68722</v>
      </c>
      <c r="AF174" s="40">
        <f t="shared" si="142"/>
        <v>79800</v>
      </c>
      <c r="AG174" s="40">
        <f t="shared" si="142"/>
        <v>121511</v>
      </c>
    </row>
    <row r="175" spans="1:33">
      <c r="A175" s="5" t="s">
        <v>13</v>
      </c>
      <c r="B175" s="6">
        <f t="shared" ref="B175:X175" si="171">+B15+B35</f>
        <v>46797</v>
      </c>
      <c r="C175" s="7">
        <f t="shared" si="171"/>
        <v>51098</v>
      </c>
      <c r="D175" s="7">
        <f t="shared" si="171"/>
        <v>69604</v>
      </c>
      <c r="E175" s="7">
        <f t="shared" si="171"/>
        <v>53840</v>
      </c>
      <c r="F175" s="25">
        <f t="shared" si="171"/>
        <v>58340</v>
      </c>
      <c r="G175" s="63">
        <f t="shared" si="171"/>
        <v>42969</v>
      </c>
      <c r="H175" s="40">
        <f t="shared" si="171"/>
        <v>35477</v>
      </c>
      <c r="I175" s="40">
        <f t="shared" ref="I175" si="172">+I15+I35</f>
        <v>46822</v>
      </c>
      <c r="J175" s="6">
        <f t="shared" si="171"/>
        <v>0</v>
      </c>
      <c r="K175" s="7">
        <f t="shared" si="171"/>
        <v>0</v>
      </c>
      <c r="L175" s="7">
        <f t="shared" si="171"/>
        <v>0</v>
      </c>
      <c r="M175" s="7">
        <f t="shared" si="171"/>
        <v>0</v>
      </c>
      <c r="N175" s="25">
        <f t="shared" si="171"/>
        <v>0</v>
      </c>
      <c r="O175" s="63">
        <f t="shared" si="171"/>
        <v>0</v>
      </c>
      <c r="P175" s="40">
        <f t="shared" si="171"/>
        <v>0</v>
      </c>
      <c r="Q175" s="40">
        <f t="shared" ref="Q175" si="173">+Q15+Q35</f>
        <v>0</v>
      </c>
      <c r="R175" s="6">
        <f t="shared" si="171"/>
        <v>42635</v>
      </c>
      <c r="S175" s="7">
        <f t="shared" si="171"/>
        <v>28272</v>
      </c>
      <c r="T175" s="7">
        <f t="shared" si="171"/>
        <v>24988</v>
      </c>
      <c r="U175" s="7">
        <f t="shared" si="171"/>
        <v>68505</v>
      </c>
      <c r="V175" s="25">
        <f t="shared" si="171"/>
        <v>76110</v>
      </c>
      <c r="W175" s="63">
        <f t="shared" si="171"/>
        <v>59836</v>
      </c>
      <c r="X175" s="40">
        <f t="shared" si="171"/>
        <v>66914</v>
      </c>
      <c r="Y175" s="40">
        <f t="shared" ref="Y175" si="174">+Y15+Y35</f>
        <v>92115</v>
      </c>
      <c r="Z175" s="6">
        <f t="shared" si="136"/>
        <v>89432</v>
      </c>
      <c r="AA175" s="7">
        <f t="shared" si="137"/>
        <v>79370</v>
      </c>
      <c r="AB175" s="7">
        <f t="shared" si="138"/>
        <v>94592</v>
      </c>
      <c r="AC175" s="7">
        <f t="shared" si="139"/>
        <v>122345</v>
      </c>
      <c r="AD175" s="25">
        <f t="shared" si="140"/>
        <v>134450</v>
      </c>
      <c r="AE175" s="63">
        <f t="shared" si="141"/>
        <v>102805</v>
      </c>
      <c r="AF175" s="40">
        <f t="shared" si="142"/>
        <v>102391</v>
      </c>
      <c r="AG175" s="40">
        <f t="shared" si="142"/>
        <v>138937</v>
      </c>
    </row>
    <row r="176" spans="1:33">
      <c r="A176" s="5" t="s">
        <v>14</v>
      </c>
      <c r="B176" s="6">
        <f t="shared" ref="B176:X176" si="175">+B16+B36</f>
        <v>54363</v>
      </c>
      <c r="C176" s="7">
        <f t="shared" si="175"/>
        <v>53725</v>
      </c>
      <c r="D176" s="7">
        <f t="shared" si="175"/>
        <v>53833</v>
      </c>
      <c r="E176" s="7">
        <f t="shared" si="175"/>
        <v>50536</v>
      </c>
      <c r="F176" s="25">
        <f t="shared" si="175"/>
        <v>74905</v>
      </c>
      <c r="G176" s="63">
        <f t="shared" si="175"/>
        <v>40656</v>
      </c>
      <c r="H176" s="40">
        <f t="shared" si="175"/>
        <v>39916</v>
      </c>
      <c r="I176" s="40">
        <f t="shared" ref="I176" si="176">+I16+I36</f>
        <v>39729</v>
      </c>
      <c r="J176" s="6">
        <f t="shared" si="175"/>
        <v>0</v>
      </c>
      <c r="K176" s="7">
        <f t="shared" si="175"/>
        <v>0</v>
      </c>
      <c r="L176" s="7">
        <f t="shared" si="175"/>
        <v>0</v>
      </c>
      <c r="M176" s="7">
        <f t="shared" si="175"/>
        <v>0</v>
      </c>
      <c r="N176" s="25">
        <f t="shared" si="175"/>
        <v>0</v>
      </c>
      <c r="O176" s="63">
        <f t="shared" si="175"/>
        <v>0</v>
      </c>
      <c r="P176" s="40">
        <f t="shared" si="175"/>
        <v>0</v>
      </c>
      <c r="Q176" s="40">
        <f t="shared" ref="Q176" si="177">+Q16+Q36</f>
        <v>0</v>
      </c>
      <c r="R176" s="6">
        <f t="shared" si="175"/>
        <v>18537</v>
      </c>
      <c r="S176" s="7">
        <f t="shared" si="175"/>
        <v>41563</v>
      </c>
      <c r="T176" s="7">
        <f t="shared" si="175"/>
        <v>36673</v>
      </c>
      <c r="U176" s="7">
        <f t="shared" si="175"/>
        <v>55742</v>
      </c>
      <c r="V176" s="25">
        <f t="shared" si="175"/>
        <v>37256</v>
      </c>
      <c r="W176" s="63">
        <f t="shared" si="175"/>
        <v>63620</v>
      </c>
      <c r="X176" s="40">
        <f t="shared" si="175"/>
        <v>69526</v>
      </c>
      <c r="Y176" s="40">
        <f t="shared" ref="Y176" si="178">+Y16+Y36</f>
        <v>41372</v>
      </c>
      <c r="Z176" s="6">
        <f t="shared" si="136"/>
        <v>72900</v>
      </c>
      <c r="AA176" s="7">
        <f t="shared" si="137"/>
        <v>95288</v>
      </c>
      <c r="AB176" s="7">
        <f t="shared" si="138"/>
        <v>90506</v>
      </c>
      <c r="AC176" s="7">
        <f t="shared" si="139"/>
        <v>106278</v>
      </c>
      <c r="AD176" s="25">
        <f t="shared" si="140"/>
        <v>112161</v>
      </c>
      <c r="AE176" s="63">
        <f t="shared" si="141"/>
        <v>104276</v>
      </c>
      <c r="AF176" s="40">
        <f t="shared" si="142"/>
        <v>109442</v>
      </c>
      <c r="AG176" s="40">
        <f t="shared" si="142"/>
        <v>81101</v>
      </c>
    </row>
    <row r="177" spans="1:33">
      <c r="A177" s="5" t="s">
        <v>15</v>
      </c>
      <c r="B177" s="6">
        <f t="shared" ref="B177:X177" si="179">+B17+B37</f>
        <v>52791</v>
      </c>
      <c r="C177" s="7">
        <f t="shared" si="179"/>
        <v>57354</v>
      </c>
      <c r="D177" s="7">
        <f t="shared" si="179"/>
        <v>60599</v>
      </c>
      <c r="E177" s="7">
        <f t="shared" si="179"/>
        <v>39725</v>
      </c>
      <c r="F177" s="25">
        <f t="shared" si="179"/>
        <v>78368</v>
      </c>
      <c r="G177" s="63">
        <f t="shared" si="179"/>
        <v>44310</v>
      </c>
      <c r="H177" s="40">
        <f t="shared" si="179"/>
        <v>39115</v>
      </c>
      <c r="I177" s="40">
        <f t="shared" ref="I177" si="180">+I17+I37</f>
        <v>63000</v>
      </c>
      <c r="J177" s="6">
        <f t="shared" si="179"/>
        <v>0</v>
      </c>
      <c r="K177" s="7">
        <f t="shared" si="179"/>
        <v>0</v>
      </c>
      <c r="L177" s="7">
        <f t="shared" si="179"/>
        <v>0</v>
      </c>
      <c r="M177" s="7">
        <f t="shared" si="179"/>
        <v>0</v>
      </c>
      <c r="N177" s="25">
        <f t="shared" si="179"/>
        <v>0</v>
      </c>
      <c r="O177" s="63">
        <f t="shared" si="179"/>
        <v>0</v>
      </c>
      <c r="P177" s="40">
        <f t="shared" si="179"/>
        <v>0</v>
      </c>
      <c r="Q177" s="40">
        <f t="shared" ref="Q177" si="181">+Q17+Q37</f>
        <v>0</v>
      </c>
      <c r="R177" s="6">
        <f t="shared" si="179"/>
        <v>22732</v>
      </c>
      <c r="S177" s="7">
        <f t="shared" si="179"/>
        <v>12750</v>
      </c>
      <c r="T177" s="7">
        <f t="shared" si="179"/>
        <v>30221</v>
      </c>
      <c r="U177" s="7">
        <f t="shared" si="179"/>
        <v>66490</v>
      </c>
      <c r="V177" s="25">
        <f t="shared" si="179"/>
        <v>67165</v>
      </c>
      <c r="W177" s="63">
        <f t="shared" si="179"/>
        <v>33249</v>
      </c>
      <c r="X177" s="40">
        <f t="shared" si="179"/>
        <v>16027</v>
      </c>
      <c r="Y177" s="40">
        <f t="shared" ref="Y177" si="182">+Y17+Y37</f>
        <v>21584</v>
      </c>
      <c r="Z177" s="6">
        <f t="shared" si="136"/>
        <v>75523</v>
      </c>
      <c r="AA177" s="7">
        <f t="shared" si="137"/>
        <v>70104</v>
      </c>
      <c r="AB177" s="7">
        <f t="shared" si="138"/>
        <v>90820</v>
      </c>
      <c r="AC177" s="7">
        <f t="shared" si="139"/>
        <v>106215</v>
      </c>
      <c r="AD177" s="25">
        <f t="shared" si="140"/>
        <v>145533</v>
      </c>
      <c r="AE177" s="63">
        <f t="shared" si="141"/>
        <v>77559</v>
      </c>
      <c r="AF177" s="40">
        <f t="shared" si="142"/>
        <v>55142</v>
      </c>
      <c r="AG177" s="40">
        <f t="shared" si="142"/>
        <v>84584</v>
      </c>
    </row>
    <row r="178" spans="1:33">
      <c r="A178" s="5" t="s">
        <v>16</v>
      </c>
      <c r="B178" s="6">
        <f t="shared" ref="B178:X178" si="183">+B18+B38</f>
        <v>75430</v>
      </c>
      <c r="C178" s="7">
        <f t="shared" si="183"/>
        <v>61250</v>
      </c>
      <c r="D178" s="7">
        <f t="shared" si="183"/>
        <v>58424</v>
      </c>
      <c r="E178" s="7">
        <f t="shared" si="183"/>
        <v>46964</v>
      </c>
      <c r="F178" s="25">
        <f t="shared" si="183"/>
        <v>104176</v>
      </c>
      <c r="G178" s="63">
        <f t="shared" si="183"/>
        <v>58879</v>
      </c>
      <c r="H178" s="40">
        <f t="shared" si="183"/>
        <v>50734</v>
      </c>
      <c r="I178" s="40">
        <f t="shared" ref="I178" si="184">+I18+I38</f>
        <v>60554</v>
      </c>
      <c r="J178" s="6">
        <f t="shared" si="183"/>
        <v>0</v>
      </c>
      <c r="K178" s="7">
        <f t="shared" si="183"/>
        <v>0</v>
      </c>
      <c r="L178" s="7">
        <f t="shared" si="183"/>
        <v>0</v>
      </c>
      <c r="M178" s="7">
        <f t="shared" si="183"/>
        <v>0</v>
      </c>
      <c r="N178" s="25">
        <f t="shared" si="183"/>
        <v>0</v>
      </c>
      <c r="O178" s="63">
        <f t="shared" si="183"/>
        <v>0</v>
      </c>
      <c r="P178" s="40">
        <f t="shared" si="183"/>
        <v>0</v>
      </c>
      <c r="Q178" s="40">
        <f t="shared" ref="Q178" si="185">+Q18+Q38</f>
        <v>0</v>
      </c>
      <c r="R178" s="6">
        <f t="shared" si="183"/>
        <v>8687</v>
      </c>
      <c r="S178" s="7">
        <f t="shared" si="183"/>
        <v>16120</v>
      </c>
      <c r="T178" s="7">
        <f t="shared" si="183"/>
        <v>15140</v>
      </c>
      <c r="U178" s="7">
        <f t="shared" si="183"/>
        <v>45241</v>
      </c>
      <c r="V178" s="25">
        <f t="shared" si="183"/>
        <v>35676</v>
      </c>
      <c r="W178" s="63">
        <f t="shared" si="183"/>
        <v>6048</v>
      </c>
      <c r="X178" s="40">
        <f t="shared" si="183"/>
        <v>22631</v>
      </c>
      <c r="Y178" s="40">
        <f t="shared" ref="Y178" si="186">+Y18+Y38</f>
        <v>39486</v>
      </c>
      <c r="Z178" s="6">
        <f t="shared" si="136"/>
        <v>84117</v>
      </c>
      <c r="AA178" s="7">
        <f t="shared" si="137"/>
        <v>77370</v>
      </c>
      <c r="AB178" s="7">
        <f t="shared" si="138"/>
        <v>73564</v>
      </c>
      <c r="AC178" s="7">
        <f t="shared" si="139"/>
        <v>92205</v>
      </c>
      <c r="AD178" s="25">
        <f t="shared" si="140"/>
        <v>139852</v>
      </c>
      <c r="AE178" s="63">
        <f t="shared" si="141"/>
        <v>64927</v>
      </c>
      <c r="AF178" s="40">
        <f t="shared" si="142"/>
        <v>73365</v>
      </c>
      <c r="AG178" s="40">
        <f t="shared" si="142"/>
        <v>100040</v>
      </c>
    </row>
    <row r="179" spans="1:33" ht="13.5" thickBot="1">
      <c r="A179" s="8" t="s">
        <v>17</v>
      </c>
      <c r="B179" s="9">
        <f t="shared" ref="B179:AF179" si="187">SUM(B167:B178)</f>
        <v>618230</v>
      </c>
      <c r="C179" s="10">
        <f t="shared" si="187"/>
        <v>637908</v>
      </c>
      <c r="D179" s="10">
        <f t="shared" si="187"/>
        <v>706593</v>
      </c>
      <c r="E179" s="10">
        <f t="shared" si="187"/>
        <v>648527</v>
      </c>
      <c r="F179" s="49">
        <f t="shared" si="187"/>
        <v>695827</v>
      </c>
      <c r="G179" s="68">
        <f t="shared" si="187"/>
        <v>679934</v>
      </c>
      <c r="H179" s="52">
        <f t="shared" si="187"/>
        <v>511947</v>
      </c>
      <c r="I179" s="52">
        <f t="shared" ref="I179" si="188">SUM(I167:I178)</f>
        <v>656271</v>
      </c>
      <c r="J179" s="9">
        <f t="shared" si="187"/>
        <v>0</v>
      </c>
      <c r="K179" s="10">
        <f t="shared" si="187"/>
        <v>49</v>
      </c>
      <c r="L179" s="10">
        <f t="shared" si="187"/>
        <v>0</v>
      </c>
      <c r="M179" s="10">
        <f t="shared" si="187"/>
        <v>0</v>
      </c>
      <c r="N179" s="49">
        <f t="shared" si="187"/>
        <v>0</v>
      </c>
      <c r="O179" s="68">
        <f t="shared" si="187"/>
        <v>0</v>
      </c>
      <c r="P179" s="52">
        <f t="shared" si="187"/>
        <v>161</v>
      </c>
      <c r="Q179" s="52">
        <f t="shared" ref="Q179" si="189">SUM(Q167:Q178)</f>
        <v>0</v>
      </c>
      <c r="R179" s="9">
        <f t="shared" si="187"/>
        <v>371629</v>
      </c>
      <c r="S179" s="10">
        <f t="shared" si="187"/>
        <v>417148</v>
      </c>
      <c r="T179" s="10">
        <f t="shared" si="187"/>
        <v>393756</v>
      </c>
      <c r="U179" s="10">
        <f t="shared" si="187"/>
        <v>679168</v>
      </c>
      <c r="V179" s="49">
        <f t="shared" si="187"/>
        <v>753149</v>
      </c>
      <c r="W179" s="68">
        <f t="shared" si="187"/>
        <v>416122</v>
      </c>
      <c r="X179" s="52">
        <f t="shared" si="187"/>
        <v>474904</v>
      </c>
      <c r="Y179" s="52">
        <f t="shared" ref="Y179" si="190">SUM(Y167:Y178)</f>
        <v>563120</v>
      </c>
      <c r="Z179" s="9">
        <f t="shared" si="187"/>
        <v>989859</v>
      </c>
      <c r="AA179" s="10">
        <f t="shared" si="187"/>
        <v>1055105</v>
      </c>
      <c r="AB179" s="10">
        <f t="shared" si="187"/>
        <v>1100349</v>
      </c>
      <c r="AC179" s="10">
        <f t="shared" si="187"/>
        <v>1327695</v>
      </c>
      <c r="AD179" s="49">
        <f t="shared" si="187"/>
        <v>1448976</v>
      </c>
      <c r="AE179" s="68">
        <f t="shared" si="187"/>
        <v>1096056</v>
      </c>
      <c r="AF179" s="52">
        <f t="shared" si="187"/>
        <v>987012</v>
      </c>
      <c r="AG179" s="52">
        <f t="shared" ref="AG179" si="191">SUM(AG167:AG178)</f>
        <v>1219391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0"/>
      <c r="Z183" s="12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1"/>
      <c r="Z184" s="121"/>
    </row>
    <row r="185" spans="1:33">
      <c r="A185" s="53"/>
      <c r="B185" s="152" t="s">
        <v>55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06"/>
      <c r="Z185" s="12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8">
        <v>2011</v>
      </c>
      <c r="Z186" s="104"/>
    </row>
    <row r="187" spans="1:33">
      <c r="A187" s="11" t="s">
        <v>6</v>
      </c>
      <c r="B187" s="6">
        <f t="shared" ref="B187:X187" si="192">+B47+B67</f>
        <v>767</v>
      </c>
      <c r="C187" s="7">
        <f t="shared" si="192"/>
        <v>743</v>
      </c>
      <c r="D187" s="7">
        <f t="shared" si="192"/>
        <v>860</v>
      </c>
      <c r="E187" s="7">
        <f t="shared" si="192"/>
        <v>618</v>
      </c>
      <c r="F187" s="25">
        <f t="shared" si="192"/>
        <v>967</v>
      </c>
      <c r="G187" s="67">
        <f t="shared" si="192"/>
        <v>1563</v>
      </c>
      <c r="H187" s="51">
        <f t="shared" si="192"/>
        <v>585</v>
      </c>
      <c r="I187" s="51">
        <f t="shared" ref="I187" si="193">+I47+I67</f>
        <v>428</v>
      </c>
      <c r="J187" s="6">
        <f t="shared" si="192"/>
        <v>87</v>
      </c>
      <c r="K187" s="7">
        <f t="shared" si="192"/>
        <v>171</v>
      </c>
      <c r="L187" s="7">
        <f t="shared" si="192"/>
        <v>127</v>
      </c>
      <c r="M187" s="7">
        <f t="shared" si="192"/>
        <v>101</v>
      </c>
      <c r="N187" s="25">
        <f t="shared" si="192"/>
        <v>133</v>
      </c>
      <c r="O187" s="7">
        <f t="shared" si="192"/>
        <v>319</v>
      </c>
      <c r="P187" s="69">
        <f t="shared" si="192"/>
        <v>106</v>
      </c>
      <c r="Q187" s="69">
        <f t="shared" ref="Q187" si="194">+Q47+Q67</f>
        <v>150</v>
      </c>
      <c r="R187" s="6">
        <f t="shared" si="192"/>
        <v>10</v>
      </c>
      <c r="S187" s="7">
        <f t="shared" si="192"/>
        <v>54</v>
      </c>
      <c r="T187" s="7">
        <f t="shared" si="192"/>
        <v>0</v>
      </c>
      <c r="U187" s="7">
        <f t="shared" si="192"/>
        <v>13</v>
      </c>
      <c r="V187" s="25">
        <f t="shared" si="192"/>
        <v>0</v>
      </c>
      <c r="W187" s="7">
        <f t="shared" si="192"/>
        <v>0</v>
      </c>
      <c r="X187" s="69">
        <f t="shared" si="192"/>
        <v>0</v>
      </c>
      <c r="Y187" s="69">
        <f t="shared" ref="Y187" si="195">+Y47+Y67</f>
        <v>0</v>
      </c>
    </row>
    <row r="188" spans="1:33">
      <c r="A188" s="5" t="s">
        <v>24</v>
      </c>
      <c r="B188" s="6">
        <f t="shared" ref="B188:X188" si="196">+B48+B68</f>
        <v>778</v>
      </c>
      <c r="C188" s="7">
        <f t="shared" si="196"/>
        <v>738</v>
      </c>
      <c r="D188" s="7">
        <f t="shared" si="196"/>
        <v>1050</v>
      </c>
      <c r="E188" s="7">
        <f t="shared" si="196"/>
        <v>1023</v>
      </c>
      <c r="F188" s="25">
        <f t="shared" si="196"/>
        <v>912</v>
      </c>
      <c r="G188" s="63">
        <f t="shared" si="196"/>
        <v>549</v>
      </c>
      <c r="H188" s="40">
        <f t="shared" si="196"/>
        <v>1007</v>
      </c>
      <c r="I188" s="40">
        <f t="shared" ref="I188" si="197">+I48+I68</f>
        <v>719</v>
      </c>
      <c r="J188" s="6">
        <f t="shared" si="196"/>
        <v>488</v>
      </c>
      <c r="K188" s="7">
        <f t="shared" si="196"/>
        <v>139</v>
      </c>
      <c r="L188" s="7">
        <f t="shared" si="196"/>
        <v>115</v>
      </c>
      <c r="M188" s="7">
        <f t="shared" si="196"/>
        <v>107</v>
      </c>
      <c r="N188" s="25">
        <f t="shared" si="196"/>
        <v>106</v>
      </c>
      <c r="O188" s="7">
        <f t="shared" si="196"/>
        <v>209</v>
      </c>
      <c r="P188" s="29">
        <f t="shared" si="196"/>
        <v>96</v>
      </c>
      <c r="Q188" s="29">
        <f t="shared" ref="Q188" si="198">+Q48+Q68</f>
        <v>135</v>
      </c>
      <c r="R188" s="6">
        <f t="shared" si="196"/>
        <v>10</v>
      </c>
      <c r="S188" s="7">
        <f t="shared" si="196"/>
        <v>0</v>
      </c>
      <c r="T188" s="7">
        <f t="shared" si="196"/>
        <v>0</v>
      </c>
      <c r="U188" s="7">
        <f t="shared" si="196"/>
        <v>13</v>
      </c>
      <c r="V188" s="25">
        <f t="shared" si="196"/>
        <v>0</v>
      </c>
      <c r="W188" s="7">
        <f t="shared" si="196"/>
        <v>0</v>
      </c>
      <c r="X188" s="29">
        <f t="shared" si="196"/>
        <v>0</v>
      </c>
      <c r="Y188" s="29">
        <f t="shared" ref="Y188" si="199">+Y48+Y68</f>
        <v>159.08000000000001</v>
      </c>
    </row>
    <row r="189" spans="1:33">
      <c r="A189" s="11" t="s">
        <v>7</v>
      </c>
      <c r="B189" s="6">
        <f t="shared" ref="B189:X189" si="200">+B49+B69</f>
        <v>713</v>
      </c>
      <c r="C189" s="7">
        <f t="shared" si="200"/>
        <v>612</v>
      </c>
      <c r="D189" s="7">
        <f t="shared" si="200"/>
        <v>698</v>
      </c>
      <c r="E189" s="7">
        <f t="shared" si="200"/>
        <v>941</v>
      </c>
      <c r="F189" s="25">
        <f t="shared" si="200"/>
        <v>1006</v>
      </c>
      <c r="G189" s="63">
        <f t="shared" si="200"/>
        <v>1095</v>
      </c>
      <c r="H189" s="40">
        <f t="shared" si="200"/>
        <v>1450</v>
      </c>
      <c r="I189" s="40">
        <f t="shared" ref="I189" si="201">+I49+I69</f>
        <v>693</v>
      </c>
      <c r="J189" s="6">
        <f t="shared" si="200"/>
        <v>137</v>
      </c>
      <c r="K189" s="7">
        <f t="shared" si="200"/>
        <v>139</v>
      </c>
      <c r="L189" s="7">
        <f t="shared" si="200"/>
        <v>102</v>
      </c>
      <c r="M189" s="7">
        <f t="shared" si="200"/>
        <v>126</v>
      </c>
      <c r="N189" s="25">
        <f t="shared" si="200"/>
        <v>121</v>
      </c>
      <c r="O189" s="7">
        <f t="shared" si="200"/>
        <v>285</v>
      </c>
      <c r="P189" s="29">
        <f t="shared" si="200"/>
        <v>102</v>
      </c>
      <c r="Q189" s="29">
        <f t="shared" ref="Q189" si="202">+Q49+Q69</f>
        <v>123</v>
      </c>
      <c r="R189" s="6">
        <f t="shared" si="200"/>
        <v>12</v>
      </c>
      <c r="S189" s="7">
        <f t="shared" si="200"/>
        <v>0</v>
      </c>
      <c r="T189" s="7">
        <f t="shared" si="200"/>
        <v>0</v>
      </c>
      <c r="U189" s="7">
        <f t="shared" si="200"/>
        <v>41</v>
      </c>
      <c r="V189" s="25">
        <f t="shared" si="200"/>
        <v>0</v>
      </c>
      <c r="W189" s="7">
        <f t="shared" si="200"/>
        <v>0</v>
      </c>
      <c r="X189" s="29">
        <f t="shared" si="200"/>
        <v>223</v>
      </c>
      <c r="Y189" s="29">
        <f t="shared" ref="Y189" si="203">+Y49+Y69</f>
        <v>180.35</v>
      </c>
    </row>
    <row r="190" spans="1:33">
      <c r="A190" s="11" t="s">
        <v>8</v>
      </c>
      <c r="B190" s="6">
        <f t="shared" ref="B190:X190" si="204">+B50+B70</f>
        <v>923</v>
      </c>
      <c r="C190" s="7">
        <f t="shared" si="204"/>
        <v>671</v>
      </c>
      <c r="D190" s="7">
        <f t="shared" si="204"/>
        <v>862</v>
      </c>
      <c r="E190" s="7">
        <f t="shared" si="204"/>
        <v>956</v>
      </c>
      <c r="F190" s="25">
        <f t="shared" si="204"/>
        <v>910</v>
      </c>
      <c r="G190" s="63">
        <f t="shared" si="204"/>
        <v>1072</v>
      </c>
      <c r="H190" s="40">
        <f t="shared" si="204"/>
        <v>1002</v>
      </c>
      <c r="I190" s="40">
        <f t="shared" ref="I190" si="205">+I50+I70</f>
        <v>1280</v>
      </c>
      <c r="J190" s="6">
        <f t="shared" si="204"/>
        <v>89</v>
      </c>
      <c r="K190" s="7">
        <f t="shared" si="204"/>
        <v>160</v>
      </c>
      <c r="L190" s="7">
        <f t="shared" si="204"/>
        <v>107</v>
      </c>
      <c r="M190" s="7">
        <f t="shared" si="204"/>
        <v>116</v>
      </c>
      <c r="N190" s="25">
        <f t="shared" si="204"/>
        <v>172</v>
      </c>
      <c r="O190" s="7">
        <f t="shared" si="204"/>
        <v>199</v>
      </c>
      <c r="P190" s="29">
        <f t="shared" si="204"/>
        <v>69</v>
      </c>
      <c r="Q190" s="29">
        <f t="shared" ref="Q190" si="206">+Q50+Q70</f>
        <v>120</v>
      </c>
      <c r="R190" s="6">
        <f t="shared" si="204"/>
        <v>9</v>
      </c>
      <c r="S190" s="7">
        <f t="shared" si="204"/>
        <v>0</v>
      </c>
      <c r="T190" s="7">
        <f t="shared" si="204"/>
        <v>36</v>
      </c>
      <c r="U190" s="7">
        <f t="shared" si="204"/>
        <v>10</v>
      </c>
      <c r="V190" s="25">
        <f t="shared" si="204"/>
        <v>32</v>
      </c>
      <c r="W190" s="7">
        <f t="shared" si="204"/>
        <v>0</v>
      </c>
      <c r="X190" s="29">
        <f t="shared" si="204"/>
        <v>166</v>
      </c>
      <c r="Y190" s="29">
        <f t="shared" ref="Y190" si="207">+Y50+Y70</f>
        <v>0</v>
      </c>
    </row>
    <row r="191" spans="1:33">
      <c r="A191" s="11" t="s">
        <v>9</v>
      </c>
      <c r="B191" s="6">
        <f t="shared" ref="B191:X191" si="208">+B51+B71</f>
        <v>590</v>
      </c>
      <c r="C191" s="7">
        <f t="shared" si="208"/>
        <v>615</v>
      </c>
      <c r="D191" s="7">
        <f t="shared" si="208"/>
        <v>806</v>
      </c>
      <c r="E191" s="7">
        <f t="shared" si="208"/>
        <v>753</v>
      </c>
      <c r="F191" s="25">
        <f t="shared" si="208"/>
        <v>972</v>
      </c>
      <c r="G191" s="63">
        <f t="shared" si="208"/>
        <v>662</v>
      </c>
      <c r="H191" s="40">
        <f t="shared" si="208"/>
        <v>586</v>
      </c>
      <c r="I191" s="40">
        <f t="shared" ref="I191" si="209">+I51+I71</f>
        <v>817</v>
      </c>
      <c r="J191" s="6">
        <f t="shared" si="208"/>
        <v>165</v>
      </c>
      <c r="K191" s="7">
        <f t="shared" si="208"/>
        <v>115</v>
      </c>
      <c r="L191" s="7">
        <f t="shared" si="208"/>
        <v>108</v>
      </c>
      <c r="M191" s="7">
        <f t="shared" si="208"/>
        <v>133</v>
      </c>
      <c r="N191" s="25">
        <f t="shared" si="208"/>
        <v>118</v>
      </c>
      <c r="O191" s="7">
        <f t="shared" si="208"/>
        <v>140</v>
      </c>
      <c r="P191" s="29">
        <f t="shared" si="208"/>
        <v>51</v>
      </c>
      <c r="Q191" s="29">
        <f t="shared" ref="Q191" si="210">+Q51+Q71</f>
        <v>125</v>
      </c>
      <c r="R191" s="6">
        <f t="shared" si="208"/>
        <v>8</v>
      </c>
      <c r="S191" s="7">
        <f t="shared" si="208"/>
        <v>31</v>
      </c>
      <c r="T191" s="7">
        <f t="shared" si="208"/>
        <v>132</v>
      </c>
      <c r="U191" s="7">
        <f t="shared" si="208"/>
        <v>0</v>
      </c>
      <c r="V191" s="25">
        <f t="shared" si="208"/>
        <v>19</v>
      </c>
      <c r="W191" s="7">
        <f t="shared" si="208"/>
        <v>0</v>
      </c>
      <c r="X191" s="29">
        <f t="shared" si="208"/>
        <v>0</v>
      </c>
      <c r="Y191" s="29">
        <f t="shared" ref="Y191" si="211">+Y51+Y71</f>
        <v>8.4</v>
      </c>
    </row>
    <row r="192" spans="1:33">
      <c r="A192" s="11" t="s">
        <v>10</v>
      </c>
      <c r="B192" s="6">
        <f t="shared" ref="B192:X192" si="212">+B52+B72</f>
        <v>492</v>
      </c>
      <c r="C192" s="7">
        <f t="shared" si="212"/>
        <v>657</v>
      </c>
      <c r="D192" s="7">
        <f t="shared" si="212"/>
        <v>456</v>
      </c>
      <c r="E192" s="7">
        <f t="shared" si="212"/>
        <v>974</v>
      </c>
      <c r="F192" s="25">
        <f t="shared" si="212"/>
        <v>1026</v>
      </c>
      <c r="G192" s="63">
        <f t="shared" si="212"/>
        <v>392</v>
      </c>
      <c r="H192" s="40">
        <f t="shared" si="212"/>
        <v>602</v>
      </c>
      <c r="I192" s="40">
        <f t="shared" ref="I192" si="213">+I52+I72</f>
        <v>1041</v>
      </c>
      <c r="J192" s="6">
        <f t="shared" si="212"/>
        <v>103</v>
      </c>
      <c r="K192" s="7">
        <f t="shared" si="212"/>
        <v>115</v>
      </c>
      <c r="L192" s="7">
        <f t="shared" si="212"/>
        <v>92</v>
      </c>
      <c r="M192" s="7">
        <f t="shared" si="212"/>
        <v>124</v>
      </c>
      <c r="N192" s="25">
        <f t="shared" si="212"/>
        <v>142</v>
      </c>
      <c r="O192" s="7">
        <f t="shared" si="212"/>
        <v>112</v>
      </c>
      <c r="P192" s="29">
        <f t="shared" si="212"/>
        <v>94</v>
      </c>
      <c r="Q192" s="29">
        <f t="shared" ref="Q192" si="214">+Q52+Q72</f>
        <v>102</v>
      </c>
      <c r="R192" s="6">
        <f t="shared" si="212"/>
        <v>31</v>
      </c>
      <c r="S192" s="7">
        <f t="shared" si="212"/>
        <v>40</v>
      </c>
      <c r="T192" s="7">
        <f t="shared" si="212"/>
        <v>0</v>
      </c>
      <c r="U192" s="7">
        <f t="shared" si="212"/>
        <v>39.549999999999997</v>
      </c>
      <c r="V192" s="25">
        <f t="shared" si="212"/>
        <v>0</v>
      </c>
      <c r="W192" s="7">
        <f t="shared" si="212"/>
        <v>0</v>
      </c>
      <c r="X192" s="29">
        <f t="shared" si="212"/>
        <v>0</v>
      </c>
      <c r="Y192" s="29">
        <f t="shared" ref="Y192" si="215">+Y52+Y72</f>
        <v>164.1</v>
      </c>
    </row>
    <row r="193" spans="1:33">
      <c r="A193" s="11" t="s">
        <v>11</v>
      </c>
      <c r="B193" s="6">
        <f t="shared" ref="B193:X193" si="216">+B53+B73</f>
        <v>1103</v>
      </c>
      <c r="C193" s="7">
        <f t="shared" si="216"/>
        <v>1155</v>
      </c>
      <c r="D193" s="7">
        <f t="shared" si="216"/>
        <v>988</v>
      </c>
      <c r="E193" s="7">
        <f t="shared" si="216"/>
        <v>1281</v>
      </c>
      <c r="F193" s="25">
        <f t="shared" si="216"/>
        <v>1662</v>
      </c>
      <c r="G193" s="63">
        <f t="shared" si="216"/>
        <v>939</v>
      </c>
      <c r="H193" s="40">
        <f t="shared" si="216"/>
        <v>677</v>
      </c>
      <c r="I193" s="40">
        <f t="shared" ref="I193" si="217">+I53+I73</f>
        <v>804</v>
      </c>
      <c r="J193" s="6">
        <f t="shared" si="216"/>
        <v>117</v>
      </c>
      <c r="K193" s="7">
        <f t="shared" si="216"/>
        <v>115</v>
      </c>
      <c r="L193" s="7">
        <f t="shared" si="216"/>
        <v>100</v>
      </c>
      <c r="M193" s="7">
        <f t="shared" si="216"/>
        <v>110</v>
      </c>
      <c r="N193" s="25">
        <f t="shared" si="216"/>
        <v>113</v>
      </c>
      <c r="O193" s="7">
        <f t="shared" si="216"/>
        <v>123</v>
      </c>
      <c r="P193" s="29">
        <f t="shared" si="216"/>
        <v>52</v>
      </c>
      <c r="Q193" s="29">
        <f t="shared" ref="Q193" si="218">+Q53+Q73</f>
        <v>94</v>
      </c>
      <c r="R193" s="6">
        <f t="shared" si="216"/>
        <v>0</v>
      </c>
      <c r="S193" s="7">
        <f t="shared" si="216"/>
        <v>0</v>
      </c>
      <c r="T193" s="7">
        <f t="shared" si="216"/>
        <v>42</v>
      </c>
      <c r="U193" s="7">
        <f t="shared" si="216"/>
        <v>164</v>
      </c>
      <c r="V193" s="25">
        <f t="shared" si="216"/>
        <v>635</v>
      </c>
      <c r="W193" s="7">
        <f t="shared" si="216"/>
        <v>32</v>
      </c>
      <c r="X193" s="29">
        <f t="shared" si="216"/>
        <v>0</v>
      </c>
      <c r="Y193" s="29">
        <f t="shared" ref="Y193" si="219">+Y53+Y73</f>
        <v>13</v>
      </c>
    </row>
    <row r="194" spans="1:33">
      <c r="A194" s="11" t="s">
        <v>12</v>
      </c>
      <c r="B194" s="6">
        <f t="shared" ref="B194:X194" si="220">+B54+B74</f>
        <v>581</v>
      </c>
      <c r="C194" s="7">
        <f t="shared" si="220"/>
        <v>997</v>
      </c>
      <c r="D194" s="7">
        <f t="shared" si="220"/>
        <v>743</v>
      </c>
      <c r="E194" s="7">
        <f t="shared" si="220"/>
        <v>1601</v>
      </c>
      <c r="F194" s="25">
        <f t="shared" si="220"/>
        <v>1353</v>
      </c>
      <c r="G194" s="63">
        <f t="shared" si="220"/>
        <v>952</v>
      </c>
      <c r="H194" s="40">
        <f t="shared" si="220"/>
        <v>689</v>
      </c>
      <c r="I194" s="40">
        <f t="shared" ref="I194" si="221">+I54+I74</f>
        <v>1010</v>
      </c>
      <c r="J194" s="6">
        <f t="shared" si="220"/>
        <v>112</v>
      </c>
      <c r="K194" s="7">
        <f t="shared" si="220"/>
        <v>110</v>
      </c>
      <c r="L194" s="7">
        <f t="shared" si="220"/>
        <v>107</v>
      </c>
      <c r="M194" s="7">
        <f t="shared" si="220"/>
        <v>113</v>
      </c>
      <c r="N194" s="25">
        <f t="shared" si="220"/>
        <v>130</v>
      </c>
      <c r="O194" s="7">
        <f t="shared" si="220"/>
        <v>114</v>
      </c>
      <c r="P194" s="29">
        <f t="shared" si="220"/>
        <v>42</v>
      </c>
      <c r="Q194" s="29">
        <f t="shared" ref="Q194" si="222">+Q54+Q74</f>
        <v>86</v>
      </c>
      <c r="R194" s="6">
        <f t="shared" si="220"/>
        <v>16</v>
      </c>
      <c r="S194" s="7">
        <f t="shared" si="220"/>
        <v>0</v>
      </c>
      <c r="T194" s="7">
        <f t="shared" si="220"/>
        <v>0</v>
      </c>
      <c r="U194" s="7">
        <f t="shared" si="220"/>
        <v>243</v>
      </c>
      <c r="V194" s="25">
        <f t="shared" si="220"/>
        <v>333</v>
      </c>
      <c r="W194" s="7">
        <f t="shared" si="220"/>
        <v>134</v>
      </c>
      <c r="X194" s="29">
        <f t="shared" si="220"/>
        <v>30</v>
      </c>
      <c r="Y194" s="29">
        <f t="shared" ref="Y194" si="223">+Y54+Y74</f>
        <v>54</v>
      </c>
    </row>
    <row r="195" spans="1:33">
      <c r="A195" s="11" t="s">
        <v>13</v>
      </c>
      <c r="B195" s="6">
        <f t="shared" ref="B195:X195" si="224">+B55+B75</f>
        <v>633</v>
      </c>
      <c r="C195" s="7">
        <f t="shared" si="224"/>
        <v>1009</v>
      </c>
      <c r="D195" s="7">
        <f t="shared" si="224"/>
        <v>980</v>
      </c>
      <c r="E195" s="7">
        <f t="shared" si="224"/>
        <v>1573</v>
      </c>
      <c r="F195" s="25">
        <f t="shared" si="224"/>
        <v>1900</v>
      </c>
      <c r="G195" s="63">
        <f t="shared" si="224"/>
        <v>1009</v>
      </c>
      <c r="H195" s="40">
        <f t="shared" si="224"/>
        <v>752</v>
      </c>
      <c r="I195" s="40">
        <f t="shared" ref="I195" si="225">+I55+I75</f>
        <v>1017</v>
      </c>
      <c r="J195" s="6">
        <f t="shared" si="224"/>
        <v>110</v>
      </c>
      <c r="K195" s="7">
        <f t="shared" si="224"/>
        <v>123</v>
      </c>
      <c r="L195" s="7">
        <f t="shared" si="224"/>
        <v>113</v>
      </c>
      <c r="M195" s="7">
        <f t="shared" si="224"/>
        <v>116</v>
      </c>
      <c r="N195" s="25">
        <f t="shared" si="224"/>
        <v>187</v>
      </c>
      <c r="O195" s="7">
        <f t="shared" si="224"/>
        <v>130</v>
      </c>
      <c r="P195" s="29">
        <f t="shared" si="224"/>
        <v>73</v>
      </c>
      <c r="Q195" s="29">
        <f t="shared" ref="Q195" si="226">+Q55+Q75</f>
        <v>97</v>
      </c>
      <c r="R195" s="6">
        <f t="shared" si="224"/>
        <v>14</v>
      </c>
      <c r="S195" s="7">
        <f t="shared" si="224"/>
        <v>44</v>
      </c>
      <c r="T195" s="7">
        <f t="shared" si="224"/>
        <v>47.15</v>
      </c>
      <c r="U195" s="7">
        <f t="shared" si="224"/>
        <v>568</v>
      </c>
      <c r="V195" s="25">
        <f t="shared" si="224"/>
        <v>0</v>
      </c>
      <c r="W195" s="7">
        <f t="shared" si="224"/>
        <v>81</v>
      </c>
      <c r="X195" s="29">
        <f t="shared" si="224"/>
        <v>0</v>
      </c>
      <c r="Y195" s="29">
        <f t="shared" ref="Y195" si="227">+Y55+Y75</f>
        <v>0</v>
      </c>
    </row>
    <row r="196" spans="1:33">
      <c r="A196" s="11" t="s">
        <v>14</v>
      </c>
      <c r="B196" s="6">
        <f t="shared" ref="B196:X196" si="228">+B56+B76</f>
        <v>504</v>
      </c>
      <c r="C196" s="7">
        <f t="shared" si="228"/>
        <v>785</v>
      </c>
      <c r="D196" s="7">
        <f t="shared" si="228"/>
        <v>966</v>
      </c>
      <c r="E196" s="7">
        <f t="shared" si="228"/>
        <v>1283</v>
      </c>
      <c r="F196" s="25">
        <f t="shared" si="228"/>
        <v>716</v>
      </c>
      <c r="G196" s="63">
        <f t="shared" si="228"/>
        <v>844</v>
      </c>
      <c r="H196" s="40">
        <f t="shared" si="228"/>
        <v>1212</v>
      </c>
      <c r="I196" s="40">
        <f t="shared" ref="I196" si="229">+I56+I76</f>
        <v>771</v>
      </c>
      <c r="J196" s="6">
        <f t="shared" si="228"/>
        <v>120</v>
      </c>
      <c r="K196" s="7">
        <f t="shared" si="228"/>
        <v>130</v>
      </c>
      <c r="L196" s="7">
        <f t="shared" si="228"/>
        <v>114</v>
      </c>
      <c r="M196" s="7">
        <f t="shared" si="228"/>
        <v>155</v>
      </c>
      <c r="N196" s="25">
        <f t="shared" si="228"/>
        <v>286</v>
      </c>
      <c r="O196" s="7">
        <f t="shared" si="228"/>
        <v>107</v>
      </c>
      <c r="P196" s="29">
        <f t="shared" si="228"/>
        <v>84</v>
      </c>
      <c r="Q196" s="29">
        <f t="shared" ref="Q196" si="230">+Q56+Q76</f>
        <v>107</v>
      </c>
      <c r="R196" s="6">
        <f t="shared" si="228"/>
        <v>5</v>
      </c>
      <c r="S196" s="7">
        <f t="shared" si="228"/>
        <v>0</v>
      </c>
      <c r="T196" s="7">
        <f t="shared" si="228"/>
        <v>0</v>
      </c>
      <c r="U196" s="7">
        <f t="shared" si="228"/>
        <v>0</v>
      </c>
      <c r="V196" s="25">
        <f t="shared" si="228"/>
        <v>0</v>
      </c>
      <c r="W196" s="7">
        <f t="shared" si="228"/>
        <v>10</v>
      </c>
      <c r="X196" s="29">
        <f t="shared" si="228"/>
        <v>90</v>
      </c>
      <c r="Y196" s="29">
        <f t="shared" ref="Y196" si="231">+Y56+Y76</f>
        <v>65</v>
      </c>
    </row>
    <row r="197" spans="1:33">
      <c r="A197" s="11" t="s">
        <v>15</v>
      </c>
      <c r="B197" s="6">
        <f t="shared" ref="B197:X197" si="232">+B57+B77</f>
        <v>511</v>
      </c>
      <c r="C197" s="7">
        <f t="shared" si="232"/>
        <v>702</v>
      </c>
      <c r="D197" s="7">
        <f t="shared" si="232"/>
        <v>703</v>
      </c>
      <c r="E197" s="7">
        <f t="shared" si="232"/>
        <v>1164</v>
      </c>
      <c r="F197" s="25">
        <f t="shared" si="232"/>
        <v>943</v>
      </c>
      <c r="G197" s="63">
        <f t="shared" si="232"/>
        <v>829</v>
      </c>
      <c r="H197" s="40">
        <f t="shared" si="232"/>
        <v>449</v>
      </c>
      <c r="I197" s="40">
        <f t="shared" ref="I197" si="233">+I57+I77</f>
        <v>781</v>
      </c>
      <c r="J197" s="6">
        <f t="shared" si="232"/>
        <v>152</v>
      </c>
      <c r="K197" s="7">
        <f t="shared" si="232"/>
        <v>128</v>
      </c>
      <c r="L197" s="7">
        <f t="shared" si="232"/>
        <v>110</v>
      </c>
      <c r="M197" s="7">
        <f t="shared" si="232"/>
        <v>124</v>
      </c>
      <c r="N197" s="25">
        <f t="shared" si="232"/>
        <v>264</v>
      </c>
      <c r="O197" s="7">
        <f t="shared" si="232"/>
        <v>117</v>
      </c>
      <c r="P197" s="29">
        <f t="shared" si="232"/>
        <v>124</v>
      </c>
      <c r="Q197" s="29">
        <f t="shared" ref="Q197" si="234">+Q57+Q77</f>
        <v>96</v>
      </c>
      <c r="R197" s="6">
        <f t="shared" si="232"/>
        <v>19</v>
      </c>
      <c r="S197" s="7">
        <f t="shared" si="232"/>
        <v>0</v>
      </c>
      <c r="T197" s="7">
        <f t="shared" si="232"/>
        <v>0</v>
      </c>
      <c r="U197" s="7">
        <f t="shared" si="232"/>
        <v>83</v>
      </c>
      <c r="V197" s="25">
        <f t="shared" si="232"/>
        <v>0</v>
      </c>
      <c r="W197" s="7">
        <f t="shared" si="232"/>
        <v>0</v>
      </c>
      <c r="X197" s="29">
        <f t="shared" si="232"/>
        <v>0</v>
      </c>
      <c r="Y197" s="29">
        <f t="shared" ref="Y197" si="235">+Y57+Y77</f>
        <v>0</v>
      </c>
    </row>
    <row r="198" spans="1:33">
      <c r="A198" s="11" t="s">
        <v>16</v>
      </c>
      <c r="B198" s="6">
        <f t="shared" ref="B198:X198" si="236">+B58+B78</f>
        <v>758</v>
      </c>
      <c r="C198" s="7">
        <f t="shared" si="236"/>
        <v>836</v>
      </c>
      <c r="D198" s="7">
        <f t="shared" si="236"/>
        <v>887</v>
      </c>
      <c r="E198" s="7">
        <f t="shared" si="236"/>
        <v>888</v>
      </c>
      <c r="F198" s="25">
        <f t="shared" si="236"/>
        <v>851</v>
      </c>
      <c r="G198" s="63">
        <f t="shared" si="236"/>
        <v>456</v>
      </c>
      <c r="H198" s="40">
        <f t="shared" si="236"/>
        <v>827</v>
      </c>
      <c r="I198" s="40">
        <f t="shared" ref="I198" si="237">+I58+I78</f>
        <v>1142</v>
      </c>
      <c r="J198" s="6">
        <f t="shared" si="236"/>
        <v>76</v>
      </c>
      <c r="K198" s="7">
        <f t="shared" si="236"/>
        <v>121</v>
      </c>
      <c r="L198" s="7">
        <f t="shared" si="236"/>
        <v>117</v>
      </c>
      <c r="M198" s="7">
        <f t="shared" si="236"/>
        <v>121</v>
      </c>
      <c r="N198" s="25">
        <f t="shared" si="236"/>
        <v>350</v>
      </c>
      <c r="O198" s="7">
        <f t="shared" si="236"/>
        <v>119</v>
      </c>
      <c r="P198" s="29">
        <f t="shared" si="236"/>
        <v>122</v>
      </c>
      <c r="Q198" s="29">
        <f t="shared" ref="Q198" si="238">+Q58+Q78</f>
        <v>136</v>
      </c>
      <c r="R198" s="6">
        <f t="shared" si="236"/>
        <v>14</v>
      </c>
      <c r="S198" s="7">
        <f t="shared" si="236"/>
        <v>0</v>
      </c>
      <c r="T198" s="7">
        <f t="shared" si="236"/>
        <v>0</v>
      </c>
      <c r="U198" s="7">
        <f t="shared" si="236"/>
        <v>0</v>
      </c>
      <c r="V198" s="25">
        <f t="shared" si="236"/>
        <v>0</v>
      </c>
      <c r="W198" s="7">
        <f t="shared" si="236"/>
        <v>0</v>
      </c>
      <c r="X198" s="29">
        <f t="shared" si="236"/>
        <v>0</v>
      </c>
      <c r="Y198" s="29">
        <f t="shared" ref="Y198" si="239">+Y58+Y78</f>
        <v>0</v>
      </c>
    </row>
    <row r="199" spans="1:33" ht="13.5" thickBot="1">
      <c r="A199" s="12" t="s">
        <v>17</v>
      </c>
      <c r="B199" s="9">
        <f t="shared" ref="B199:X199" si="240">SUM(B187:B198)</f>
        <v>8353</v>
      </c>
      <c r="C199" s="10">
        <f t="shared" si="240"/>
        <v>9520</v>
      </c>
      <c r="D199" s="10">
        <f t="shared" si="240"/>
        <v>9999</v>
      </c>
      <c r="E199" s="10">
        <f t="shared" si="240"/>
        <v>13055</v>
      </c>
      <c r="F199" s="49">
        <f t="shared" si="240"/>
        <v>13218</v>
      </c>
      <c r="G199" s="68">
        <f t="shared" si="240"/>
        <v>10362</v>
      </c>
      <c r="H199" s="52">
        <f t="shared" si="240"/>
        <v>9838</v>
      </c>
      <c r="I199" s="52">
        <f t="shared" ref="I199" si="241">SUM(I187:I198)</f>
        <v>10503</v>
      </c>
      <c r="J199" s="9">
        <f t="shared" si="240"/>
        <v>1756</v>
      </c>
      <c r="K199" s="10">
        <f t="shared" si="240"/>
        <v>1566</v>
      </c>
      <c r="L199" s="10">
        <f t="shared" si="240"/>
        <v>1312</v>
      </c>
      <c r="M199" s="10">
        <f t="shared" si="240"/>
        <v>1446</v>
      </c>
      <c r="N199" s="49">
        <f t="shared" si="240"/>
        <v>2122</v>
      </c>
      <c r="O199" s="10">
        <f t="shared" si="240"/>
        <v>1974</v>
      </c>
      <c r="P199" s="70">
        <f t="shared" si="240"/>
        <v>1015</v>
      </c>
      <c r="Q199" s="70">
        <f t="shared" ref="Q199" si="242">SUM(Q187:Q198)</f>
        <v>1371</v>
      </c>
      <c r="R199" s="9">
        <f t="shared" si="240"/>
        <v>148</v>
      </c>
      <c r="S199" s="10">
        <f t="shared" si="240"/>
        <v>169</v>
      </c>
      <c r="T199" s="10">
        <f t="shared" si="240"/>
        <v>257.14999999999998</v>
      </c>
      <c r="U199" s="10">
        <f t="shared" si="240"/>
        <v>1174.55</v>
      </c>
      <c r="V199" s="49">
        <f t="shared" si="240"/>
        <v>1019</v>
      </c>
      <c r="W199" s="10">
        <f t="shared" si="240"/>
        <v>257</v>
      </c>
      <c r="X199" s="70">
        <f t="shared" si="240"/>
        <v>509</v>
      </c>
      <c r="Y199" s="70">
        <f t="shared" ref="Y199" si="243">SUM(Y187:Y198)</f>
        <v>643.92999999999995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3">
      <c r="A206" s="5" t="s">
        <v>6</v>
      </c>
      <c r="B206" s="6">
        <f t="shared" ref="B206:X206" si="244">+B167</f>
        <v>45621</v>
      </c>
      <c r="C206" s="7">
        <f t="shared" si="244"/>
        <v>47646</v>
      </c>
      <c r="D206" s="7">
        <f t="shared" si="244"/>
        <v>57355</v>
      </c>
      <c r="E206" s="7">
        <f t="shared" si="244"/>
        <v>49839</v>
      </c>
      <c r="F206" s="25">
        <f t="shared" si="244"/>
        <v>55114</v>
      </c>
      <c r="G206" s="63">
        <f t="shared" si="244"/>
        <v>80392</v>
      </c>
      <c r="H206" s="40">
        <f t="shared" si="244"/>
        <v>52747</v>
      </c>
      <c r="I206" s="40">
        <f t="shared" ref="I206" si="245">+I167</f>
        <v>44449</v>
      </c>
      <c r="J206" s="6">
        <f t="shared" si="244"/>
        <v>0</v>
      </c>
      <c r="K206" s="7">
        <f t="shared" si="244"/>
        <v>0</v>
      </c>
      <c r="L206" s="7">
        <f t="shared" si="244"/>
        <v>0</v>
      </c>
      <c r="M206" s="7">
        <f t="shared" si="244"/>
        <v>0</v>
      </c>
      <c r="N206" s="7">
        <f t="shared" si="244"/>
        <v>0</v>
      </c>
      <c r="O206" s="7">
        <f t="shared" si="244"/>
        <v>0</v>
      </c>
      <c r="P206" s="63">
        <f t="shared" si="244"/>
        <v>0</v>
      </c>
      <c r="Q206" s="63">
        <f t="shared" ref="Q206" si="246">+Q167</f>
        <v>0</v>
      </c>
      <c r="R206" s="6">
        <f t="shared" si="244"/>
        <v>21880</v>
      </c>
      <c r="S206" s="7">
        <f t="shared" si="244"/>
        <v>47071</v>
      </c>
      <c r="T206" s="7">
        <f t="shared" si="244"/>
        <v>22166</v>
      </c>
      <c r="U206" s="7">
        <f t="shared" si="244"/>
        <v>31454</v>
      </c>
      <c r="V206" s="7">
        <f t="shared" si="244"/>
        <v>66288</v>
      </c>
      <c r="W206" s="7">
        <f t="shared" si="244"/>
        <v>46789</v>
      </c>
      <c r="X206" s="40">
        <f t="shared" si="244"/>
        <v>15998</v>
      </c>
      <c r="Y206" s="40">
        <f t="shared" ref="Y206" si="247">+Y167</f>
        <v>26163</v>
      </c>
      <c r="Z206" s="6">
        <f t="shared" ref="Z206:Z217" si="248">+R206+J206+B206</f>
        <v>67501</v>
      </c>
      <c r="AA206" s="7">
        <f t="shared" ref="AA206:AA217" si="249">+S206+K206+C206</f>
        <v>94717</v>
      </c>
      <c r="AB206" s="7">
        <f t="shared" ref="AB206:AB217" si="250">+T206+L206+D206</f>
        <v>79521</v>
      </c>
      <c r="AC206" s="7">
        <f t="shared" ref="AC206:AC217" si="251">+U206+M206+E206</f>
        <v>81293</v>
      </c>
      <c r="AD206" s="7">
        <f t="shared" ref="AD206:AD217" si="252">+V206+N206+F206</f>
        <v>121402</v>
      </c>
      <c r="AE206" s="63">
        <f t="shared" ref="AE206:AE217" si="253">+W206+O206+G206</f>
        <v>127181</v>
      </c>
      <c r="AF206" s="40">
        <f t="shared" ref="AF206:AG217" si="254">+X206+P206+H206</f>
        <v>68745</v>
      </c>
      <c r="AG206" s="40">
        <f t="shared" si="254"/>
        <v>70612</v>
      </c>
    </row>
    <row r="207" spans="1:33">
      <c r="A207" s="5" t="s">
        <v>24</v>
      </c>
      <c r="B207" s="6">
        <f t="shared" ref="B207:B217" si="255">+B206+B168</f>
        <v>92155</v>
      </c>
      <c r="C207" s="7">
        <f t="shared" ref="C207:C217" si="256">+C206+C168</f>
        <v>100002</v>
      </c>
      <c r="D207" s="7">
        <f t="shared" ref="D207:D217" si="257">+D206+D168</f>
        <v>109384</v>
      </c>
      <c r="E207" s="7">
        <f t="shared" ref="E207:E217" si="258">+E206+E168</f>
        <v>111192</v>
      </c>
      <c r="F207" s="25">
        <f t="shared" ref="F207:F217" si="259">+F206+F168</f>
        <v>100885</v>
      </c>
      <c r="G207" s="63">
        <f t="shared" ref="G207:G217" si="260">+G206+G168</f>
        <v>154050</v>
      </c>
      <c r="H207" s="40">
        <f t="shared" ref="H207:I217" si="261">+H206+H168</f>
        <v>93516</v>
      </c>
      <c r="I207" s="40">
        <f t="shared" si="261"/>
        <v>94945</v>
      </c>
      <c r="J207" s="6">
        <f t="shared" ref="J207:J217" si="262">+J206+J168</f>
        <v>0</v>
      </c>
      <c r="K207" s="7">
        <f t="shared" ref="K207:K217" si="263">+K206+K168</f>
        <v>0</v>
      </c>
      <c r="L207" s="7">
        <f t="shared" ref="L207:L217" si="264">+L206+L168</f>
        <v>0</v>
      </c>
      <c r="M207" s="7">
        <f t="shared" ref="M207:M217" si="265">+M206+M168</f>
        <v>0</v>
      </c>
      <c r="N207" s="7">
        <f t="shared" ref="N207:N217" si="266">+N206+N168</f>
        <v>0</v>
      </c>
      <c r="O207" s="7">
        <f t="shared" ref="O207:O217" si="267">+O206+O168</f>
        <v>0</v>
      </c>
      <c r="P207" s="63">
        <f t="shared" ref="P207:Q217" si="268">+P206+P168</f>
        <v>161</v>
      </c>
      <c r="Q207" s="63">
        <f t="shared" si="268"/>
        <v>0</v>
      </c>
      <c r="R207" s="6">
        <f t="shared" ref="R207:R217" si="269">+R206+R168</f>
        <v>42596</v>
      </c>
      <c r="S207" s="7">
        <f t="shared" ref="S207:S217" si="270">+S206+S168</f>
        <v>64634</v>
      </c>
      <c r="T207" s="7">
        <f t="shared" ref="T207:T217" si="271">+T206+T168</f>
        <v>56044</v>
      </c>
      <c r="U207" s="7">
        <f t="shared" ref="U207:U217" si="272">+U206+U168</f>
        <v>70177</v>
      </c>
      <c r="V207" s="7">
        <f t="shared" ref="V207:V217" si="273">+V206+V168</f>
        <v>130805</v>
      </c>
      <c r="W207" s="7">
        <f t="shared" ref="W207:W217" si="274">+W206+W168</f>
        <v>63670</v>
      </c>
      <c r="X207" s="40">
        <f t="shared" ref="X207:Y217" si="275">+X206+X168</f>
        <v>67688</v>
      </c>
      <c r="Y207" s="40">
        <f t="shared" si="275"/>
        <v>73558</v>
      </c>
      <c r="Z207" s="6">
        <f t="shared" si="248"/>
        <v>134751</v>
      </c>
      <c r="AA207" s="7">
        <f t="shared" si="249"/>
        <v>164636</v>
      </c>
      <c r="AB207" s="7">
        <f t="shared" si="250"/>
        <v>165428</v>
      </c>
      <c r="AC207" s="7">
        <f t="shared" si="251"/>
        <v>181369</v>
      </c>
      <c r="AD207" s="7">
        <f t="shared" si="252"/>
        <v>231690</v>
      </c>
      <c r="AE207" s="63">
        <f t="shared" si="253"/>
        <v>217720</v>
      </c>
      <c r="AF207" s="40">
        <f t="shared" si="254"/>
        <v>161365</v>
      </c>
      <c r="AG207" s="40">
        <f t="shared" si="254"/>
        <v>168503</v>
      </c>
    </row>
    <row r="208" spans="1:33">
      <c r="A208" s="5" t="s">
        <v>7</v>
      </c>
      <c r="B208" s="6">
        <f t="shared" si="255"/>
        <v>145736</v>
      </c>
      <c r="C208" s="7">
        <f t="shared" si="256"/>
        <v>150647</v>
      </c>
      <c r="D208" s="7">
        <f t="shared" si="257"/>
        <v>174755</v>
      </c>
      <c r="E208" s="7">
        <f t="shared" si="258"/>
        <v>165155</v>
      </c>
      <c r="F208" s="25">
        <f t="shared" si="259"/>
        <v>147523</v>
      </c>
      <c r="G208" s="63">
        <f t="shared" si="260"/>
        <v>253915</v>
      </c>
      <c r="H208" s="40">
        <f t="shared" si="261"/>
        <v>133596</v>
      </c>
      <c r="I208" s="40">
        <f t="shared" si="261"/>
        <v>159061</v>
      </c>
      <c r="J208" s="6">
        <f t="shared" si="262"/>
        <v>0</v>
      </c>
      <c r="K208" s="7">
        <f t="shared" si="263"/>
        <v>0</v>
      </c>
      <c r="L208" s="7">
        <f t="shared" si="264"/>
        <v>0</v>
      </c>
      <c r="M208" s="7">
        <f t="shared" si="265"/>
        <v>0</v>
      </c>
      <c r="N208" s="7">
        <f t="shared" si="266"/>
        <v>0</v>
      </c>
      <c r="O208" s="7">
        <f t="shared" si="267"/>
        <v>0</v>
      </c>
      <c r="P208" s="63">
        <f t="shared" si="268"/>
        <v>161</v>
      </c>
      <c r="Q208" s="63">
        <f t="shared" si="268"/>
        <v>0</v>
      </c>
      <c r="R208" s="6">
        <f t="shared" si="269"/>
        <v>79042</v>
      </c>
      <c r="S208" s="7">
        <f t="shared" si="270"/>
        <v>98836</v>
      </c>
      <c r="T208" s="7">
        <f t="shared" si="271"/>
        <v>75898</v>
      </c>
      <c r="U208" s="7">
        <f t="shared" si="272"/>
        <v>130058</v>
      </c>
      <c r="V208" s="7">
        <f t="shared" si="273"/>
        <v>196929</v>
      </c>
      <c r="W208" s="7">
        <f t="shared" si="274"/>
        <v>104331</v>
      </c>
      <c r="X208" s="40">
        <f t="shared" si="275"/>
        <v>135694</v>
      </c>
      <c r="Y208" s="40">
        <f t="shared" si="275"/>
        <v>117275</v>
      </c>
      <c r="Z208" s="6">
        <f t="shared" si="248"/>
        <v>224778</v>
      </c>
      <c r="AA208" s="7">
        <f t="shared" si="249"/>
        <v>249483</v>
      </c>
      <c r="AB208" s="7">
        <f t="shared" si="250"/>
        <v>250653</v>
      </c>
      <c r="AC208" s="7">
        <f t="shared" si="251"/>
        <v>295213</v>
      </c>
      <c r="AD208" s="7">
        <f t="shared" si="252"/>
        <v>344452</v>
      </c>
      <c r="AE208" s="63">
        <f t="shared" si="253"/>
        <v>358246</v>
      </c>
      <c r="AF208" s="40">
        <f t="shared" si="254"/>
        <v>269451</v>
      </c>
      <c r="AG208" s="40">
        <f t="shared" si="254"/>
        <v>276336</v>
      </c>
    </row>
    <row r="209" spans="1:34">
      <c r="A209" s="5" t="s">
        <v>8</v>
      </c>
      <c r="B209" s="6">
        <f t="shared" si="255"/>
        <v>197721</v>
      </c>
      <c r="C209" s="7">
        <f t="shared" si="256"/>
        <v>212047</v>
      </c>
      <c r="D209" s="7">
        <f t="shared" si="257"/>
        <v>240126</v>
      </c>
      <c r="E209" s="7">
        <f t="shared" si="258"/>
        <v>216098</v>
      </c>
      <c r="F209" s="25">
        <f t="shared" si="259"/>
        <v>194936</v>
      </c>
      <c r="G209" s="63">
        <f t="shared" si="260"/>
        <v>314870</v>
      </c>
      <c r="H209" s="40">
        <f t="shared" si="261"/>
        <v>182171</v>
      </c>
      <c r="I209" s="40">
        <f t="shared" si="261"/>
        <v>214714</v>
      </c>
      <c r="J209" s="6">
        <f t="shared" si="262"/>
        <v>0</v>
      </c>
      <c r="K209" s="7">
        <f t="shared" si="263"/>
        <v>0</v>
      </c>
      <c r="L209" s="7">
        <f t="shared" si="264"/>
        <v>0</v>
      </c>
      <c r="M209" s="7">
        <f t="shared" si="265"/>
        <v>0</v>
      </c>
      <c r="N209" s="7">
        <f t="shared" si="266"/>
        <v>0</v>
      </c>
      <c r="O209" s="7">
        <f t="shared" si="267"/>
        <v>0</v>
      </c>
      <c r="P209" s="63">
        <f t="shared" si="268"/>
        <v>161</v>
      </c>
      <c r="Q209" s="63">
        <f t="shared" si="268"/>
        <v>0</v>
      </c>
      <c r="R209" s="6">
        <f t="shared" si="269"/>
        <v>134727</v>
      </c>
      <c r="S209" s="7">
        <f t="shared" si="270"/>
        <v>137772</v>
      </c>
      <c r="T209" s="7">
        <f t="shared" si="271"/>
        <v>133511</v>
      </c>
      <c r="U209" s="7">
        <f t="shared" si="272"/>
        <v>188927</v>
      </c>
      <c r="V209" s="7">
        <f t="shared" si="273"/>
        <v>253240</v>
      </c>
      <c r="W209" s="7">
        <f t="shared" si="274"/>
        <v>156106</v>
      </c>
      <c r="X209" s="40">
        <f t="shared" si="275"/>
        <v>182999</v>
      </c>
      <c r="Y209" s="40">
        <f t="shared" si="275"/>
        <v>179471</v>
      </c>
      <c r="Z209" s="6">
        <f t="shared" si="248"/>
        <v>332448</v>
      </c>
      <c r="AA209" s="7">
        <f t="shared" si="249"/>
        <v>349819</v>
      </c>
      <c r="AB209" s="7">
        <f t="shared" si="250"/>
        <v>373637</v>
      </c>
      <c r="AC209" s="7">
        <f t="shared" si="251"/>
        <v>405025</v>
      </c>
      <c r="AD209" s="7">
        <f t="shared" si="252"/>
        <v>448176</v>
      </c>
      <c r="AE209" s="63">
        <f t="shared" si="253"/>
        <v>470976</v>
      </c>
      <c r="AF209" s="40">
        <f t="shared" si="254"/>
        <v>365331</v>
      </c>
      <c r="AG209" s="40">
        <f t="shared" si="254"/>
        <v>394185</v>
      </c>
    </row>
    <row r="210" spans="1:34">
      <c r="A210" s="5" t="s">
        <v>9</v>
      </c>
      <c r="B210" s="6">
        <f t="shared" si="255"/>
        <v>249380</v>
      </c>
      <c r="C210" s="7">
        <f t="shared" si="256"/>
        <v>260026</v>
      </c>
      <c r="D210" s="7">
        <f t="shared" si="257"/>
        <v>296774</v>
      </c>
      <c r="E210" s="7">
        <f t="shared" si="258"/>
        <v>281152</v>
      </c>
      <c r="F210" s="25">
        <f t="shared" si="259"/>
        <v>240009</v>
      </c>
      <c r="G210" s="63">
        <f t="shared" si="260"/>
        <v>365835</v>
      </c>
      <c r="H210" s="40">
        <f t="shared" si="261"/>
        <v>229071</v>
      </c>
      <c r="I210" s="40">
        <f t="shared" si="261"/>
        <v>285633</v>
      </c>
      <c r="J210" s="6">
        <f t="shared" si="262"/>
        <v>0</v>
      </c>
      <c r="K210" s="7">
        <f t="shared" si="263"/>
        <v>0</v>
      </c>
      <c r="L210" s="7">
        <f t="shared" si="264"/>
        <v>0</v>
      </c>
      <c r="M210" s="7">
        <f t="shared" si="265"/>
        <v>0</v>
      </c>
      <c r="N210" s="7">
        <f t="shared" si="266"/>
        <v>0</v>
      </c>
      <c r="O210" s="7">
        <f t="shared" si="267"/>
        <v>0</v>
      </c>
      <c r="P210" s="63">
        <f t="shared" si="268"/>
        <v>161</v>
      </c>
      <c r="Q210" s="63">
        <f t="shared" si="268"/>
        <v>0</v>
      </c>
      <c r="R210" s="6">
        <f t="shared" si="269"/>
        <v>162596</v>
      </c>
      <c r="S210" s="7">
        <f t="shared" si="270"/>
        <v>180780</v>
      </c>
      <c r="T210" s="7">
        <f t="shared" si="271"/>
        <v>165966</v>
      </c>
      <c r="U210" s="7">
        <f t="shared" si="272"/>
        <v>215911</v>
      </c>
      <c r="V210" s="7">
        <f t="shared" si="273"/>
        <v>326793</v>
      </c>
      <c r="W210" s="7">
        <f t="shared" si="274"/>
        <v>181305</v>
      </c>
      <c r="X210" s="40">
        <f t="shared" si="275"/>
        <v>214551</v>
      </c>
      <c r="Y210" s="40">
        <f t="shared" si="275"/>
        <v>207100</v>
      </c>
      <c r="Z210" s="6">
        <f t="shared" si="248"/>
        <v>411976</v>
      </c>
      <c r="AA210" s="7">
        <f t="shared" si="249"/>
        <v>440806</v>
      </c>
      <c r="AB210" s="7">
        <f t="shared" si="250"/>
        <v>462740</v>
      </c>
      <c r="AC210" s="7">
        <f t="shared" si="251"/>
        <v>497063</v>
      </c>
      <c r="AD210" s="7">
        <f t="shared" si="252"/>
        <v>566802</v>
      </c>
      <c r="AE210" s="63">
        <f t="shared" si="253"/>
        <v>547140</v>
      </c>
      <c r="AF210" s="40">
        <f t="shared" si="254"/>
        <v>443783</v>
      </c>
      <c r="AG210" s="40">
        <f t="shared" si="254"/>
        <v>492733</v>
      </c>
    </row>
    <row r="211" spans="1:34">
      <c r="A211" s="5" t="s">
        <v>10</v>
      </c>
      <c r="B211" s="6">
        <f t="shared" si="255"/>
        <v>300109</v>
      </c>
      <c r="C211" s="7">
        <f t="shared" si="256"/>
        <v>307203</v>
      </c>
      <c r="D211" s="7">
        <f t="shared" si="257"/>
        <v>345942</v>
      </c>
      <c r="E211" s="7">
        <f t="shared" si="258"/>
        <v>346189</v>
      </c>
      <c r="F211" s="25">
        <f t="shared" si="259"/>
        <v>281238</v>
      </c>
      <c r="G211" s="63">
        <f t="shared" si="260"/>
        <v>411942</v>
      </c>
      <c r="H211" s="40">
        <f t="shared" si="261"/>
        <v>269336</v>
      </c>
      <c r="I211" s="40">
        <f t="shared" si="261"/>
        <v>342563</v>
      </c>
      <c r="J211" s="6">
        <f t="shared" si="262"/>
        <v>0</v>
      </c>
      <c r="K211" s="7">
        <f t="shared" si="263"/>
        <v>49</v>
      </c>
      <c r="L211" s="7">
        <f t="shared" si="264"/>
        <v>0</v>
      </c>
      <c r="M211" s="7">
        <f t="shared" si="265"/>
        <v>0</v>
      </c>
      <c r="N211" s="7">
        <f t="shared" si="266"/>
        <v>0</v>
      </c>
      <c r="O211" s="7">
        <f t="shared" si="267"/>
        <v>0</v>
      </c>
      <c r="P211" s="63">
        <f t="shared" si="268"/>
        <v>161</v>
      </c>
      <c r="Q211" s="63">
        <f t="shared" si="268"/>
        <v>0</v>
      </c>
      <c r="R211" s="6">
        <f t="shared" si="269"/>
        <v>175529</v>
      </c>
      <c r="S211" s="7">
        <f t="shared" si="270"/>
        <v>236930</v>
      </c>
      <c r="T211" s="7">
        <f t="shared" si="271"/>
        <v>191800</v>
      </c>
      <c r="U211" s="7">
        <f t="shared" si="272"/>
        <v>288329</v>
      </c>
      <c r="V211" s="7">
        <f t="shared" si="273"/>
        <v>390338</v>
      </c>
      <c r="W211" s="7">
        <f t="shared" si="274"/>
        <v>190795</v>
      </c>
      <c r="X211" s="40">
        <f t="shared" si="275"/>
        <v>227167</v>
      </c>
      <c r="Y211" s="40">
        <f t="shared" si="275"/>
        <v>255401</v>
      </c>
      <c r="Z211" s="6">
        <f t="shared" si="248"/>
        <v>475638</v>
      </c>
      <c r="AA211" s="7">
        <f t="shared" si="249"/>
        <v>544182</v>
      </c>
      <c r="AB211" s="7">
        <f t="shared" si="250"/>
        <v>537742</v>
      </c>
      <c r="AC211" s="7">
        <f t="shared" si="251"/>
        <v>634518</v>
      </c>
      <c r="AD211" s="7">
        <f t="shared" si="252"/>
        <v>671576</v>
      </c>
      <c r="AE211" s="63">
        <f t="shared" si="253"/>
        <v>602737</v>
      </c>
      <c r="AF211" s="40">
        <f t="shared" si="254"/>
        <v>496664</v>
      </c>
      <c r="AG211" s="40">
        <f t="shared" si="254"/>
        <v>597964</v>
      </c>
    </row>
    <row r="212" spans="1:34">
      <c r="A212" s="5" t="s">
        <v>11</v>
      </c>
      <c r="B212" s="6">
        <f t="shared" si="255"/>
        <v>340064</v>
      </c>
      <c r="C212" s="7">
        <f t="shared" si="256"/>
        <v>363176</v>
      </c>
      <c r="D212" s="7">
        <f t="shared" si="257"/>
        <v>403076</v>
      </c>
      <c r="E212" s="7">
        <f t="shared" si="258"/>
        <v>407107</v>
      </c>
      <c r="F212" s="25">
        <f t="shared" si="259"/>
        <v>328035</v>
      </c>
      <c r="G212" s="63">
        <f t="shared" si="260"/>
        <v>456647</v>
      </c>
      <c r="H212" s="40">
        <f t="shared" si="261"/>
        <v>310058</v>
      </c>
      <c r="I212" s="40">
        <f t="shared" si="261"/>
        <v>394229</v>
      </c>
      <c r="J212" s="6">
        <f t="shared" si="262"/>
        <v>0</v>
      </c>
      <c r="K212" s="7">
        <f t="shared" si="263"/>
        <v>49</v>
      </c>
      <c r="L212" s="7">
        <f t="shared" si="264"/>
        <v>0</v>
      </c>
      <c r="M212" s="7">
        <f t="shared" si="265"/>
        <v>0</v>
      </c>
      <c r="N212" s="7">
        <f t="shared" si="266"/>
        <v>0</v>
      </c>
      <c r="O212" s="7">
        <f t="shared" si="267"/>
        <v>0</v>
      </c>
      <c r="P212" s="63">
        <f t="shared" si="268"/>
        <v>161</v>
      </c>
      <c r="Q212" s="63">
        <f t="shared" si="268"/>
        <v>0</v>
      </c>
      <c r="R212" s="6">
        <f t="shared" si="269"/>
        <v>241571</v>
      </c>
      <c r="S212" s="7">
        <f t="shared" si="270"/>
        <v>261038</v>
      </c>
      <c r="T212" s="7">
        <f t="shared" si="271"/>
        <v>244644</v>
      </c>
      <c r="U212" s="7">
        <f t="shared" si="272"/>
        <v>343779</v>
      </c>
      <c r="V212" s="7">
        <f t="shared" si="273"/>
        <v>460731</v>
      </c>
      <c r="W212" s="7">
        <f t="shared" si="274"/>
        <v>221120</v>
      </c>
      <c r="X212" s="40">
        <f t="shared" si="275"/>
        <v>256653</v>
      </c>
      <c r="Y212" s="40">
        <f t="shared" si="275"/>
        <v>298989</v>
      </c>
      <c r="Z212" s="6">
        <f t="shared" si="248"/>
        <v>581635</v>
      </c>
      <c r="AA212" s="7">
        <f t="shared" si="249"/>
        <v>624263</v>
      </c>
      <c r="AB212" s="7">
        <f t="shared" si="250"/>
        <v>647720</v>
      </c>
      <c r="AC212" s="7">
        <f t="shared" si="251"/>
        <v>750886</v>
      </c>
      <c r="AD212" s="7">
        <f t="shared" si="252"/>
        <v>788766</v>
      </c>
      <c r="AE212" s="63">
        <f t="shared" si="253"/>
        <v>677767</v>
      </c>
      <c r="AF212" s="40">
        <f t="shared" si="254"/>
        <v>566872</v>
      </c>
      <c r="AG212" s="40">
        <f t="shared" si="254"/>
        <v>693218</v>
      </c>
      <c r="AH212" s="74"/>
    </row>
    <row r="213" spans="1:34">
      <c r="A213" s="5" t="s">
        <v>12</v>
      </c>
      <c r="B213" s="6">
        <f t="shared" si="255"/>
        <v>388849</v>
      </c>
      <c r="C213" s="7">
        <f t="shared" si="256"/>
        <v>414481</v>
      </c>
      <c r="D213" s="7">
        <f t="shared" si="257"/>
        <v>464133</v>
      </c>
      <c r="E213" s="7">
        <f t="shared" si="258"/>
        <v>457462</v>
      </c>
      <c r="F213" s="25">
        <f t="shared" si="259"/>
        <v>380038</v>
      </c>
      <c r="G213" s="63">
        <f t="shared" si="260"/>
        <v>493120</v>
      </c>
      <c r="H213" s="40">
        <f t="shared" si="261"/>
        <v>346705</v>
      </c>
      <c r="I213" s="40">
        <f t="shared" si="261"/>
        <v>446166</v>
      </c>
      <c r="J213" s="6">
        <f t="shared" si="262"/>
        <v>0</v>
      </c>
      <c r="K213" s="7">
        <f t="shared" si="263"/>
        <v>49</v>
      </c>
      <c r="L213" s="7">
        <f t="shared" si="264"/>
        <v>0</v>
      </c>
      <c r="M213" s="7">
        <f t="shared" si="265"/>
        <v>0</v>
      </c>
      <c r="N213" s="7">
        <f t="shared" si="266"/>
        <v>0</v>
      </c>
      <c r="O213" s="7">
        <f t="shared" si="267"/>
        <v>0</v>
      </c>
      <c r="P213" s="63">
        <f t="shared" si="268"/>
        <v>161</v>
      </c>
      <c r="Q213" s="63">
        <f t="shared" si="268"/>
        <v>0</v>
      </c>
      <c r="R213" s="6">
        <f t="shared" si="269"/>
        <v>279038</v>
      </c>
      <c r="S213" s="7">
        <f t="shared" si="270"/>
        <v>318443</v>
      </c>
      <c r="T213" s="7">
        <f t="shared" si="271"/>
        <v>286734</v>
      </c>
      <c r="U213" s="7">
        <f t="shared" si="272"/>
        <v>443190</v>
      </c>
      <c r="V213" s="7">
        <f t="shared" si="273"/>
        <v>536942</v>
      </c>
      <c r="W213" s="7">
        <f t="shared" si="274"/>
        <v>253369</v>
      </c>
      <c r="X213" s="40">
        <f t="shared" si="275"/>
        <v>299806</v>
      </c>
      <c r="Y213" s="40">
        <f t="shared" si="275"/>
        <v>368563</v>
      </c>
      <c r="Z213" s="6">
        <f t="shared" si="248"/>
        <v>667887</v>
      </c>
      <c r="AA213" s="7">
        <f t="shared" si="249"/>
        <v>732973</v>
      </c>
      <c r="AB213" s="7">
        <f t="shared" si="250"/>
        <v>750867</v>
      </c>
      <c r="AC213" s="7">
        <f t="shared" si="251"/>
        <v>900652</v>
      </c>
      <c r="AD213" s="7">
        <f t="shared" si="252"/>
        <v>916980</v>
      </c>
      <c r="AE213" s="63">
        <f t="shared" si="253"/>
        <v>746489</v>
      </c>
      <c r="AF213" s="40">
        <f t="shared" si="254"/>
        <v>646672</v>
      </c>
      <c r="AG213" s="40">
        <f t="shared" si="254"/>
        <v>814729</v>
      </c>
    </row>
    <row r="214" spans="1:34">
      <c r="A214" s="5" t="s">
        <v>13</v>
      </c>
      <c r="B214" s="6">
        <f t="shared" si="255"/>
        <v>435646</v>
      </c>
      <c r="C214" s="7">
        <f t="shared" si="256"/>
        <v>465579</v>
      </c>
      <c r="D214" s="7">
        <f t="shared" si="257"/>
        <v>533737</v>
      </c>
      <c r="E214" s="7">
        <f t="shared" si="258"/>
        <v>511302</v>
      </c>
      <c r="F214" s="25">
        <f t="shared" si="259"/>
        <v>438378</v>
      </c>
      <c r="G214" s="63">
        <f t="shared" si="260"/>
        <v>536089</v>
      </c>
      <c r="H214" s="40">
        <f t="shared" si="261"/>
        <v>382182</v>
      </c>
      <c r="I214" s="40">
        <f t="shared" si="261"/>
        <v>492988</v>
      </c>
      <c r="J214" s="6">
        <f t="shared" si="262"/>
        <v>0</v>
      </c>
      <c r="K214" s="7">
        <f t="shared" si="263"/>
        <v>49</v>
      </c>
      <c r="L214" s="7">
        <f t="shared" si="264"/>
        <v>0</v>
      </c>
      <c r="M214" s="7">
        <f t="shared" si="265"/>
        <v>0</v>
      </c>
      <c r="N214" s="7">
        <f t="shared" si="266"/>
        <v>0</v>
      </c>
      <c r="O214" s="7">
        <f t="shared" si="267"/>
        <v>0</v>
      </c>
      <c r="P214" s="63">
        <f t="shared" si="268"/>
        <v>161</v>
      </c>
      <c r="Q214" s="63">
        <f t="shared" si="268"/>
        <v>0</v>
      </c>
      <c r="R214" s="6">
        <f t="shared" si="269"/>
        <v>321673</v>
      </c>
      <c r="S214" s="7">
        <f t="shared" si="270"/>
        <v>346715</v>
      </c>
      <c r="T214" s="7">
        <f t="shared" si="271"/>
        <v>311722</v>
      </c>
      <c r="U214" s="7">
        <f t="shared" si="272"/>
        <v>511695</v>
      </c>
      <c r="V214" s="7">
        <f t="shared" si="273"/>
        <v>613052</v>
      </c>
      <c r="W214" s="7">
        <f t="shared" si="274"/>
        <v>313205</v>
      </c>
      <c r="X214" s="40">
        <f t="shared" si="275"/>
        <v>366720</v>
      </c>
      <c r="Y214" s="40">
        <f t="shared" si="275"/>
        <v>460678</v>
      </c>
      <c r="Z214" s="6">
        <f t="shared" si="248"/>
        <v>757319</v>
      </c>
      <c r="AA214" s="7">
        <f t="shared" si="249"/>
        <v>812343</v>
      </c>
      <c r="AB214" s="7">
        <f t="shared" si="250"/>
        <v>845459</v>
      </c>
      <c r="AC214" s="7">
        <f t="shared" si="251"/>
        <v>1022997</v>
      </c>
      <c r="AD214" s="7">
        <f t="shared" si="252"/>
        <v>1051430</v>
      </c>
      <c r="AE214" s="63">
        <f t="shared" si="253"/>
        <v>849294</v>
      </c>
      <c r="AF214" s="40">
        <f t="shared" si="254"/>
        <v>749063</v>
      </c>
      <c r="AG214" s="40">
        <f t="shared" si="254"/>
        <v>953666</v>
      </c>
    </row>
    <row r="215" spans="1:34">
      <c r="A215" s="5" t="s">
        <v>14</v>
      </c>
      <c r="B215" s="6">
        <f t="shared" si="255"/>
        <v>490009</v>
      </c>
      <c r="C215" s="7">
        <f t="shared" si="256"/>
        <v>519304</v>
      </c>
      <c r="D215" s="7">
        <f t="shared" si="257"/>
        <v>587570</v>
      </c>
      <c r="E215" s="7">
        <f t="shared" si="258"/>
        <v>561838</v>
      </c>
      <c r="F215" s="25">
        <f t="shared" si="259"/>
        <v>513283</v>
      </c>
      <c r="G215" s="63">
        <f t="shared" si="260"/>
        <v>576745</v>
      </c>
      <c r="H215" s="40">
        <f t="shared" si="261"/>
        <v>422098</v>
      </c>
      <c r="I215" s="40">
        <f t="shared" si="261"/>
        <v>532717</v>
      </c>
      <c r="J215" s="6">
        <f t="shared" si="262"/>
        <v>0</v>
      </c>
      <c r="K215" s="7">
        <f t="shared" si="263"/>
        <v>49</v>
      </c>
      <c r="L215" s="7">
        <f t="shared" si="264"/>
        <v>0</v>
      </c>
      <c r="M215" s="7">
        <f t="shared" si="265"/>
        <v>0</v>
      </c>
      <c r="N215" s="7">
        <f t="shared" si="266"/>
        <v>0</v>
      </c>
      <c r="O215" s="7">
        <f t="shared" si="267"/>
        <v>0</v>
      </c>
      <c r="P215" s="63">
        <f t="shared" si="268"/>
        <v>161</v>
      </c>
      <c r="Q215" s="63">
        <f t="shared" si="268"/>
        <v>0</v>
      </c>
      <c r="R215" s="6">
        <f t="shared" si="269"/>
        <v>340210</v>
      </c>
      <c r="S215" s="7">
        <f t="shared" si="270"/>
        <v>388278</v>
      </c>
      <c r="T215" s="7">
        <f t="shared" si="271"/>
        <v>348395</v>
      </c>
      <c r="U215" s="7">
        <f t="shared" si="272"/>
        <v>567437</v>
      </c>
      <c r="V215" s="7">
        <f t="shared" si="273"/>
        <v>650308</v>
      </c>
      <c r="W215" s="7">
        <f t="shared" si="274"/>
        <v>376825</v>
      </c>
      <c r="X215" s="40">
        <f t="shared" si="275"/>
        <v>436246</v>
      </c>
      <c r="Y215" s="40">
        <f t="shared" si="275"/>
        <v>502050</v>
      </c>
      <c r="Z215" s="6">
        <f t="shared" si="248"/>
        <v>830219</v>
      </c>
      <c r="AA215" s="7">
        <f t="shared" si="249"/>
        <v>907631</v>
      </c>
      <c r="AB215" s="7">
        <f t="shared" si="250"/>
        <v>935965</v>
      </c>
      <c r="AC215" s="7">
        <f t="shared" si="251"/>
        <v>1129275</v>
      </c>
      <c r="AD215" s="7">
        <f t="shared" si="252"/>
        <v>1163591</v>
      </c>
      <c r="AE215" s="63">
        <f t="shared" si="253"/>
        <v>953570</v>
      </c>
      <c r="AF215" s="40">
        <f t="shared" si="254"/>
        <v>858505</v>
      </c>
      <c r="AG215" s="40">
        <f t="shared" si="254"/>
        <v>1034767</v>
      </c>
    </row>
    <row r="216" spans="1:34">
      <c r="A216" s="5" t="s">
        <v>15</v>
      </c>
      <c r="B216" s="6">
        <f t="shared" si="255"/>
        <v>542800</v>
      </c>
      <c r="C216" s="7">
        <f t="shared" si="256"/>
        <v>576658</v>
      </c>
      <c r="D216" s="7">
        <f t="shared" si="257"/>
        <v>648169</v>
      </c>
      <c r="E216" s="7">
        <f t="shared" si="258"/>
        <v>601563</v>
      </c>
      <c r="F216" s="25">
        <f t="shared" si="259"/>
        <v>591651</v>
      </c>
      <c r="G216" s="63">
        <f t="shared" si="260"/>
        <v>621055</v>
      </c>
      <c r="H216" s="40">
        <f t="shared" si="261"/>
        <v>461213</v>
      </c>
      <c r="I216" s="40">
        <f t="shared" si="261"/>
        <v>595717</v>
      </c>
      <c r="J216" s="6">
        <f t="shared" si="262"/>
        <v>0</v>
      </c>
      <c r="K216" s="7">
        <f t="shared" si="263"/>
        <v>49</v>
      </c>
      <c r="L216" s="7">
        <f t="shared" si="264"/>
        <v>0</v>
      </c>
      <c r="M216" s="7">
        <f t="shared" si="265"/>
        <v>0</v>
      </c>
      <c r="N216" s="7">
        <f t="shared" si="266"/>
        <v>0</v>
      </c>
      <c r="O216" s="7">
        <f t="shared" si="267"/>
        <v>0</v>
      </c>
      <c r="P216" s="63">
        <f t="shared" si="268"/>
        <v>161</v>
      </c>
      <c r="Q216" s="63">
        <f t="shared" si="268"/>
        <v>0</v>
      </c>
      <c r="R216" s="6">
        <f t="shared" si="269"/>
        <v>362942</v>
      </c>
      <c r="S216" s="7">
        <f t="shared" si="270"/>
        <v>401028</v>
      </c>
      <c r="T216" s="7">
        <f t="shared" si="271"/>
        <v>378616</v>
      </c>
      <c r="U216" s="7">
        <f t="shared" si="272"/>
        <v>633927</v>
      </c>
      <c r="V216" s="7">
        <f t="shared" si="273"/>
        <v>717473</v>
      </c>
      <c r="W216" s="7">
        <f t="shared" si="274"/>
        <v>410074</v>
      </c>
      <c r="X216" s="40">
        <f t="shared" si="275"/>
        <v>452273</v>
      </c>
      <c r="Y216" s="40">
        <f t="shared" si="275"/>
        <v>523634</v>
      </c>
      <c r="Z216" s="6">
        <f t="shared" si="248"/>
        <v>905742</v>
      </c>
      <c r="AA216" s="7">
        <f t="shared" si="249"/>
        <v>977735</v>
      </c>
      <c r="AB216" s="7">
        <f t="shared" si="250"/>
        <v>1026785</v>
      </c>
      <c r="AC216" s="7">
        <f t="shared" si="251"/>
        <v>1235490</v>
      </c>
      <c r="AD216" s="7">
        <f t="shared" si="252"/>
        <v>1309124</v>
      </c>
      <c r="AE216" s="63">
        <f t="shared" si="253"/>
        <v>1031129</v>
      </c>
      <c r="AF216" s="40">
        <f t="shared" si="254"/>
        <v>913647</v>
      </c>
      <c r="AG216" s="40">
        <f t="shared" si="254"/>
        <v>1119351</v>
      </c>
    </row>
    <row r="217" spans="1:34" ht="13.5" thickBot="1">
      <c r="A217" s="20" t="s">
        <v>16</v>
      </c>
      <c r="B217" s="21">
        <f t="shared" si="255"/>
        <v>618230</v>
      </c>
      <c r="C217" s="22">
        <f t="shared" si="256"/>
        <v>637908</v>
      </c>
      <c r="D217" s="22">
        <f t="shared" si="257"/>
        <v>706593</v>
      </c>
      <c r="E217" s="22">
        <f t="shared" si="258"/>
        <v>648527</v>
      </c>
      <c r="F217" s="50">
        <f t="shared" si="259"/>
        <v>695827</v>
      </c>
      <c r="G217" s="64">
        <f t="shared" si="260"/>
        <v>679934</v>
      </c>
      <c r="H217" s="47">
        <f t="shared" si="261"/>
        <v>511947</v>
      </c>
      <c r="I217" s="47">
        <f t="shared" si="261"/>
        <v>656271</v>
      </c>
      <c r="J217" s="21">
        <f t="shared" si="262"/>
        <v>0</v>
      </c>
      <c r="K217" s="22">
        <f t="shared" si="263"/>
        <v>49</v>
      </c>
      <c r="L217" s="22">
        <f t="shared" si="264"/>
        <v>0</v>
      </c>
      <c r="M217" s="22">
        <f t="shared" si="265"/>
        <v>0</v>
      </c>
      <c r="N217" s="22">
        <f t="shared" si="266"/>
        <v>0</v>
      </c>
      <c r="O217" s="22">
        <f t="shared" si="267"/>
        <v>0</v>
      </c>
      <c r="P217" s="64">
        <f t="shared" si="268"/>
        <v>161</v>
      </c>
      <c r="Q217" s="64">
        <f t="shared" si="268"/>
        <v>0</v>
      </c>
      <c r="R217" s="21">
        <f t="shared" si="269"/>
        <v>371629</v>
      </c>
      <c r="S217" s="22">
        <f t="shared" si="270"/>
        <v>417148</v>
      </c>
      <c r="T217" s="22">
        <f t="shared" si="271"/>
        <v>393756</v>
      </c>
      <c r="U217" s="22">
        <f t="shared" si="272"/>
        <v>679168</v>
      </c>
      <c r="V217" s="22">
        <f t="shared" si="273"/>
        <v>753149</v>
      </c>
      <c r="W217" s="22">
        <f t="shared" si="274"/>
        <v>416122</v>
      </c>
      <c r="X217" s="47">
        <f t="shared" si="275"/>
        <v>474904</v>
      </c>
      <c r="Y217" s="47">
        <f t="shared" si="275"/>
        <v>563120</v>
      </c>
      <c r="Z217" s="21">
        <f t="shared" si="248"/>
        <v>989859</v>
      </c>
      <c r="AA217" s="22">
        <f t="shared" si="249"/>
        <v>1055105</v>
      </c>
      <c r="AB217" s="22">
        <f t="shared" si="250"/>
        <v>1100349</v>
      </c>
      <c r="AC217" s="22">
        <f t="shared" si="251"/>
        <v>1327695</v>
      </c>
      <c r="AD217" s="22">
        <f t="shared" si="252"/>
        <v>1448976</v>
      </c>
      <c r="AE217" s="64">
        <f t="shared" si="253"/>
        <v>1096056</v>
      </c>
      <c r="AF217" s="47">
        <f t="shared" si="254"/>
        <v>987012</v>
      </c>
      <c r="AG217" s="47">
        <f t="shared" si="254"/>
        <v>1219391</v>
      </c>
    </row>
    <row r="220" spans="1:34" ht="13.5" thickBot="1"/>
    <row r="221" spans="1:34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0"/>
      <c r="Z221" s="121"/>
    </row>
    <row r="222" spans="1:34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1"/>
      <c r="Z222" s="121"/>
    </row>
    <row r="223" spans="1:34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06"/>
      <c r="Z223" s="121"/>
    </row>
    <row r="224" spans="1:34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8">
        <v>2011</v>
      </c>
      <c r="Z224" s="104"/>
    </row>
    <row r="225" spans="1:25">
      <c r="A225" s="11" t="s">
        <v>6</v>
      </c>
      <c r="B225" s="6">
        <f t="shared" ref="B225:X225" si="276">+B187</f>
        <v>767</v>
      </c>
      <c r="C225" s="7">
        <f t="shared" si="276"/>
        <v>743</v>
      </c>
      <c r="D225" s="7">
        <f t="shared" si="276"/>
        <v>860</v>
      </c>
      <c r="E225" s="7">
        <f t="shared" si="276"/>
        <v>618</v>
      </c>
      <c r="F225" s="25">
        <f t="shared" si="276"/>
        <v>967</v>
      </c>
      <c r="G225" s="67">
        <f t="shared" si="276"/>
        <v>1563</v>
      </c>
      <c r="H225" s="51">
        <f t="shared" si="276"/>
        <v>585</v>
      </c>
      <c r="I225" s="51">
        <f t="shared" ref="I225" si="277">+I187</f>
        <v>428</v>
      </c>
      <c r="J225" s="6">
        <f t="shared" si="276"/>
        <v>87</v>
      </c>
      <c r="K225" s="7">
        <f t="shared" si="276"/>
        <v>171</v>
      </c>
      <c r="L225" s="7">
        <f t="shared" si="276"/>
        <v>127</v>
      </c>
      <c r="M225" s="7">
        <f t="shared" si="276"/>
        <v>101</v>
      </c>
      <c r="N225" s="25">
        <f t="shared" si="276"/>
        <v>133</v>
      </c>
      <c r="O225" s="7">
        <f t="shared" si="276"/>
        <v>319</v>
      </c>
      <c r="P225" s="69">
        <f t="shared" si="276"/>
        <v>106</v>
      </c>
      <c r="Q225" s="69">
        <f t="shared" ref="Q225" si="278">+Q187</f>
        <v>150</v>
      </c>
      <c r="R225" s="6">
        <f t="shared" si="276"/>
        <v>10</v>
      </c>
      <c r="S225" s="7">
        <f t="shared" si="276"/>
        <v>54</v>
      </c>
      <c r="T225" s="7">
        <f t="shared" si="276"/>
        <v>0</v>
      </c>
      <c r="U225" s="7">
        <f t="shared" si="276"/>
        <v>13</v>
      </c>
      <c r="V225" s="25">
        <f t="shared" si="276"/>
        <v>0</v>
      </c>
      <c r="W225" s="7">
        <f t="shared" si="276"/>
        <v>0</v>
      </c>
      <c r="X225" s="69">
        <f t="shared" si="276"/>
        <v>0</v>
      </c>
      <c r="Y225" s="69">
        <f t="shared" ref="Y225" si="279">+Y187</f>
        <v>0</v>
      </c>
    </row>
    <row r="226" spans="1:25">
      <c r="A226" s="5" t="s">
        <v>24</v>
      </c>
      <c r="B226" s="6">
        <f t="shared" ref="B226:B236" si="280">+B225+B188</f>
        <v>1545</v>
      </c>
      <c r="C226" s="7">
        <f t="shared" ref="C226:C236" si="281">+C225+C188</f>
        <v>1481</v>
      </c>
      <c r="D226" s="7">
        <f t="shared" ref="D226:D236" si="282">+D225+D188</f>
        <v>1910</v>
      </c>
      <c r="E226" s="7">
        <f t="shared" ref="E226:E236" si="283">+E225+E188</f>
        <v>1641</v>
      </c>
      <c r="F226" s="25">
        <f t="shared" ref="F226:F236" si="284">+F225+F188</f>
        <v>1879</v>
      </c>
      <c r="G226" s="63">
        <f t="shared" ref="G226:G236" si="285">+G225+G188</f>
        <v>2112</v>
      </c>
      <c r="H226" s="40">
        <f t="shared" ref="H226:I236" si="286">+H225+H188</f>
        <v>1592</v>
      </c>
      <c r="I226" s="40">
        <f t="shared" si="286"/>
        <v>1147</v>
      </c>
      <c r="J226" s="6">
        <f t="shared" ref="J226:J236" si="287">+J225+J188</f>
        <v>575</v>
      </c>
      <c r="K226" s="7">
        <f t="shared" ref="K226:K236" si="288">+K225+K188</f>
        <v>310</v>
      </c>
      <c r="L226" s="7">
        <f t="shared" ref="L226:L236" si="289">+L225+L188</f>
        <v>242</v>
      </c>
      <c r="M226" s="7">
        <f t="shared" ref="M226:M236" si="290">+M225+M188</f>
        <v>208</v>
      </c>
      <c r="N226" s="25">
        <f t="shared" ref="N226:N236" si="291">+N225+N188</f>
        <v>239</v>
      </c>
      <c r="O226" s="7">
        <f t="shared" ref="O226:O236" si="292">+O225+O188</f>
        <v>528</v>
      </c>
      <c r="P226" s="29">
        <f t="shared" ref="P226:Q236" si="293">+P225+P188</f>
        <v>202</v>
      </c>
      <c r="Q226" s="29">
        <f t="shared" si="293"/>
        <v>285</v>
      </c>
      <c r="R226" s="6">
        <f t="shared" ref="R226:R236" si="294">+R225+R188</f>
        <v>20</v>
      </c>
      <c r="S226" s="7">
        <f t="shared" ref="S226:S236" si="295">+S225+S188</f>
        <v>54</v>
      </c>
      <c r="T226" s="7">
        <f t="shared" ref="T226:T236" si="296">+T225+T188</f>
        <v>0</v>
      </c>
      <c r="U226" s="7">
        <f t="shared" ref="U226:U236" si="297">+U225+U188</f>
        <v>26</v>
      </c>
      <c r="V226" s="25">
        <f t="shared" ref="V226:V236" si="298">+V225+V188</f>
        <v>0</v>
      </c>
      <c r="W226" s="7">
        <f t="shared" ref="W226:W236" si="299">+W225+W188</f>
        <v>0</v>
      </c>
      <c r="X226" s="29">
        <f t="shared" ref="X226:Y236" si="300">+X225+X188</f>
        <v>0</v>
      </c>
      <c r="Y226" s="29">
        <f t="shared" si="300"/>
        <v>159.08000000000001</v>
      </c>
    </row>
    <row r="227" spans="1:25">
      <c r="A227" s="11" t="s">
        <v>7</v>
      </c>
      <c r="B227" s="6">
        <f t="shared" si="280"/>
        <v>2258</v>
      </c>
      <c r="C227" s="7">
        <f t="shared" si="281"/>
        <v>2093</v>
      </c>
      <c r="D227" s="7">
        <f t="shared" si="282"/>
        <v>2608</v>
      </c>
      <c r="E227" s="7">
        <f t="shared" si="283"/>
        <v>2582</v>
      </c>
      <c r="F227" s="25">
        <f t="shared" si="284"/>
        <v>2885</v>
      </c>
      <c r="G227" s="63">
        <f t="shared" si="285"/>
        <v>3207</v>
      </c>
      <c r="H227" s="40">
        <f t="shared" si="286"/>
        <v>3042</v>
      </c>
      <c r="I227" s="40">
        <f t="shared" si="286"/>
        <v>1840</v>
      </c>
      <c r="J227" s="6">
        <f t="shared" si="287"/>
        <v>712</v>
      </c>
      <c r="K227" s="7">
        <f t="shared" si="288"/>
        <v>449</v>
      </c>
      <c r="L227" s="7">
        <f t="shared" si="289"/>
        <v>344</v>
      </c>
      <c r="M227" s="7">
        <f t="shared" si="290"/>
        <v>334</v>
      </c>
      <c r="N227" s="25">
        <f t="shared" si="291"/>
        <v>360</v>
      </c>
      <c r="O227" s="7">
        <f t="shared" si="292"/>
        <v>813</v>
      </c>
      <c r="P227" s="29">
        <f t="shared" si="293"/>
        <v>304</v>
      </c>
      <c r="Q227" s="29">
        <f t="shared" si="293"/>
        <v>408</v>
      </c>
      <c r="R227" s="6">
        <f t="shared" si="294"/>
        <v>32</v>
      </c>
      <c r="S227" s="7">
        <f t="shared" si="295"/>
        <v>54</v>
      </c>
      <c r="T227" s="7">
        <f t="shared" si="296"/>
        <v>0</v>
      </c>
      <c r="U227" s="7">
        <f t="shared" si="297"/>
        <v>67</v>
      </c>
      <c r="V227" s="25">
        <f t="shared" si="298"/>
        <v>0</v>
      </c>
      <c r="W227" s="7">
        <f t="shared" si="299"/>
        <v>0</v>
      </c>
      <c r="X227" s="29">
        <f t="shared" si="300"/>
        <v>223</v>
      </c>
      <c r="Y227" s="29">
        <f t="shared" si="300"/>
        <v>339.43</v>
      </c>
    </row>
    <row r="228" spans="1:25">
      <c r="A228" s="11" t="s">
        <v>8</v>
      </c>
      <c r="B228" s="6">
        <f t="shared" si="280"/>
        <v>3181</v>
      </c>
      <c r="C228" s="7">
        <f t="shared" si="281"/>
        <v>2764</v>
      </c>
      <c r="D228" s="7">
        <f t="shared" si="282"/>
        <v>3470</v>
      </c>
      <c r="E228" s="7">
        <f t="shared" si="283"/>
        <v>3538</v>
      </c>
      <c r="F228" s="25">
        <f t="shared" si="284"/>
        <v>3795</v>
      </c>
      <c r="G228" s="63">
        <f t="shared" si="285"/>
        <v>4279</v>
      </c>
      <c r="H228" s="40">
        <f t="shared" si="286"/>
        <v>4044</v>
      </c>
      <c r="I228" s="40">
        <f t="shared" si="286"/>
        <v>3120</v>
      </c>
      <c r="J228" s="6">
        <f t="shared" si="287"/>
        <v>801</v>
      </c>
      <c r="K228" s="7">
        <f t="shared" si="288"/>
        <v>609</v>
      </c>
      <c r="L228" s="7">
        <f t="shared" si="289"/>
        <v>451</v>
      </c>
      <c r="M228" s="7">
        <f t="shared" si="290"/>
        <v>450</v>
      </c>
      <c r="N228" s="25">
        <f t="shared" si="291"/>
        <v>532</v>
      </c>
      <c r="O228" s="7">
        <f t="shared" si="292"/>
        <v>1012</v>
      </c>
      <c r="P228" s="29">
        <f t="shared" si="293"/>
        <v>373</v>
      </c>
      <c r="Q228" s="29">
        <f t="shared" si="293"/>
        <v>528</v>
      </c>
      <c r="R228" s="6">
        <f t="shared" si="294"/>
        <v>41</v>
      </c>
      <c r="S228" s="7">
        <f t="shared" si="295"/>
        <v>54</v>
      </c>
      <c r="T228" s="7">
        <f t="shared" si="296"/>
        <v>36</v>
      </c>
      <c r="U228" s="7">
        <f t="shared" si="297"/>
        <v>77</v>
      </c>
      <c r="V228" s="25">
        <f t="shared" si="298"/>
        <v>32</v>
      </c>
      <c r="W228" s="7">
        <f t="shared" si="299"/>
        <v>0</v>
      </c>
      <c r="X228" s="29">
        <f t="shared" si="300"/>
        <v>389</v>
      </c>
      <c r="Y228" s="29">
        <f t="shared" si="300"/>
        <v>339.43</v>
      </c>
    </row>
    <row r="229" spans="1:25">
      <c r="A229" s="11" t="s">
        <v>9</v>
      </c>
      <c r="B229" s="6">
        <f t="shared" si="280"/>
        <v>3771</v>
      </c>
      <c r="C229" s="7">
        <f t="shared" si="281"/>
        <v>3379</v>
      </c>
      <c r="D229" s="7">
        <f t="shared" si="282"/>
        <v>4276</v>
      </c>
      <c r="E229" s="7">
        <f t="shared" si="283"/>
        <v>4291</v>
      </c>
      <c r="F229" s="25">
        <f t="shared" si="284"/>
        <v>4767</v>
      </c>
      <c r="G229" s="63">
        <f t="shared" si="285"/>
        <v>4941</v>
      </c>
      <c r="H229" s="40">
        <f t="shared" si="286"/>
        <v>4630</v>
      </c>
      <c r="I229" s="40">
        <f t="shared" si="286"/>
        <v>3937</v>
      </c>
      <c r="J229" s="6">
        <f t="shared" si="287"/>
        <v>966</v>
      </c>
      <c r="K229" s="7">
        <f t="shared" si="288"/>
        <v>724</v>
      </c>
      <c r="L229" s="7">
        <f t="shared" si="289"/>
        <v>559</v>
      </c>
      <c r="M229" s="7">
        <f t="shared" si="290"/>
        <v>583</v>
      </c>
      <c r="N229" s="25">
        <f t="shared" si="291"/>
        <v>650</v>
      </c>
      <c r="O229" s="7">
        <f t="shared" si="292"/>
        <v>1152</v>
      </c>
      <c r="P229" s="29">
        <f t="shared" si="293"/>
        <v>424</v>
      </c>
      <c r="Q229" s="29">
        <f t="shared" si="293"/>
        <v>653</v>
      </c>
      <c r="R229" s="6">
        <f t="shared" si="294"/>
        <v>49</v>
      </c>
      <c r="S229" s="7">
        <f t="shared" si="295"/>
        <v>85</v>
      </c>
      <c r="T229" s="7">
        <f t="shared" si="296"/>
        <v>168</v>
      </c>
      <c r="U229" s="7">
        <f t="shared" si="297"/>
        <v>77</v>
      </c>
      <c r="V229" s="25">
        <f t="shared" si="298"/>
        <v>51</v>
      </c>
      <c r="W229" s="7">
        <f t="shared" si="299"/>
        <v>0</v>
      </c>
      <c r="X229" s="29">
        <f t="shared" si="300"/>
        <v>389</v>
      </c>
      <c r="Y229" s="29">
        <f t="shared" si="300"/>
        <v>347.83</v>
      </c>
    </row>
    <row r="230" spans="1:25">
      <c r="A230" s="11" t="s">
        <v>10</v>
      </c>
      <c r="B230" s="6">
        <f t="shared" si="280"/>
        <v>4263</v>
      </c>
      <c r="C230" s="7">
        <f t="shared" si="281"/>
        <v>4036</v>
      </c>
      <c r="D230" s="7">
        <f t="shared" si="282"/>
        <v>4732</v>
      </c>
      <c r="E230" s="7">
        <f t="shared" si="283"/>
        <v>5265</v>
      </c>
      <c r="F230" s="25">
        <f t="shared" si="284"/>
        <v>5793</v>
      </c>
      <c r="G230" s="63">
        <f t="shared" si="285"/>
        <v>5333</v>
      </c>
      <c r="H230" s="40">
        <f t="shared" si="286"/>
        <v>5232</v>
      </c>
      <c r="I230" s="40">
        <f t="shared" si="286"/>
        <v>4978</v>
      </c>
      <c r="J230" s="6">
        <f t="shared" si="287"/>
        <v>1069</v>
      </c>
      <c r="K230" s="7">
        <f t="shared" si="288"/>
        <v>839</v>
      </c>
      <c r="L230" s="7">
        <f t="shared" si="289"/>
        <v>651</v>
      </c>
      <c r="M230" s="7">
        <f t="shared" si="290"/>
        <v>707</v>
      </c>
      <c r="N230" s="25">
        <f t="shared" si="291"/>
        <v>792</v>
      </c>
      <c r="O230" s="7">
        <f t="shared" si="292"/>
        <v>1264</v>
      </c>
      <c r="P230" s="29">
        <f t="shared" si="293"/>
        <v>518</v>
      </c>
      <c r="Q230" s="29">
        <f t="shared" si="293"/>
        <v>755</v>
      </c>
      <c r="R230" s="6">
        <f t="shared" si="294"/>
        <v>80</v>
      </c>
      <c r="S230" s="7">
        <f t="shared" si="295"/>
        <v>125</v>
      </c>
      <c r="T230" s="7">
        <f t="shared" si="296"/>
        <v>168</v>
      </c>
      <c r="U230" s="7">
        <f t="shared" si="297"/>
        <v>116.55</v>
      </c>
      <c r="V230" s="25">
        <f t="shared" si="298"/>
        <v>51</v>
      </c>
      <c r="W230" s="7">
        <f t="shared" si="299"/>
        <v>0</v>
      </c>
      <c r="X230" s="29">
        <f t="shared" si="300"/>
        <v>389</v>
      </c>
      <c r="Y230" s="29">
        <f t="shared" si="300"/>
        <v>511.92999999999995</v>
      </c>
    </row>
    <row r="231" spans="1:25">
      <c r="A231" s="11" t="s">
        <v>11</v>
      </c>
      <c r="B231" s="6">
        <f t="shared" si="280"/>
        <v>5366</v>
      </c>
      <c r="C231" s="7">
        <f t="shared" si="281"/>
        <v>5191</v>
      </c>
      <c r="D231" s="7">
        <f t="shared" si="282"/>
        <v>5720</v>
      </c>
      <c r="E231" s="7">
        <f t="shared" si="283"/>
        <v>6546</v>
      </c>
      <c r="F231" s="25">
        <f t="shared" si="284"/>
        <v>7455</v>
      </c>
      <c r="G231" s="63">
        <f t="shared" si="285"/>
        <v>6272</v>
      </c>
      <c r="H231" s="40">
        <f t="shared" si="286"/>
        <v>5909</v>
      </c>
      <c r="I231" s="40">
        <f t="shared" si="286"/>
        <v>5782</v>
      </c>
      <c r="J231" s="6">
        <f t="shared" si="287"/>
        <v>1186</v>
      </c>
      <c r="K231" s="7">
        <f t="shared" si="288"/>
        <v>954</v>
      </c>
      <c r="L231" s="7">
        <f t="shared" si="289"/>
        <v>751</v>
      </c>
      <c r="M231" s="7">
        <f t="shared" si="290"/>
        <v>817</v>
      </c>
      <c r="N231" s="25">
        <f t="shared" si="291"/>
        <v>905</v>
      </c>
      <c r="O231" s="7">
        <f t="shared" si="292"/>
        <v>1387</v>
      </c>
      <c r="P231" s="29">
        <f t="shared" si="293"/>
        <v>570</v>
      </c>
      <c r="Q231" s="29">
        <f t="shared" si="293"/>
        <v>849</v>
      </c>
      <c r="R231" s="6">
        <f t="shared" si="294"/>
        <v>80</v>
      </c>
      <c r="S231" s="7">
        <f t="shared" si="295"/>
        <v>125</v>
      </c>
      <c r="T231" s="7">
        <f t="shared" si="296"/>
        <v>210</v>
      </c>
      <c r="U231" s="7">
        <f t="shared" si="297"/>
        <v>280.55</v>
      </c>
      <c r="V231" s="25">
        <f t="shared" si="298"/>
        <v>686</v>
      </c>
      <c r="W231" s="7">
        <f t="shared" si="299"/>
        <v>32</v>
      </c>
      <c r="X231" s="29">
        <f t="shared" si="300"/>
        <v>389</v>
      </c>
      <c r="Y231" s="29">
        <f t="shared" si="300"/>
        <v>524.92999999999995</v>
      </c>
    </row>
    <row r="232" spans="1:25">
      <c r="A232" s="11" t="s">
        <v>12</v>
      </c>
      <c r="B232" s="6">
        <f t="shared" si="280"/>
        <v>5947</v>
      </c>
      <c r="C232" s="7">
        <f t="shared" si="281"/>
        <v>6188</v>
      </c>
      <c r="D232" s="7">
        <f t="shared" si="282"/>
        <v>6463</v>
      </c>
      <c r="E232" s="7">
        <f t="shared" si="283"/>
        <v>8147</v>
      </c>
      <c r="F232" s="25">
        <f t="shared" si="284"/>
        <v>8808</v>
      </c>
      <c r="G232" s="63">
        <f t="shared" si="285"/>
        <v>7224</v>
      </c>
      <c r="H232" s="40">
        <f t="shared" si="286"/>
        <v>6598</v>
      </c>
      <c r="I232" s="40">
        <f t="shared" si="286"/>
        <v>6792</v>
      </c>
      <c r="J232" s="6">
        <f t="shared" si="287"/>
        <v>1298</v>
      </c>
      <c r="K232" s="7">
        <f t="shared" si="288"/>
        <v>1064</v>
      </c>
      <c r="L232" s="7">
        <f t="shared" si="289"/>
        <v>858</v>
      </c>
      <c r="M232" s="7">
        <f t="shared" si="290"/>
        <v>930</v>
      </c>
      <c r="N232" s="25">
        <f t="shared" si="291"/>
        <v>1035</v>
      </c>
      <c r="O232" s="7">
        <f t="shared" si="292"/>
        <v>1501</v>
      </c>
      <c r="P232" s="29">
        <f t="shared" si="293"/>
        <v>612</v>
      </c>
      <c r="Q232" s="29">
        <f t="shared" si="293"/>
        <v>935</v>
      </c>
      <c r="R232" s="6">
        <f t="shared" si="294"/>
        <v>96</v>
      </c>
      <c r="S232" s="7">
        <f t="shared" si="295"/>
        <v>125</v>
      </c>
      <c r="T232" s="7">
        <f t="shared" si="296"/>
        <v>210</v>
      </c>
      <c r="U232" s="7">
        <f t="shared" si="297"/>
        <v>523.54999999999995</v>
      </c>
      <c r="V232" s="25">
        <f t="shared" si="298"/>
        <v>1019</v>
      </c>
      <c r="W232" s="7">
        <f t="shared" si="299"/>
        <v>166</v>
      </c>
      <c r="X232" s="29">
        <f t="shared" si="300"/>
        <v>419</v>
      </c>
      <c r="Y232" s="29">
        <f t="shared" si="300"/>
        <v>578.92999999999995</v>
      </c>
    </row>
    <row r="233" spans="1:25">
      <c r="A233" s="11" t="s">
        <v>13</v>
      </c>
      <c r="B233" s="6">
        <f t="shared" si="280"/>
        <v>6580</v>
      </c>
      <c r="C233" s="7">
        <f t="shared" si="281"/>
        <v>7197</v>
      </c>
      <c r="D233" s="7">
        <f t="shared" si="282"/>
        <v>7443</v>
      </c>
      <c r="E233" s="7">
        <f t="shared" si="283"/>
        <v>9720</v>
      </c>
      <c r="F233" s="25">
        <f t="shared" si="284"/>
        <v>10708</v>
      </c>
      <c r="G233" s="63">
        <f t="shared" si="285"/>
        <v>8233</v>
      </c>
      <c r="H233" s="40">
        <f t="shared" si="286"/>
        <v>7350</v>
      </c>
      <c r="I233" s="40">
        <f t="shared" si="286"/>
        <v>7809</v>
      </c>
      <c r="J233" s="6">
        <f t="shared" si="287"/>
        <v>1408</v>
      </c>
      <c r="K233" s="7">
        <f t="shared" si="288"/>
        <v>1187</v>
      </c>
      <c r="L233" s="7">
        <f t="shared" si="289"/>
        <v>971</v>
      </c>
      <c r="M233" s="7">
        <f t="shared" si="290"/>
        <v>1046</v>
      </c>
      <c r="N233" s="25">
        <f t="shared" si="291"/>
        <v>1222</v>
      </c>
      <c r="O233" s="7">
        <f t="shared" si="292"/>
        <v>1631</v>
      </c>
      <c r="P233" s="29">
        <f t="shared" si="293"/>
        <v>685</v>
      </c>
      <c r="Q233" s="29">
        <f t="shared" si="293"/>
        <v>1032</v>
      </c>
      <c r="R233" s="6">
        <f t="shared" si="294"/>
        <v>110</v>
      </c>
      <c r="S233" s="7">
        <f t="shared" si="295"/>
        <v>169</v>
      </c>
      <c r="T233" s="7">
        <f t="shared" si="296"/>
        <v>257.14999999999998</v>
      </c>
      <c r="U233" s="7">
        <f t="shared" si="297"/>
        <v>1091.55</v>
      </c>
      <c r="V233" s="25">
        <f t="shared" si="298"/>
        <v>1019</v>
      </c>
      <c r="W233" s="7">
        <f t="shared" si="299"/>
        <v>247</v>
      </c>
      <c r="X233" s="29">
        <f t="shared" si="300"/>
        <v>419</v>
      </c>
      <c r="Y233" s="29">
        <f t="shared" si="300"/>
        <v>578.92999999999995</v>
      </c>
    </row>
    <row r="234" spans="1:25">
      <c r="A234" s="11" t="s">
        <v>14</v>
      </c>
      <c r="B234" s="6">
        <f t="shared" si="280"/>
        <v>7084</v>
      </c>
      <c r="C234" s="7">
        <f t="shared" si="281"/>
        <v>7982</v>
      </c>
      <c r="D234" s="7">
        <f t="shared" si="282"/>
        <v>8409</v>
      </c>
      <c r="E234" s="7">
        <f t="shared" si="283"/>
        <v>11003</v>
      </c>
      <c r="F234" s="25">
        <f t="shared" si="284"/>
        <v>11424</v>
      </c>
      <c r="G234" s="63">
        <f t="shared" si="285"/>
        <v>9077</v>
      </c>
      <c r="H234" s="40">
        <f t="shared" si="286"/>
        <v>8562</v>
      </c>
      <c r="I234" s="40">
        <f t="shared" si="286"/>
        <v>8580</v>
      </c>
      <c r="J234" s="6">
        <f t="shared" si="287"/>
        <v>1528</v>
      </c>
      <c r="K234" s="7">
        <f t="shared" si="288"/>
        <v>1317</v>
      </c>
      <c r="L234" s="7">
        <f t="shared" si="289"/>
        <v>1085</v>
      </c>
      <c r="M234" s="7">
        <f t="shared" si="290"/>
        <v>1201</v>
      </c>
      <c r="N234" s="25">
        <f t="shared" si="291"/>
        <v>1508</v>
      </c>
      <c r="O234" s="7">
        <f t="shared" si="292"/>
        <v>1738</v>
      </c>
      <c r="P234" s="29">
        <f t="shared" si="293"/>
        <v>769</v>
      </c>
      <c r="Q234" s="29">
        <f t="shared" si="293"/>
        <v>1139</v>
      </c>
      <c r="R234" s="6">
        <f t="shared" si="294"/>
        <v>115</v>
      </c>
      <c r="S234" s="7">
        <f t="shared" si="295"/>
        <v>169</v>
      </c>
      <c r="T234" s="7">
        <f t="shared" si="296"/>
        <v>257.14999999999998</v>
      </c>
      <c r="U234" s="7">
        <f t="shared" si="297"/>
        <v>1091.55</v>
      </c>
      <c r="V234" s="25">
        <f t="shared" si="298"/>
        <v>1019</v>
      </c>
      <c r="W234" s="7">
        <f t="shared" si="299"/>
        <v>257</v>
      </c>
      <c r="X234" s="29">
        <f t="shared" si="300"/>
        <v>509</v>
      </c>
      <c r="Y234" s="29">
        <f t="shared" si="300"/>
        <v>643.92999999999995</v>
      </c>
    </row>
    <row r="235" spans="1:25">
      <c r="A235" s="11" t="s">
        <v>15</v>
      </c>
      <c r="B235" s="6">
        <f t="shared" si="280"/>
        <v>7595</v>
      </c>
      <c r="C235" s="7">
        <f t="shared" si="281"/>
        <v>8684</v>
      </c>
      <c r="D235" s="7">
        <f t="shared" si="282"/>
        <v>9112</v>
      </c>
      <c r="E235" s="7">
        <f t="shared" si="283"/>
        <v>12167</v>
      </c>
      <c r="F235" s="25">
        <f t="shared" si="284"/>
        <v>12367</v>
      </c>
      <c r="G235" s="63">
        <f t="shared" si="285"/>
        <v>9906</v>
      </c>
      <c r="H235" s="40">
        <f t="shared" si="286"/>
        <v>9011</v>
      </c>
      <c r="I235" s="40">
        <f t="shared" si="286"/>
        <v>9361</v>
      </c>
      <c r="J235" s="6">
        <f t="shared" si="287"/>
        <v>1680</v>
      </c>
      <c r="K235" s="7">
        <f t="shared" si="288"/>
        <v>1445</v>
      </c>
      <c r="L235" s="7">
        <f t="shared" si="289"/>
        <v>1195</v>
      </c>
      <c r="M235" s="7">
        <f t="shared" si="290"/>
        <v>1325</v>
      </c>
      <c r="N235" s="25">
        <f t="shared" si="291"/>
        <v>1772</v>
      </c>
      <c r="O235" s="7">
        <f t="shared" si="292"/>
        <v>1855</v>
      </c>
      <c r="P235" s="29">
        <f t="shared" si="293"/>
        <v>893</v>
      </c>
      <c r="Q235" s="29">
        <f t="shared" si="293"/>
        <v>1235</v>
      </c>
      <c r="R235" s="6">
        <f t="shared" si="294"/>
        <v>134</v>
      </c>
      <c r="S235" s="7">
        <f t="shared" si="295"/>
        <v>169</v>
      </c>
      <c r="T235" s="7">
        <f t="shared" si="296"/>
        <v>257.14999999999998</v>
      </c>
      <c r="U235" s="7">
        <f t="shared" si="297"/>
        <v>1174.55</v>
      </c>
      <c r="V235" s="25">
        <f t="shared" si="298"/>
        <v>1019</v>
      </c>
      <c r="W235" s="7">
        <f t="shared" si="299"/>
        <v>257</v>
      </c>
      <c r="X235" s="29">
        <f t="shared" si="300"/>
        <v>509</v>
      </c>
      <c r="Y235" s="29">
        <f t="shared" si="300"/>
        <v>643.92999999999995</v>
      </c>
    </row>
    <row r="236" spans="1:25" ht="13.5" thickBot="1">
      <c r="A236" s="23" t="s">
        <v>16</v>
      </c>
      <c r="B236" s="21">
        <f t="shared" si="280"/>
        <v>8353</v>
      </c>
      <c r="C236" s="22">
        <f t="shared" si="281"/>
        <v>9520</v>
      </c>
      <c r="D236" s="22">
        <f t="shared" si="282"/>
        <v>9999</v>
      </c>
      <c r="E236" s="22">
        <f t="shared" si="283"/>
        <v>13055</v>
      </c>
      <c r="F236" s="50">
        <f t="shared" si="284"/>
        <v>13218</v>
      </c>
      <c r="G236" s="64">
        <f t="shared" si="285"/>
        <v>10362</v>
      </c>
      <c r="H236" s="47">
        <f t="shared" si="286"/>
        <v>9838</v>
      </c>
      <c r="I236" s="47">
        <f t="shared" si="286"/>
        <v>10503</v>
      </c>
      <c r="J236" s="21">
        <f t="shared" si="287"/>
        <v>1756</v>
      </c>
      <c r="K236" s="22">
        <f t="shared" si="288"/>
        <v>1566</v>
      </c>
      <c r="L236" s="22">
        <f t="shared" si="289"/>
        <v>1312</v>
      </c>
      <c r="M236" s="22">
        <f t="shared" si="290"/>
        <v>1446</v>
      </c>
      <c r="N236" s="50">
        <f t="shared" si="291"/>
        <v>2122</v>
      </c>
      <c r="O236" s="22">
        <f t="shared" si="292"/>
        <v>1974</v>
      </c>
      <c r="P236" s="30">
        <f t="shared" si="293"/>
        <v>1015</v>
      </c>
      <c r="Q236" s="30">
        <f t="shared" si="293"/>
        <v>1371</v>
      </c>
      <c r="R236" s="21">
        <f t="shared" si="294"/>
        <v>148</v>
      </c>
      <c r="S236" s="22">
        <f t="shared" si="295"/>
        <v>169</v>
      </c>
      <c r="T236" s="22">
        <f t="shared" si="296"/>
        <v>257.14999999999998</v>
      </c>
      <c r="U236" s="22">
        <f t="shared" si="297"/>
        <v>1174.55</v>
      </c>
      <c r="V236" s="50">
        <f t="shared" si="298"/>
        <v>1019</v>
      </c>
      <c r="W236" s="22">
        <f t="shared" si="299"/>
        <v>257</v>
      </c>
      <c r="X236" s="30">
        <f t="shared" si="300"/>
        <v>509</v>
      </c>
      <c r="Y236" s="30">
        <f t="shared" si="300"/>
        <v>643.92999999999995</v>
      </c>
    </row>
    <row r="249" spans="3:3">
      <c r="C249" s="58"/>
    </row>
  </sheetData>
  <mergeCells count="66">
    <mergeCell ref="B223:H223"/>
    <mergeCell ref="J223:P223"/>
    <mergeCell ref="R223:X223"/>
    <mergeCell ref="A82:H82"/>
    <mergeCell ref="A183:X183"/>
    <mergeCell ref="A184:X184"/>
    <mergeCell ref="A221:X221"/>
    <mergeCell ref="A222:X222"/>
    <mergeCell ref="B185:H185"/>
    <mergeCell ref="B204:H204"/>
    <mergeCell ref="A202:AF202"/>
    <mergeCell ref="A203:AF203"/>
    <mergeCell ref="R185:X185"/>
    <mergeCell ref="Z204:AF204"/>
    <mergeCell ref="R204:X204"/>
    <mergeCell ref="J185:P185"/>
    <mergeCell ref="J204:P204"/>
    <mergeCell ref="A163:AF163"/>
    <mergeCell ref="A164:AF164"/>
    <mergeCell ref="B165:H165"/>
    <mergeCell ref="J165:P165"/>
    <mergeCell ref="R165:X165"/>
    <mergeCell ref="Z165:AF165"/>
    <mergeCell ref="B127:H127"/>
    <mergeCell ref="J127:P127"/>
    <mergeCell ref="R127:X127"/>
    <mergeCell ref="R146:X146"/>
    <mergeCell ref="J146:P146"/>
    <mergeCell ref="B146:H146"/>
    <mergeCell ref="A145:X145"/>
    <mergeCell ref="A144:X144"/>
    <mergeCell ref="A125:X125"/>
    <mergeCell ref="A126:X126"/>
    <mergeCell ref="Z108:AF108"/>
    <mergeCell ref="R108:X108"/>
    <mergeCell ref="J108:P108"/>
    <mergeCell ref="B108:H108"/>
    <mergeCell ref="A107:AF107"/>
    <mergeCell ref="A64:X64"/>
    <mergeCell ref="R65:X65"/>
    <mergeCell ref="J65:P65"/>
    <mergeCell ref="B65:H65"/>
    <mergeCell ref="A87:AF87"/>
    <mergeCell ref="A88:AF88"/>
    <mergeCell ref="B89:H89"/>
    <mergeCell ref="J89:P89"/>
    <mergeCell ref="R89:X89"/>
    <mergeCell ref="Z89:AF89"/>
    <mergeCell ref="A106:AF106"/>
    <mergeCell ref="A23:AF23"/>
    <mergeCell ref="A43:X43"/>
    <mergeCell ref="A44:X44"/>
    <mergeCell ref="A63:X63"/>
    <mergeCell ref="Z25:AF25"/>
    <mergeCell ref="R25:X25"/>
    <mergeCell ref="J25:P25"/>
    <mergeCell ref="B25:H25"/>
    <mergeCell ref="R45:X45"/>
    <mergeCell ref="J45:P45"/>
    <mergeCell ref="B45:H45"/>
    <mergeCell ref="A3:AF3"/>
    <mergeCell ref="A4:AF4"/>
    <mergeCell ref="B5:H5"/>
    <mergeCell ref="J5:P5"/>
    <mergeCell ref="R5:X5"/>
    <mergeCell ref="Z5:AF5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49"/>
  <sheetViews>
    <sheetView topLeftCell="Z1" zoomScaleNormal="100" workbookViewId="0">
      <selection activeCell="AM16" sqref="AM16"/>
    </sheetView>
  </sheetViews>
  <sheetFormatPr baseColWidth="10" defaultRowHeight="12.75"/>
  <cols>
    <col min="1" max="1" width="13.28515625" customWidth="1"/>
    <col min="2" max="2" width="11.5703125" bestFit="1" customWidth="1"/>
    <col min="3" max="3" width="14.85546875" customWidth="1"/>
    <col min="4" max="5" width="11.5703125" bestFit="1" customWidth="1"/>
    <col min="6" max="9" width="11.5703125" customWidth="1"/>
    <col min="10" max="12" width="11.85546875" bestFit="1" customWidth="1"/>
    <col min="13" max="13" width="11.5703125" bestFit="1" customWidth="1"/>
    <col min="14" max="17" width="11.5703125" customWidth="1"/>
    <col min="18" max="18" width="11.85546875" bestFit="1" customWidth="1"/>
    <col min="19" max="19" width="11.5703125" bestFit="1" customWidth="1"/>
    <col min="20" max="20" width="11.85546875" bestFit="1" customWidth="1"/>
    <col min="21" max="21" width="11.5703125" bestFit="1" customWidth="1"/>
    <col min="22" max="25" width="11.5703125" customWidth="1"/>
    <col min="26" max="26" width="11.85546875" bestFit="1" customWidth="1"/>
    <col min="27" max="27" width="13.5703125" bestFit="1" customWidth="1"/>
    <col min="28" max="28" width="11.85546875" bestFit="1" customWidth="1"/>
    <col min="29" max="29" width="11.5703125" bestFit="1" customWidth="1"/>
    <col min="35" max="35" width="21.7109375" customWidth="1"/>
    <col min="36" max="36" width="16.5703125" customWidth="1"/>
  </cols>
  <sheetData>
    <row r="1" spans="1:38">
      <c r="A1" s="1" t="s">
        <v>53</v>
      </c>
    </row>
    <row r="2" spans="1:38" ht="13.5" thickBot="1">
      <c r="AI2" s="141" t="s">
        <v>63</v>
      </c>
    </row>
    <row r="3" spans="1:38">
      <c r="A3" s="155" t="s">
        <v>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12"/>
      <c r="AI3" t="s">
        <v>2</v>
      </c>
      <c r="AJ3" t="s">
        <v>3</v>
      </c>
      <c r="AK3" t="s">
        <v>60</v>
      </c>
      <c r="AL3" t="s">
        <v>17</v>
      </c>
    </row>
    <row r="4" spans="1:38" ht="13.5" thickBot="1">
      <c r="A4" s="157" t="s">
        <v>1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19"/>
      <c r="AI4" s="25">
        <f>+SUM(H167:H178)</f>
        <v>373070</v>
      </c>
      <c r="AJ4" s="25">
        <f>+SUM(P167:P178)</f>
        <v>70266</v>
      </c>
      <c r="AK4" s="25">
        <f>+SUM(X167:X178)</f>
        <v>47564</v>
      </c>
      <c r="AL4" s="73">
        <f>SUM(AI4:AK4)</f>
        <v>490900</v>
      </c>
    </row>
    <row r="5" spans="1:38">
      <c r="A5" s="31"/>
      <c r="B5" s="152" t="s">
        <v>2</v>
      </c>
      <c r="C5" s="153"/>
      <c r="D5" s="153"/>
      <c r="E5" s="153"/>
      <c r="F5" s="153"/>
      <c r="G5" s="153"/>
      <c r="H5" s="153"/>
      <c r="I5" s="106"/>
      <c r="J5" s="152" t="s">
        <v>3</v>
      </c>
      <c r="K5" s="153"/>
      <c r="L5" s="153"/>
      <c r="M5" s="153"/>
      <c r="N5" s="153"/>
      <c r="O5" s="153"/>
      <c r="P5" s="153"/>
      <c r="Q5" s="106"/>
      <c r="R5" s="152" t="s">
        <v>4</v>
      </c>
      <c r="S5" s="153"/>
      <c r="T5" s="153"/>
      <c r="U5" s="153"/>
      <c r="V5" s="153"/>
      <c r="W5" s="153"/>
      <c r="X5" s="153"/>
      <c r="Y5" s="106"/>
      <c r="Z5" s="152" t="s">
        <v>17</v>
      </c>
      <c r="AA5" s="153"/>
      <c r="AB5" s="153"/>
      <c r="AC5" s="153"/>
      <c r="AD5" s="153"/>
      <c r="AE5" s="153"/>
      <c r="AF5" s="153"/>
      <c r="AG5" s="114"/>
      <c r="AI5" s="25">
        <f>+I179</f>
        <v>435562</v>
      </c>
      <c r="AJ5" s="73">
        <f>+Q179</f>
        <v>116681</v>
      </c>
      <c r="AK5" s="73">
        <f>+Y179</f>
        <v>64135</v>
      </c>
      <c r="AL5" s="73">
        <f>SUM(AI5:AK5)</f>
        <v>616378</v>
      </c>
    </row>
    <row r="6" spans="1:38">
      <c r="A6" s="4" t="s">
        <v>5</v>
      </c>
      <c r="B6" s="2">
        <v>2004</v>
      </c>
      <c r="C6" s="3">
        <v>2005</v>
      </c>
      <c r="D6" s="3">
        <v>2006</v>
      </c>
      <c r="E6" s="3">
        <v>2007</v>
      </c>
      <c r="F6" s="3">
        <v>2008</v>
      </c>
      <c r="G6" s="3">
        <v>2009</v>
      </c>
      <c r="H6" s="55">
        <v>2010</v>
      </c>
      <c r="I6" s="55">
        <v>2011</v>
      </c>
      <c r="J6" s="2">
        <v>2004</v>
      </c>
      <c r="K6" s="3">
        <v>2005</v>
      </c>
      <c r="L6" s="3">
        <v>2006</v>
      </c>
      <c r="M6" s="3">
        <v>2007</v>
      </c>
      <c r="N6" s="3">
        <v>2008</v>
      </c>
      <c r="O6" s="3">
        <v>2009</v>
      </c>
      <c r="P6" s="55">
        <v>2010</v>
      </c>
      <c r="Q6" s="55">
        <v>2011</v>
      </c>
      <c r="R6" s="2">
        <v>2004</v>
      </c>
      <c r="S6" s="3">
        <v>2005</v>
      </c>
      <c r="T6" s="3">
        <v>2006</v>
      </c>
      <c r="U6" s="3">
        <v>2007</v>
      </c>
      <c r="V6" s="3">
        <v>2008</v>
      </c>
      <c r="W6" s="3">
        <v>2009</v>
      </c>
      <c r="X6" s="55">
        <v>2010</v>
      </c>
      <c r="Y6" s="55">
        <v>2011</v>
      </c>
      <c r="Z6" s="2">
        <v>2004</v>
      </c>
      <c r="AA6" s="3">
        <v>2005</v>
      </c>
      <c r="AB6" s="3">
        <v>2006</v>
      </c>
      <c r="AC6" s="3">
        <v>2007</v>
      </c>
      <c r="AD6" s="3">
        <v>2008</v>
      </c>
      <c r="AE6" s="3">
        <v>2009</v>
      </c>
      <c r="AF6" s="55">
        <v>2010</v>
      </c>
      <c r="AG6" s="42">
        <v>2011</v>
      </c>
    </row>
    <row r="7" spans="1:38">
      <c r="A7" s="5" t="s">
        <v>6</v>
      </c>
      <c r="B7" s="7">
        <v>25915</v>
      </c>
      <c r="C7" s="7">
        <v>31035</v>
      </c>
      <c r="D7" s="7">
        <v>30631</v>
      </c>
      <c r="E7" s="25">
        <v>29794</v>
      </c>
      <c r="F7" s="67">
        <v>37294</v>
      </c>
      <c r="G7" s="63">
        <v>45138</v>
      </c>
      <c r="H7" s="51">
        <v>36941</v>
      </c>
      <c r="I7" s="25">
        <v>32811</v>
      </c>
      <c r="J7" s="6">
        <v>4670</v>
      </c>
      <c r="K7" s="7">
        <v>5772</v>
      </c>
      <c r="L7" s="7">
        <v>9508</v>
      </c>
      <c r="M7" s="7">
        <v>15003</v>
      </c>
      <c r="N7" s="25">
        <v>12111</v>
      </c>
      <c r="O7" s="67">
        <v>9284</v>
      </c>
      <c r="P7" s="40">
        <v>6965</v>
      </c>
      <c r="Q7" s="25">
        <v>9421</v>
      </c>
      <c r="R7" s="6"/>
      <c r="S7" s="7">
        <v>12840</v>
      </c>
      <c r="T7" s="7">
        <v>0</v>
      </c>
      <c r="U7" s="7">
        <v>0</v>
      </c>
      <c r="V7" s="25">
        <v>0</v>
      </c>
      <c r="W7" s="67">
        <v>7002</v>
      </c>
      <c r="X7" s="40">
        <v>15045</v>
      </c>
      <c r="Y7" s="25">
        <v>0</v>
      </c>
      <c r="Z7" s="6">
        <f t="shared" ref="Z7:Z18" si="0">+R7+J7+B7</f>
        <v>30585</v>
      </c>
      <c r="AA7" s="7">
        <f t="shared" ref="AA7:AA18" si="1">+S7+K7+C7</f>
        <v>49647</v>
      </c>
      <c r="AB7" s="7">
        <f t="shared" ref="AB7:AB18" si="2">+T7+L7+D7</f>
        <v>40139</v>
      </c>
      <c r="AC7" s="7">
        <f t="shared" ref="AC7:AC18" si="3">+U7+M7+E7</f>
        <v>44797</v>
      </c>
      <c r="AD7" s="25">
        <f>+F7+N7+V7</f>
        <v>49405</v>
      </c>
      <c r="AE7" s="67">
        <f>+G7+O7+W7</f>
        <v>61424</v>
      </c>
      <c r="AF7" s="40">
        <f>+H7+P7+X7</f>
        <v>58951</v>
      </c>
      <c r="AG7" s="40">
        <f>+I7+Q7+Y7</f>
        <v>42232</v>
      </c>
    </row>
    <row r="8" spans="1:38">
      <c r="A8" s="5" t="s">
        <v>24</v>
      </c>
      <c r="B8" s="7">
        <v>26053</v>
      </c>
      <c r="C8" s="7">
        <v>29352</v>
      </c>
      <c r="D8" s="7">
        <v>28751</v>
      </c>
      <c r="E8" s="25">
        <v>23204</v>
      </c>
      <c r="F8" s="63">
        <v>36945</v>
      </c>
      <c r="G8" s="63">
        <v>40184</v>
      </c>
      <c r="H8" s="40">
        <v>26645</v>
      </c>
      <c r="I8" s="25">
        <v>28795</v>
      </c>
      <c r="J8" s="6">
        <v>3417</v>
      </c>
      <c r="K8" s="7">
        <v>7925</v>
      </c>
      <c r="L8" s="7">
        <v>6545</v>
      </c>
      <c r="M8" s="7">
        <v>8974</v>
      </c>
      <c r="N8" s="25">
        <v>15400</v>
      </c>
      <c r="O8" s="63">
        <v>9360</v>
      </c>
      <c r="P8" s="40">
        <v>4167</v>
      </c>
      <c r="Q8" s="25">
        <v>6003</v>
      </c>
      <c r="R8" s="6">
        <v>14728</v>
      </c>
      <c r="S8" s="7">
        <v>0</v>
      </c>
      <c r="T8" s="7">
        <v>9479</v>
      </c>
      <c r="U8" s="7">
        <v>10003</v>
      </c>
      <c r="V8" s="25">
        <v>10001</v>
      </c>
      <c r="W8" s="63">
        <v>0</v>
      </c>
      <c r="X8" s="40">
        <v>0</v>
      </c>
      <c r="Y8" s="25">
        <v>6291</v>
      </c>
      <c r="Z8" s="6">
        <f t="shared" si="0"/>
        <v>44198</v>
      </c>
      <c r="AA8" s="7">
        <f t="shared" si="1"/>
        <v>37277</v>
      </c>
      <c r="AB8" s="7">
        <f t="shared" si="2"/>
        <v>44775</v>
      </c>
      <c r="AC8" s="7">
        <f t="shared" si="3"/>
        <v>42181</v>
      </c>
      <c r="AD8" s="25">
        <f t="shared" ref="AD8:AD18" si="4">+V8+N8+F8</f>
        <v>62346</v>
      </c>
      <c r="AE8" s="63">
        <f t="shared" ref="AE8:AE18" si="5">+W8+O8+G8</f>
        <v>49544</v>
      </c>
      <c r="AF8" s="40">
        <f t="shared" ref="AF8:AF18" si="6">+X8+P8+H8</f>
        <v>30812</v>
      </c>
      <c r="AG8" s="40">
        <f t="shared" ref="AG8:AG18" si="7">+I8+Q8+Y8</f>
        <v>41089</v>
      </c>
    </row>
    <row r="9" spans="1:38">
      <c r="A9" s="5" t="s">
        <v>7</v>
      </c>
      <c r="B9" s="7">
        <v>23867</v>
      </c>
      <c r="C9" s="7">
        <v>27743</v>
      </c>
      <c r="D9" s="7">
        <v>29909</v>
      </c>
      <c r="E9" s="25">
        <v>21385</v>
      </c>
      <c r="F9" s="63">
        <v>32607</v>
      </c>
      <c r="G9" s="63">
        <v>39714</v>
      </c>
      <c r="H9" s="40">
        <v>25043</v>
      </c>
      <c r="I9" s="24">
        <v>39106</v>
      </c>
      <c r="J9" s="6">
        <v>4744</v>
      </c>
      <c r="K9" s="7">
        <v>3527</v>
      </c>
      <c r="L9" s="7">
        <v>5857</v>
      </c>
      <c r="M9" s="7">
        <v>9001</v>
      </c>
      <c r="N9" s="25">
        <v>6634</v>
      </c>
      <c r="O9" s="63">
        <v>4808</v>
      </c>
      <c r="P9" s="40">
        <v>3842</v>
      </c>
      <c r="Q9" s="24">
        <v>4340</v>
      </c>
      <c r="R9" s="6"/>
      <c r="S9" s="7">
        <v>17217</v>
      </c>
      <c r="T9" s="7">
        <v>5008</v>
      </c>
      <c r="U9" s="7">
        <v>0</v>
      </c>
      <c r="V9" s="25">
        <v>10417</v>
      </c>
      <c r="W9" s="63">
        <v>6002</v>
      </c>
      <c r="X9" s="40">
        <v>9013</v>
      </c>
      <c r="Y9" s="24">
        <v>0</v>
      </c>
      <c r="Z9" s="6">
        <f t="shared" si="0"/>
        <v>28611</v>
      </c>
      <c r="AA9" s="7">
        <f t="shared" si="1"/>
        <v>48487</v>
      </c>
      <c r="AB9" s="7">
        <f t="shared" si="2"/>
        <v>40774</v>
      </c>
      <c r="AC9" s="7">
        <f t="shared" si="3"/>
        <v>30386</v>
      </c>
      <c r="AD9" s="25">
        <f t="shared" si="4"/>
        <v>49658</v>
      </c>
      <c r="AE9" s="63">
        <f t="shared" si="5"/>
        <v>50524</v>
      </c>
      <c r="AF9" s="40">
        <f t="shared" si="6"/>
        <v>37898</v>
      </c>
      <c r="AG9" s="40">
        <f t="shared" si="7"/>
        <v>43446</v>
      </c>
    </row>
    <row r="10" spans="1:38">
      <c r="A10" s="5" t="s">
        <v>8</v>
      </c>
      <c r="B10" s="7">
        <v>23181</v>
      </c>
      <c r="C10" s="7">
        <v>23860</v>
      </c>
      <c r="D10" s="7">
        <v>31800</v>
      </c>
      <c r="E10" s="25">
        <v>22592</v>
      </c>
      <c r="F10" s="63">
        <v>34660</v>
      </c>
      <c r="G10" s="63">
        <v>30165</v>
      </c>
      <c r="H10" s="40">
        <v>24536</v>
      </c>
      <c r="I10" s="25">
        <v>37247</v>
      </c>
      <c r="J10" s="6">
        <v>2450</v>
      </c>
      <c r="K10" s="7">
        <v>3439</v>
      </c>
      <c r="L10" s="7">
        <v>6351</v>
      </c>
      <c r="M10" s="7">
        <v>10112</v>
      </c>
      <c r="N10" s="25">
        <v>12065</v>
      </c>
      <c r="O10" s="63">
        <v>3520</v>
      </c>
      <c r="P10" s="40">
        <v>3263</v>
      </c>
      <c r="Q10" s="25">
        <v>3618</v>
      </c>
      <c r="R10" s="6"/>
      <c r="S10" s="7">
        <v>0</v>
      </c>
      <c r="T10" s="7">
        <v>0</v>
      </c>
      <c r="U10" s="7">
        <v>0</v>
      </c>
      <c r="V10" s="25">
        <v>0</v>
      </c>
      <c r="W10" s="63">
        <v>0</v>
      </c>
      <c r="X10" s="40">
        <v>0</v>
      </c>
      <c r="Y10" s="25">
        <v>0</v>
      </c>
      <c r="Z10" s="6">
        <f t="shared" si="0"/>
        <v>25631</v>
      </c>
      <c r="AA10" s="7">
        <f t="shared" si="1"/>
        <v>27299</v>
      </c>
      <c r="AB10" s="7">
        <f t="shared" si="2"/>
        <v>38151</v>
      </c>
      <c r="AC10" s="7">
        <f t="shared" si="3"/>
        <v>32704</v>
      </c>
      <c r="AD10" s="25">
        <f t="shared" si="4"/>
        <v>46725</v>
      </c>
      <c r="AE10" s="63">
        <f t="shared" si="5"/>
        <v>33685</v>
      </c>
      <c r="AF10" s="40">
        <f t="shared" si="6"/>
        <v>27799</v>
      </c>
      <c r="AG10" s="40">
        <f t="shared" si="7"/>
        <v>40865</v>
      </c>
    </row>
    <row r="11" spans="1:38">
      <c r="A11" s="5" t="s">
        <v>9</v>
      </c>
      <c r="B11" s="7">
        <v>24326</v>
      </c>
      <c r="C11" s="7">
        <v>22312</v>
      </c>
      <c r="D11" s="7">
        <v>26397</v>
      </c>
      <c r="E11" s="25">
        <v>28108</v>
      </c>
      <c r="F11" s="63">
        <v>36365</v>
      </c>
      <c r="G11" s="63">
        <v>26543</v>
      </c>
      <c r="H11" s="40">
        <v>26013</v>
      </c>
      <c r="I11" s="25">
        <v>39783</v>
      </c>
      <c r="J11" s="6">
        <v>3758</v>
      </c>
      <c r="K11" s="7">
        <v>2728</v>
      </c>
      <c r="L11" s="7">
        <v>8798</v>
      </c>
      <c r="M11" s="7">
        <v>8103</v>
      </c>
      <c r="N11" s="25">
        <v>7413</v>
      </c>
      <c r="O11" s="63">
        <v>4251</v>
      </c>
      <c r="P11" s="40">
        <v>2629</v>
      </c>
      <c r="Q11" s="25">
        <v>6555</v>
      </c>
      <c r="R11" s="6">
        <v>12682</v>
      </c>
      <c r="S11" s="7">
        <v>0</v>
      </c>
      <c r="T11" s="7">
        <v>11926</v>
      </c>
      <c r="U11" s="7">
        <v>15117</v>
      </c>
      <c r="V11" s="25">
        <v>10025</v>
      </c>
      <c r="W11" s="63">
        <v>6001</v>
      </c>
      <c r="X11" s="40">
        <v>0</v>
      </c>
      <c r="Y11" s="25">
        <v>15037</v>
      </c>
      <c r="Z11" s="6">
        <f t="shared" si="0"/>
        <v>40766</v>
      </c>
      <c r="AA11" s="7">
        <f t="shared" si="1"/>
        <v>25040</v>
      </c>
      <c r="AB11" s="7">
        <f t="shared" si="2"/>
        <v>47121</v>
      </c>
      <c r="AC11" s="7">
        <f t="shared" si="3"/>
        <v>51328</v>
      </c>
      <c r="AD11" s="25">
        <f t="shared" si="4"/>
        <v>53803</v>
      </c>
      <c r="AE11" s="63">
        <f t="shared" si="5"/>
        <v>36795</v>
      </c>
      <c r="AF11" s="40">
        <f t="shared" si="6"/>
        <v>28642</v>
      </c>
      <c r="AG11" s="40">
        <f t="shared" si="7"/>
        <v>61375</v>
      </c>
    </row>
    <row r="12" spans="1:38">
      <c r="A12" s="5" t="s">
        <v>10</v>
      </c>
      <c r="B12" s="7">
        <v>26911</v>
      </c>
      <c r="C12" s="7">
        <v>24909</v>
      </c>
      <c r="D12" s="7">
        <v>29802</v>
      </c>
      <c r="E12" s="25">
        <v>30808</v>
      </c>
      <c r="F12" s="63">
        <v>37266</v>
      </c>
      <c r="G12" s="63">
        <v>31660</v>
      </c>
      <c r="H12" s="40">
        <v>25109</v>
      </c>
      <c r="I12" s="25">
        <v>37843</v>
      </c>
      <c r="J12" s="6">
        <v>1970</v>
      </c>
      <c r="K12" s="7">
        <v>3064</v>
      </c>
      <c r="L12" s="7">
        <v>4982</v>
      </c>
      <c r="M12" s="7">
        <v>4412</v>
      </c>
      <c r="N12" s="25">
        <v>4887</v>
      </c>
      <c r="O12" s="63">
        <v>1983</v>
      </c>
      <c r="P12" s="40">
        <v>2863</v>
      </c>
      <c r="Q12" s="25">
        <v>6018</v>
      </c>
      <c r="R12" s="6"/>
      <c r="S12" s="7">
        <v>14816</v>
      </c>
      <c r="T12" s="7">
        <v>0</v>
      </c>
      <c r="U12" s="7">
        <v>0</v>
      </c>
      <c r="V12" s="25">
        <v>0</v>
      </c>
      <c r="W12" s="63">
        <v>0</v>
      </c>
      <c r="X12" s="40">
        <v>7770</v>
      </c>
      <c r="Y12" s="25">
        <v>0</v>
      </c>
      <c r="Z12" s="6">
        <f t="shared" si="0"/>
        <v>28881</v>
      </c>
      <c r="AA12" s="7">
        <f t="shared" si="1"/>
        <v>42789</v>
      </c>
      <c r="AB12" s="7">
        <f t="shared" si="2"/>
        <v>34784</v>
      </c>
      <c r="AC12" s="7">
        <f t="shared" si="3"/>
        <v>35220</v>
      </c>
      <c r="AD12" s="25">
        <f t="shared" si="4"/>
        <v>42153</v>
      </c>
      <c r="AE12" s="63">
        <f t="shared" si="5"/>
        <v>33643</v>
      </c>
      <c r="AF12" s="40">
        <f t="shared" si="6"/>
        <v>35742</v>
      </c>
      <c r="AG12" s="40">
        <f t="shared" si="7"/>
        <v>43861</v>
      </c>
    </row>
    <row r="13" spans="1:38">
      <c r="A13" s="5" t="s">
        <v>11</v>
      </c>
      <c r="B13" s="7">
        <v>30991</v>
      </c>
      <c r="C13" s="7">
        <v>31873</v>
      </c>
      <c r="D13" s="7">
        <v>31936</v>
      </c>
      <c r="E13" s="25">
        <v>33590</v>
      </c>
      <c r="F13" s="63">
        <v>39688</v>
      </c>
      <c r="G13" s="63">
        <v>38312</v>
      </c>
      <c r="H13" s="40">
        <v>31557</v>
      </c>
      <c r="I13" s="25">
        <v>42166</v>
      </c>
      <c r="J13" s="6">
        <v>2862</v>
      </c>
      <c r="K13" s="7">
        <v>3629</v>
      </c>
      <c r="L13" s="7">
        <v>7714</v>
      </c>
      <c r="M13" s="7">
        <v>8301</v>
      </c>
      <c r="N13" s="25">
        <v>6958</v>
      </c>
      <c r="O13" s="63">
        <v>8384</v>
      </c>
      <c r="P13" s="40">
        <v>4921</v>
      </c>
      <c r="Q13" s="25">
        <v>5594</v>
      </c>
      <c r="R13" s="6">
        <v>12387</v>
      </c>
      <c r="S13" s="7">
        <v>0</v>
      </c>
      <c r="T13" s="7">
        <v>0</v>
      </c>
      <c r="U13" s="7">
        <v>18580</v>
      </c>
      <c r="V13" s="25">
        <v>13586</v>
      </c>
      <c r="W13" s="63">
        <v>6034</v>
      </c>
      <c r="X13" s="40">
        <v>0</v>
      </c>
      <c r="Y13" s="25">
        <v>10058</v>
      </c>
      <c r="Z13" s="6">
        <f t="shared" si="0"/>
        <v>46240</v>
      </c>
      <c r="AA13" s="7">
        <f t="shared" si="1"/>
        <v>35502</v>
      </c>
      <c r="AB13" s="7">
        <f t="shared" si="2"/>
        <v>39650</v>
      </c>
      <c r="AC13" s="7">
        <f t="shared" si="3"/>
        <v>60471</v>
      </c>
      <c r="AD13" s="25">
        <f t="shared" si="4"/>
        <v>60232</v>
      </c>
      <c r="AE13" s="63">
        <f t="shared" si="5"/>
        <v>52730</v>
      </c>
      <c r="AF13" s="40">
        <f t="shared" si="6"/>
        <v>36478</v>
      </c>
      <c r="AG13" s="40">
        <f t="shared" si="7"/>
        <v>57818</v>
      </c>
    </row>
    <row r="14" spans="1:38">
      <c r="A14" s="5" t="s">
        <v>12</v>
      </c>
      <c r="B14" s="7">
        <v>31418</v>
      </c>
      <c r="C14" s="7">
        <v>31299</v>
      </c>
      <c r="D14" s="7">
        <v>34852</v>
      </c>
      <c r="E14" s="25">
        <v>26840</v>
      </c>
      <c r="F14" s="63">
        <v>41294</v>
      </c>
      <c r="G14" s="63">
        <v>38297</v>
      </c>
      <c r="H14" s="40">
        <v>38513</v>
      </c>
      <c r="I14" s="24">
        <v>33567</v>
      </c>
      <c r="J14" s="6">
        <v>2631</v>
      </c>
      <c r="K14" s="7">
        <v>6601</v>
      </c>
      <c r="L14" s="7">
        <v>8359</v>
      </c>
      <c r="M14" s="7">
        <v>11281</v>
      </c>
      <c r="N14" s="25">
        <v>10522</v>
      </c>
      <c r="O14" s="63">
        <v>10571</v>
      </c>
      <c r="P14" s="40">
        <v>8581</v>
      </c>
      <c r="Q14" s="24">
        <v>5878</v>
      </c>
      <c r="R14" s="6"/>
      <c r="S14" s="7">
        <v>11564</v>
      </c>
      <c r="T14" s="7">
        <v>14086</v>
      </c>
      <c r="U14" s="7">
        <v>0</v>
      </c>
      <c r="V14" s="25">
        <v>0</v>
      </c>
      <c r="W14" s="63">
        <v>0</v>
      </c>
      <c r="X14" s="40">
        <v>0</v>
      </c>
      <c r="Y14" s="25">
        <v>0</v>
      </c>
      <c r="Z14" s="6">
        <f t="shared" si="0"/>
        <v>34049</v>
      </c>
      <c r="AA14" s="7">
        <f t="shared" si="1"/>
        <v>49464</v>
      </c>
      <c r="AB14" s="7">
        <f t="shared" si="2"/>
        <v>57297</v>
      </c>
      <c r="AC14" s="7">
        <f t="shared" si="3"/>
        <v>38121</v>
      </c>
      <c r="AD14" s="25">
        <f t="shared" si="4"/>
        <v>51816</v>
      </c>
      <c r="AE14" s="63">
        <f t="shared" si="5"/>
        <v>48868</v>
      </c>
      <c r="AF14" s="40">
        <f t="shared" si="6"/>
        <v>47094</v>
      </c>
      <c r="AG14" s="40">
        <f t="shared" si="7"/>
        <v>39445</v>
      </c>
    </row>
    <row r="15" spans="1:38">
      <c r="A15" s="5" t="s">
        <v>13</v>
      </c>
      <c r="B15" s="7">
        <v>26114</v>
      </c>
      <c r="C15" s="7">
        <v>29762</v>
      </c>
      <c r="D15" s="7">
        <v>28438</v>
      </c>
      <c r="E15" s="25">
        <v>32196</v>
      </c>
      <c r="F15" s="63">
        <v>35820</v>
      </c>
      <c r="G15" s="63">
        <v>28228</v>
      </c>
      <c r="H15" s="40">
        <v>43325</v>
      </c>
      <c r="I15" s="24">
        <v>33212</v>
      </c>
      <c r="J15" s="6">
        <v>4997</v>
      </c>
      <c r="K15" s="7">
        <v>6986</v>
      </c>
      <c r="L15" s="7">
        <v>14097</v>
      </c>
      <c r="M15" s="7">
        <v>9682</v>
      </c>
      <c r="N15" s="25">
        <v>9371</v>
      </c>
      <c r="O15" s="63">
        <v>10026</v>
      </c>
      <c r="P15" s="40">
        <v>8024</v>
      </c>
      <c r="Q15" s="24">
        <v>11568</v>
      </c>
      <c r="R15" s="6">
        <v>10000</v>
      </c>
      <c r="S15" s="7">
        <v>0</v>
      </c>
      <c r="T15" s="7">
        <v>0</v>
      </c>
      <c r="U15" s="7">
        <v>10032</v>
      </c>
      <c r="V15" s="25">
        <v>5022</v>
      </c>
      <c r="W15" s="63">
        <v>5006</v>
      </c>
      <c r="X15" s="40">
        <v>0</v>
      </c>
      <c r="Y15" s="24">
        <v>10042</v>
      </c>
      <c r="Z15" s="6">
        <f t="shared" si="0"/>
        <v>41111</v>
      </c>
      <c r="AA15" s="7">
        <f t="shared" si="1"/>
        <v>36748</v>
      </c>
      <c r="AB15" s="7">
        <f t="shared" si="2"/>
        <v>42535</v>
      </c>
      <c r="AC15" s="7">
        <f t="shared" si="3"/>
        <v>51910</v>
      </c>
      <c r="AD15" s="25">
        <f t="shared" si="4"/>
        <v>50213</v>
      </c>
      <c r="AE15" s="63">
        <f t="shared" si="5"/>
        <v>43260</v>
      </c>
      <c r="AF15" s="40">
        <f t="shared" si="6"/>
        <v>51349</v>
      </c>
      <c r="AG15" s="40">
        <f t="shared" si="7"/>
        <v>54822</v>
      </c>
    </row>
    <row r="16" spans="1:38">
      <c r="A16" s="5" t="s">
        <v>14</v>
      </c>
      <c r="B16" s="7">
        <v>23454</v>
      </c>
      <c r="C16" s="7">
        <v>29820</v>
      </c>
      <c r="D16" s="7">
        <v>30872</v>
      </c>
      <c r="E16" s="25">
        <v>35383</v>
      </c>
      <c r="F16" s="63">
        <v>36648</v>
      </c>
      <c r="G16" s="63">
        <v>35610</v>
      </c>
      <c r="H16" s="40">
        <v>28817</v>
      </c>
      <c r="I16" s="24">
        <v>36088</v>
      </c>
      <c r="J16" s="6">
        <v>5112</v>
      </c>
      <c r="K16" s="7">
        <v>10895</v>
      </c>
      <c r="L16" s="7">
        <v>7290</v>
      </c>
      <c r="M16" s="7">
        <v>11660</v>
      </c>
      <c r="N16" s="25">
        <v>6218</v>
      </c>
      <c r="O16" s="63">
        <v>6638</v>
      </c>
      <c r="P16" s="40">
        <v>8468</v>
      </c>
      <c r="Q16" s="24">
        <v>7527</v>
      </c>
      <c r="R16" s="6">
        <v>16692</v>
      </c>
      <c r="S16" s="7">
        <v>14156</v>
      </c>
      <c r="T16" s="7">
        <v>10501</v>
      </c>
      <c r="U16" s="7">
        <v>7101</v>
      </c>
      <c r="V16" s="25">
        <v>13901</v>
      </c>
      <c r="W16" s="63">
        <v>0</v>
      </c>
      <c r="X16" s="40">
        <v>0</v>
      </c>
      <c r="Y16" s="25">
        <v>0</v>
      </c>
      <c r="Z16" s="6">
        <f t="shared" si="0"/>
        <v>45258</v>
      </c>
      <c r="AA16" s="7">
        <f t="shared" si="1"/>
        <v>54871</v>
      </c>
      <c r="AB16" s="7">
        <f t="shared" si="2"/>
        <v>48663</v>
      </c>
      <c r="AC16" s="7">
        <f t="shared" si="3"/>
        <v>54144</v>
      </c>
      <c r="AD16" s="25">
        <f t="shared" si="4"/>
        <v>56767</v>
      </c>
      <c r="AE16" s="63">
        <f t="shared" si="5"/>
        <v>42248</v>
      </c>
      <c r="AF16" s="40">
        <f t="shared" si="6"/>
        <v>37285</v>
      </c>
      <c r="AG16" s="40">
        <f t="shared" si="7"/>
        <v>43615</v>
      </c>
    </row>
    <row r="17" spans="1:33">
      <c r="A17" s="5" t="s">
        <v>15</v>
      </c>
      <c r="B17" s="7">
        <v>26537</v>
      </c>
      <c r="C17" s="7">
        <v>33277</v>
      </c>
      <c r="D17" s="7">
        <v>41900</v>
      </c>
      <c r="E17" s="25">
        <v>36322</v>
      </c>
      <c r="F17" s="63">
        <v>40342</v>
      </c>
      <c r="G17" s="63">
        <v>39637</v>
      </c>
      <c r="H17" s="40">
        <v>32660</v>
      </c>
      <c r="I17" s="25">
        <v>36379</v>
      </c>
      <c r="J17" s="6">
        <v>4600</v>
      </c>
      <c r="K17" s="7">
        <v>7969</v>
      </c>
      <c r="L17" s="7">
        <v>14915</v>
      </c>
      <c r="M17" s="7">
        <v>13586</v>
      </c>
      <c r="N17" s="25">
        <v>7665</v>
      </c>
      <c r="O17" s="63">
        <v>6528</v>
      </c>
      <c r="P17" s="40">
        <v>7933</v>
      </c>
      <c r="Q17" s="25">
        <v>11594</v>
      </c>
      <c r="R17" s="6">
        <v>550</v>
      </c>
      <c r="S17" s="7">
        <v>0</v>
      </c>
      <c r="T17" s="7">
        <v>15763</v>
      </c>
      <c r="U17" s="7">
        <v>4174</v>
      </c>
      <c r="V17" s="25">
        <v>10454</v>
      </c>
      <c r="W17" s="63">
        <v>5001</v>
      </c>
      <c r="X17" s="40">
        <v>9522</v>
      </c>
      <c r="Y17" s="25">
        <v>10016</v>
      </c>
      <c r="Z17" s="6">
        <f t="shared" si="0"/>
        <v>31687</v>
      </c>
      <c r="AA17" s="7">
        <f t="shared" si="1"/>
        <v>41246</v>
      </c>
      <c r="AB17" s="7">
        <f t="shared" si="2"/>
        <v>72578</v>
      </c>
      <c r="AC17" s="7">
        <f t="shared" si="3"/>
        <v>54082</v>
      </c>
      <c r="AD17" s="25">
        <f t="shared" si="4"/>
        <v>58461</v>
      </c>
      <c r="AE17" s="63">
        <f t="shared" si="5"/>
        <v>51166</v>
      </c>
      <c r="AF17" s="40">
        <f t="shared" si="6"/>
        <v>50115</v>
      </c>
      <c r="AG17" s="40">
        <f t="shared" si="7"/>
        <v>57989</v>
      </c>
    </row>
    <row r="18" spans="1:33">
      <c r="A18" s="5" t="s">
        <v>16</v>
      </c>
      <c r="B18" s="7">
        <v>32053</v>
      </c>
      <c r="C18" s="7">
        <v>36780</v>
      </c>
      <c r="D18" s="7">
        <v>36207</v>
      </c>
      <c r="E18" s="25">
        <v>37137</v>
      </c>
      <c r="F18" s="63">
        <v>38741</v>
      </c>
      <c r="G18" s="63">
        <v>45950</v>
      </c>
      <c r="H18" s="83">
        <v>33911</v>
      </c>
      <c r="I18" s="147">
        <v>38565</v>
      </c>
      <c r="J18" s="6">
        <v>10129</v>
      </c>
      <c r="K18" s="7">
        <v>14677</v>
      </c>
      <c r="L18" s="7">
        <v>17538</v>
      </c>
      <c r="M18" s="7">
        <v>12885</v>
      </c>
      <c r="N18" s="25">
        <v>11674</v>
      </c>
      <c r="O18" s="63">
        <v>11790</v>
      </c>
      <c r="P18" s="40">
        <v>8610</v>
      </c>
      <c r="Q18" s="147">
        <v>38565</v>
      </c>
      <c r="R18" s="6">
        <v>939</v>
      </c>
      <c r="S18" s="7">
        <v>11268</v>
      </c>
      <c r="T18" s="7">
        <v>0</v>
      </c>
      <c r="U18" s="7">
        <v>8851</v>
      </c>
      <c r="V18" s="25">
        <v>0</v>
      </c>
      <c r="W18" s="63">
        <v>0</v>
      </c>
      <c r="X18" s="40">
        <v>6214</v>
      </c>
      <c r="Y18" s="147">
        <v>12691</v>
      </c>
      <c r="Z18" s="6">
        <f t="shared" si="0"/>
        <v>43121</v>
      </c>
      <c r="AA18" s="7">
        <f t="shared" si="1"/>
        <v>62725</v>
      </c>
      <c r="AB18" s="7">
        <f t="shared" si="2"/>
        <v>53745</v>
      </c>
      <c r="AC18" s="7">
        <f t="shared" si="3"/>
        <v>58873</v>
      </c>
      <c r="AD18" s="25">
        <f t="shared" si="4"/>
        <v>50415</v>
      </c>
      <c r="AE18" s="63">
        <f t="shared" si="5"/>
        <v>57740</v>
      </c>
      <c r="AF18" s="40">
        <f t="shared" si="6"/>
        <v>48735</v>
      </c>
      <c r="AG18" s="40">
        <f t="shared" si="7"/>
        <v>89821</v>
      </c>
    </row>
    <row r="19" spans="1:33" ht="13.5" thickBot="1">
      <c r="A19" s="8" t="s">
        <v>17</v>
      </c>
      <c r="B19" s="9">
        <f t="shared" ref="B19:Z19" si="8">SUM(B7:B18)</f>
        <v>320820</v>
      </c>
      <c r="C19" s="10">
        <f t="shared" si="8"/>
        <v>352022</v>
      </c>
      <c r="D19" s="10">
        <f t="shared" si="8"/>
        <v>381495</v>
      </c>
      <c r="E19" s="10">
        <f t="shared" si="8"/>
        <v>357359</v>
      </c>
      <c r="F19" s="49">
        <f t="shared" si="8"/>
        <v>447670</v>
      </c>
      <c r="G19" s="68">
        <f t="shared" si="8"/>
        <v>439438</v>
      </c>
      <c r="H19" s="52">
        <f t="shared" si="8"/>
        <v>373070</v>
      </c>
      <c r="I19" s="52">
        <f t="shared" si="8"/>
        <v>435562</v>
      </c>
      <c r="J19" s="9">
        <f t="shared" si="8"/>
        <v>51340</v>
      </c>
      <c r="K19" s="10">
        <f t="shared" si="8"/>
        <v>77212</v>
      </c>
      <c r="L19" s="10">
        <f t="shared" si="8"/>
        <v>111954</v>
      </c>
      <c r="M19" s="10">
        <f t="shared" si="8"/>
        <v>123000</v>
      </c>
      <c r="N19" s="49">
        <f t="shared" si="8"/>
        <v>110918</v>
      </c>
      <c r="O19" s="10">
        <f t="shared" si="8"/>
        <v>87143</v>
      </c>
      <c r="P19" s="70">
        <f t="shared" si="8"/>
        <v>70266</v>
      </c>
      <c r="Q19" s="70">
        <f t="shared" si="8"/>
        <v>116681</v>
      </c>
      <c r="R19" s="9">
        <f t="shared" si="8"/>
        <v>67978</v>
      </c>
      <c r="S19" s="10">
        <f t="shared" si="8"/>
        <v>81861</v>
      </c>
      <c r="T19" s="10">
        <f t="shared" si="8"/>
        <v>66763</v>
      </c>
      <c r="U19" s="10">
        <f t="shared" si="8"/>
        <v>73858</v>
      </c>
      <c r="V19" s="49">
        <f t="shared" si="8"/>
        <v>73406</v>
      </c>
      <c r="W19" s="10">
        <f t="shared" si="8"/>
        <v>35046</v>
      </c>
      <c r="X19" s="70">
        <f t="shared" si="8"/>
        <v>47564</v>
      </c>
      <c r="Y19" s="70">
        <f t="shared" si="8"/>
        <v>64135</v>
      </c>
      <c r="Z19" s="9">
        <f t="shared" si="8"/>
        <v>440138</v>
      </c>
      <c r="AA19" s="10">
        <f>+S19+K19+C19</f>
        <v>511095</v>
      </c>
      <c r="AB19" s="10">
        <f>+T19+L19+D19</f>
        <v>560212</v>
      </c>
      <c r="AC19" s="10">
        <f>+U19+M19+E19</f>
        <v>554217</v>
      </c>
      <c r="AD19" s="49">
        <f>SUM(AD7:AD18)</f>
        <v>631994</v>
      </c>
      <c r="AE19" s="68">
        <f>SUM(AE7:AE18)</f>
        <v>561627</v>
      </c>
      <c r="AF19" s="52">
        <f>SUM(AF7:AF18)</f>
        <v>490900</v>
      </c>
      <c r="AG19" s="52">
        <f>SUM(AG7:AG18)</f>
        <v>616378</v>
      </c>
    </row>
    <row r="22" spans="1:33" ht="13.5" thickBot="1"/>
    <row r="23" spans="1:33">
      <c r="A23" s="155" t="s">
        <v>18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12"/>
    </row>
    <row r="24" spans="1:33" ht="13.5" thickBot="1">
      <c r="A24" s="71"/>
      <c r="B24" s="72"/>
      <c r="C24" s="72"/>
      <c r="D24" s="72"/>
      <c r="E24" s="72"/>
      <c r="F24" s="72"/>
      <c r="G24" s="72"/>
      <c r="H24" s="72"/>
      <c r="I24" s="108"/>
      <c r="J24" s="72"/>
      <c r="K24" s="72"/>
      <c r="L24" s="72"/>
      <c r="M24" s="72"/>
      <c r="N24" s="72"/>
      <c r="O24" s="72"/>
      <c r="P24" s="72"/>
      <c r="Q24" s="108"/>
      <c r="R24" s="72"/>
      <c r="S24" s="72"/>
      <c r="T24" s="72"/>
      <c r="U24" s="72"/>
      <c r="V24" s="72"/>
      <c r="W24" s="72"/>
      <c r="X24" s="72"/>
      <c r="Y24" s="108"/>
      <c r="Z24" s="72"/>
      <c r="AA24" s="72"/>
      <c r="AB24" s="72"/>
      <c r="AC24" s="72"/>
      <c r="AD24" s="72"/>
      <c r="AE24" s="72"/>
      <c r="AF24" s="108"/>
      <c r="AG24" s="119"/>
    </row>
    <row r="25" spans="1:33">
      <c r="A25" s="31"/>
      <c r="B25" s="152" t="s">
        <v>2</v>
      </c>
      <c r="C25" s="153"/>
      <c r="D25" s="153"/>
      <c r="E25" s="153"/>
      <c r="F25" s="153"/>
      <c r="G25" s="153"/>
      <c r="H25" s="153"/>
      <c r="I25" s="106"/>
      <c r="J25" s="152" t="s">
        <v>3</v>
      </c>
      <c r="K25" s="153"/>
      <c r="L25" s="153"/>
      <c r="M25" s="153"/>
      <c r="N25" s="153"/>
      <c r="O25" s="153"/>
      <c r="P25" s="153"/>
      <c r="Q25" s="106"/>
      <c r="R25" s="152" t="s">
        <v>4</v>
      </c>
      <c r="S25" s="153"/>
      <c r="T25" s="153"/>
      <c r="U25" s="153"/>
      <c r="V25" s="153"/>
      <c r="W25" s="153"/>
      <c r="X25" s="153"/>
      <c r="Y25" s="106"/>
      <c r="Z25" s="152" t="s">
        <v>17</v>
      </c>
      <c r="AA25" s="153"/>
      <c r="AB25" s="153"/>
      <c r="AC25" s="153"/>
      <c r="AD25" s="153"/>
      <c r="AE25" s="153"/>
      <c r="AF25" s="153"/>
      <c r="AG25" s="114"/>
    </row>
    <row r="26" spans="1:33">
      <c r="A26" s="4" t="s">
        <v>5</v>
      </c>
      <c r="B26" s="2">
        <v>2004</v>
      </c>
      <c r="C26" s="3">
        <v>2005</v>
      </c>
      <c r="D26" s="3">
        <v>2006</v>
      </c>
      <c r="E26" s="3">
        <v>2007</v>
      </c>
      <c r="F26" s="3">
        <v>2008</v>
      </c>
      <c r="G26" s="3">
        <v>2009</v>
      </c>
      <c r="H26" s="55">
        <v>2010</v>
      </c>
      <c r="I26" s="55">
        <v>2011</v>
      </c>
      <c r="J26" s="2">
        <v>2004</v>
      </c>
      <c r="K26" s="3">
        <v>2005</v>
      </c>
      <c r="L26" s="3">
        <v>2006</v>
      </c>
      <c r="M26" s="3">
        <v>2007</v>
      </c>
      <c r="N26" s="3">
        <v>2008</v>
      </c>
      <c r="O26" s="3">
        <v>2009</v>
      </c>
      <c r="P26" s="55">
        <v>2010</v>
      </c>
      <c r="Q26" s="55">
        <v>2011</v>
      </c>
      <c r="R26" s="2">
        <v>2004</v>
      </c>
      <c r="S26" s="3">
        <v>2005</v>
      </c>
      <c r="T26" s="3">
        <v>2006</v>
      </c>
      <c r="U26" s="3">
        <v>2007</v>
      </c>
      <c r="V26" s="3">
        <v>2008</v>
      </c>
      <c r="W26" s="3">
        <v>2009</v>
      </c>
      <c r="X26" s="55">
        <v>2010</v>
      </c>
      <c r="Y26" s="55">
        <v>2011</v>
      </c>
      <c r="Z26" s="2">
        <v>2004</v>
      </c>
      <c r="AA26" s="3">
        <v>2005</v>
      </c>
      <c r="AB26" s="3">
        <v>2006</v>
      </c>
      <c r="AC26" s="3">
        <v>2007</v>
      </c>
      <c r="AD26" s="3">
        <v>2008</v>
      </c>
      <c r="AE26" s="3">
        <v>2009</v>
      </c>
      <c r="AF26" s="55">
        <v>2010</v>
      </c>
      <c r="AG26" s="42">
        <v>2011</v>
      </c>
    </row>
    <row r="27" spans="1:33">
      <c r="A27" s="5" t="s">
        <v>6</v>
      </c>
      <c r="B27" s="6"/>
      <c r="C27" s="7"/>
      <c r="D27" s="7"/>
      <c r="E27" s="7"/>
      <c r="F27" s="25"/>
      <c r="G27" s="67"/>
      <c r="H27" s="40"/>
      <c r="I27" s="25"/>
      <c r="J27" s="6"/>
      <c r="K27" s="7"/>
      <c r="L27" s="7"/>
      <c r="M27" s="7"/>
      <c r="N27" s="25"/>
      <c r="O27" s="67"/>
      <c r="P27" s="40"/>
      <c r="Q27" s="25"/>
      <c r="R27" s="6"/>
      <c r="S27" s="7"/>
      <c r="T27" s="7"/>
      <c r="U27" s="7"/>
      <c r="V27" s="25"/>
      <c r="W27" s="67"/>
      <c r="X27" s="40"/>
      <c r="Y27" s="25"/>
      <c r="Z27" s="6">
        <f t="shared" ref="Z27:Z38" si="9">+R27+J27+B27</f>
        <v>0</v>
      </c>
      <c r="AA27" s="7">
        <f t="shared" ref="AA27:AA38" si="10">+S27+K27+C27</f>
        <v>0</v>
      </c>
      <c r="AB27" s="7">
        <f t="shared" ref="AB27:AB38" si="11">+T27+L27+D27</f>
        <v>0</v>
      </c>
      <c r="AC27" s="7">
        <f t="shared" ref="AC27:AC38" si="12">+U27+M27+E27</f>
        <v>0</v>
      </c>
      <c r="AD27" s="25">
        <f t="shared" ref="AD27:AD38" si="13">+V27+N27+F27</f>
        <v>0</v>
      </c>
      <c r="AE27" s="67">
        <f t="shared" ref="AE27:AE38" si="14">+W27+O27+G27</f>
        <v>0</v>
      </c>
      <c r="AF27" s="40">
        <f>+H27+P27+X27</f>
        <v>0</v>
      </c>
      <c r="AG27" s="40">
        <f>+I27+Q27+Y27</f>
        <v>0</v>
      </c>
    </row>
    <row r="28" spans="1:33">
      <c r="A28" s="5" t="s">
        <v>24</v>
      </c>
      <c r="B28" s="6"/>
      <c r="C28" s="7"/>
      <c r="D28" s="7"/>
      <c r="E28" s="7"/>
      <c r="F28" s="25"/>
      <c r="G28" s="63"/>
      <c r="H28" s="40"/>
      <c r="I28" s="25"/>
      <c r="J28" s="6"/>
      <c r="K28" s="7"/>
      <c r="L28" s="7"/>
      <c r="M28" s="7"/>
      <c r="N28" s="25"/>
      <c r="O28" s="63"/>
      <c r="P28" s="40"/>
      <c r="Q28" s="25"/>
      <c r="R28" s="6"/>
      <c r="S28" s="7"/>
      <c r="T28" s="7"/>
      <c r="U28" s="7"/>
      <c r="V28" s="25"/>
      <c r="W28" s="63"/>
      <c r="X28" s="40"/>
      <c r="Y28" s="25"/>
      <c r="Z28" s="6">
        <f t="shared" si="9"/>
        <v>0</v>
      </c>
      <c r="AA28" s="7">
        <f t="shared" si="10"/>
        <v>0</v>
      </c>
      <c r="AB28" s="7">
        <f t="shared" si="11"/>
        <v>0</v>
      </c>
      <c r="AC28" s="7">
        <f t="shared" si="12"/>
        <v>0</v>
      </c>
      <c r="AD28" s="25">
        <f t="shared" si="13"/>
        <v>0</v>
      </c>
      <c r="AE28" s="63">
        <f t="shared" si="14"/>
        <v>0</v>
      </c>
      <c r="AF28" s="40">
        <f t="shared" ref="AF28:AG38" si="15">+X28+P28+H28</f>
        <v>0</v>
      </c>
      <c r="AG28" s="40">
        <f t="shared" si="15"/>
        <v>0</v>
      </c>
    </row>
    <row r="29" spans="1:33">
      <c r="A29" s="5" t="s">
        <v>7</v>
      </c>
      <c r="B29" s="6"/>
      <c r="C29" s="7"/>
      <c r="D29" s="7"/>
      <c r="E29" s="7"/>
      <c r="F29" s="25"/>
      <c r="G29" s="63"/>
      <c r="H29" s="40"/>
      <c r="I29" s="25"/>
      <c r="J29" s="6"/>
      <c r="K29" s="7"/>
      <c r="L29" s="7"/>
      <c r="M29" s="7"/>
      <c r="N29" s="25"/>
      <c r="O29" s="63"/>
      <c r="P29" s="40"/>
      <c r="Q29" s="25"/>
      <c r="R29" s="6"/>
      <c r="S29" s="7"/>
      <c r="T29" s="7"/>
      <c r="U29" s="7"/>
      <c r="V29" s="25"/>
      <c r="W29" s="63"/>
      <c r="X29" s="40"/>
      <c r="Y29" s="25"/>
      <c r="Z29" s="6">
        <f t="shared" si="9"/>
        <v>0</v>
      </c>
      <c r="AA29" s="7">
        <f t="shared" si="10"/>
        <v>0</v>
      </c>
      <c r="AB29" s="7">
        <f t="shared" si="11"/>
        <v>0</v>
      </c>
      <c r="AC29" s="7">
        <f t="shared" si="12"/>
        <v>0</v>
      </c>
      <c r="AD29" s="25">
        <f t="shared" si="13"/>
        <v>0</v>
      </c>
      <c r="AE29" s="63">
        <f t="shared" si="14"/>
        <v>0</v>
      </c>
      <c r="AF29" s="40">
        <f t="shared" si="15"/>
        <v>0</v>
      </c>
      <c r="AG29" s="40">
        <f t="shared" si="15"/>
        <v>0</v>
      </c>
    </row>
    <row r="30" spans="1:33">
      <c r="A30" s="5" t="s">
        <v>8</v>
      </c>
      <c r="B30" s="6"/>
      <c r="C30" s="7"/>
      <c r="D30" s="7"/>
      <c r="E30" s="7"/>
      <c r="F30" s="25"/>
      <c r="G30" s="63"/>
      <c r="H30" s="40"/>
      <c r="I30" s="25"/>
      <c r="J30" s="6"/>
      <c r="K30" s="7"/>
      <c r="L30" s="7"/>
      <c r="M30" s="7"/>
      <c r="N30" s="25"/>
      <c r="O30" s="63"/>
      <c r="P30" s="40"/>
      <c r="Q30" s="25"/>
      <c r="R30" s="6"/>
      <c r="S30" s="7"/>
      <c r="T30" s="7"/>
      <c r="U30" s="7"/>
      <c r="V30" s="25"/>
      <c r="W30" s="63"/>
      <c r="X30" s="40"/>
      <c r="Y30" s="25"/>
      <c r="Z30" s="6">
        <f t="shared" si="9"/>
        <v>0</v>
      </c>
      <c r="AA30" s="7">
        <f t="shared" si="10"/>
        <v>0</v>
      </c>
      <c r="AB30" s="7">
        <f t="shared" si="11"/>
        <v>0</v>
      </c>
      <c r="AC30" s="7">
        <f t="shared" si="12"/>
        <v>0</v>
      </c>
      <c r="AD30" s="25">
        <f t="shared" si="13"/>
        <v>0</v>
      </c>
      <c r="AE30" s="63">
        <f t="shared" si="14"/>
        <v>0</v>
      </c>
      <c r="AF30" s="40">
        <f t="shared" si="15"/>
        <v>0</v>
      </c>
      <c r="AG30" s="40">
        <f t="shared" si="15"/>
        <v>0</v>
      </c>
    </row>
    <row r="31" spans="1:33">
      <c r="A31" s="5" t="s">
        <v>9</v>
      </c>
      <c r="B31" s="6"/>
      <c r="C31" s="7"/>
      <c r="D31" s="7"/>
      <c r="E31" s="7"/>
      <c r="F31" s="25"/>
      <c r="G31" s="63"/>
      <c r="H31" s="40"/>
      <c r="I31" s="25"/>
      <c r="J31" s="6"/>
      <c r="K31" s="7"/>
      <c r="L31" s="7"/>
      <c r="M31" s="7"/>
      <c r="N31" s="25"/>
      <c r="O31" s="63"/>
      <c r="P31" s="40"/>
      <c r="Q31" s="25"/>
      <c r="R31" s="6"/>
      <c r="S31" s="7"/>
      <c r="T31" s="7"/>
      <c r="U31" s="7"/>
      <c r="V31" s="25"/>
      <c r="W31" s="63"/>
      <c r="X31" s="40"/>
      <c r="Y31" s="25"/>
      <c r="Z31" s="6">
        <f t="shared" si="9"/>
        <v>0</v>
      </c>
      <c r="AA31" s="7">
        <f t="shared" si="10"/>
        <v>0</v>
      </c>
      <c r="AB31" s="7">
        <f t="shared" si="11"/>
        <v>0</v>
      </c>
      <c r="AC31" s="7">
        <f t="shared" si="12"/>
        <v>0</v>
      </c>
      <c r="AD31" s="25">
        <f t="shared" si="13"/>
        <v>0</v>
      </c>
      <c r="AE31" s="63">
        <f t="shared" si="14"/>
        <v>0</v>
      </c>
      <c r="AF31" s="40">
        <f t="shared" si="15"/>
        <v>0</v>
      </c>
      <c r="AG31" s="40">
        <f t="shared" si="15"/>
        <v>0</v>
      </c>
    </row>
    <row r="32" spans="1:33">
      <c r="A32" s="5" t="s">
        <v>10</v>
      </c>
      <c r="B32" s="6"/>
      <c r="C32" s="7"/>
      <c r="D32" s="7"/>
      <c r="E32" s="7"/>
      <c r="F32" s="25"/>
      <c r="G32" s="63"/>
      <c r="H32" s="40"/>
      <c r="I32" s="25"/>
      <c r="J32" s="6"/>
      <c r="K32" s="7"/>
      <c r="L32" s="7"/>
      <c r="M32" s="7"/>
      <c r="N32" s="25"/>
      <c r="O32" s="63"/>
      <c r="P32" s="40"/>
      <c r="Q32" s="25"/>
      <c r="R32" s="6"/>
      <c r="S32" s="7"/>
      <c r="T32" s="7"/>
      <c r="U32" s="7"/>
      <c r="V32" s="25"/>
      <c r="W32" s="63"/>
      <c r="X32" s="40"/>
      <c r="Y32" s="25"/>
      <c r="Z32" s="6">
        <f t="shared" si="9"/>
        <v>0</v>
      </c>
      <c r="AA32" s="7">
        <f t="shared" si="10"/>
        <v>0</v>
      </c>
      <c r="AB32" s="7">
        <f t="shared" si="11"/>
        <v>0</v>
      </c>
      <c r="AC32" s="7">
        <f t="shared" si="12"/>
        <v>0</v>
      </c>
      <c r="AD32" s="25">
        <f t="shared" si="13"/>
        <v>0</v>
      </c>
      <c r="AE32" s="63">
        <f t="shared" si="14"/>
        <v>0</v>
      </c>
      <c r="AF32" s="40">
        <f t="shared" si="15"/>
        <v>0</v>
      </c>
      <c r="AG32" s="40">
        <f t="shared" si="15"/>
        <v>0</v>
      </c>
    </row>
    <row r="33" spans="1:33">
      <c r="A33" s="5" t="s">
        <v>11</v>
      </c>
      <c r="B33" s="6"/>
      <c r="C33" s="7"/>
      <c r="D33" s="7"/>
      <c r="E33" s="7"/>
      <c r="F33" s="25"/>
      <c r="G33" s="63"/>
      <c r="H33" s="40"/>
      <c r="I33" s="25"/>
      <c r="J33" s="6"/>
      <c r="K33" s="7"/>
      <c r="L33" s="7"/>
      <c r="M33" s="7"/>
      <c r="N33" s="25"/>
      <c r="O33" s="63"/>
      <c r="P33" s="40"/>
      <c r="Q33" s="25"/>
      <c r="R33" s="6"/>
      <c r="S33" s="7"/>
      <c r="T33" s="7"/>
      <c r="U33" s="7"/>
      <c r="V33" s="25"/>
      <c r="W33" s="63"/>
      <c r="X33" s="40"/>
      <c r="Y33" s="25"/>
      <c r="Z33" s="6">
        <f t="shared" si="9"/>
        <v>0</v>
      </c>
      <c r="AA33" s="7">
        <f t="shared" si="10"/>
        <v>0</v>
      </c>
      <c r="AB33" s="7">
        <f t="shared" si="11"/>
        <v>0</v>
      </c>
      <c r="AC33" s="7">
        <f t="shared" si="12"/>
        <v>0</v>
      </c>
      <c r="AD33" s="25">
        <f t="shared" si="13"/>
        <v>0</v>
      </c>
      <c r="AE33" s="63">
        <f t="shared" si="14"/>
        <v>0</v>
      </c>
      <c r="AF33" s="40">
        <f t="shared" si="15"/>
        <v>0</v>
      </c>
      <c r="AG33" s="40">
        <f t="shared" si="15"/>
        <v>0</v>
      </c>
    </row>
    <row r="34" spans="1:33">
      <c r="A34" s="5" t="s">
        <v>12</v>
      </c>
      <c r="B34" s="6"/>
      <c r="C34" s="7"/>
      <c r="D34" s="7"/>
      <c r="E34" s="7"/>
      <c r="F34" s="25"/>
      <c r="G34" s="63"/>
      <c r="H34" s="40"/>
      <c r="I34" s="25"/>
      <c r="J34" s="6"/>
      <c r="K34" s="7"/>
      <c r="L34" s="7"/>
      <c r="M34" s="7"/>
      <c r="N34" s="25"/>
      <c r="O34" s="63"/>
      <c r="P34" s="40"/>
      <c r="Q34" s="25"/>
      <c r="R34" s="6"/>
      <c r="S34" s="7"/>
      <c r="T34" s="7"/>
      <c r="U34" s="7"/>
      <c r="V34" s="25"/>
      <c r="W34" s="63"/>
      <c r="X34" s="40"/>
      <c r="Y34" s="25"/>
      <c r="Z34" s="6">
        <f t="shared" si="9"/>
        <v>0</v>
      </c>
      <c r="AA34" s="7">
        <f t="shared" si="10"/>
        <v>0</v>
      </c>
      <c r="AB34" s="7">
        <f t="shared" si="11"/>
        <v>0</v>
      </c>
      <c r="AC34" s="7">
        <f t="shared" si="12"/>
        <v>0</v>
      </c>
      <c r="AD34" s="25">
        <f t="shared" si="13"/>
        <v>0</v>
      </c>
      <c r="AE34" s="63">
        <f t="shared" si="14"/>
        <v>0</v>
      </c>
      <c r="AF34" s="40">
        <f t="shared" si="15"/>
        <v>0</v>
      </c>
      <c r="AG34" s="40">
        <f t="shared" si="15"/>
        <v>0</v>
      </c>
    </row>
    <row r="35" spans="1:33">
      <c r="A35" s="5" t="s">
        <v>13</v>
      </c>
      <c r="B35" s="6"/>
      <c r="C35" s="7"/>
      <c r="D35" s="7"/>
      <c r="E35" s="7"/>
      <c r="F35" s="25"/>
      <c r="G35" s="63"/>
      <c r="H35" s="40"/>
      <c r="I35" s="25"/>
      <c r="J35" s="6"/>
      <c r="K35" s="7"/>
      <c r="L35" s="7"/>
      <c r="M35" s="7"/>
      <c r="N35" s="25"/>
      <c r="O35" s="63"/>
      <c r="P35" s="40"/>
      <c r="Q35" s="25"/>
      <c r="R35" s="6"/>
      <c r="S35" s="7"/>
      <c r="T35" s="7"/>
      <c r="U35" s="7"/>
      <c r="V35" s="25"/>
      <c r="W35" s="63"/>
      <c r="X35" s="40"/>
      <c r="Y35" s="25"/>
      <c r="Z35" s="6">
        <f t="shared" si="9"/>
        <v>0</v>
      </c>
      <c r="AA35" s="7">
        <f t="shared" si="10"/>
        <v>0</v>
      </c>
      <c r="AB35" s="7">
        <f t="shared" si="11"/>
        <v>0</v>
      </c>
      <c r="AC35" s="7">
        <f t="shared" si="12"/>
        <v>0</v>
      </c>
      <c r="AD35" s="25">
        <f t="shared" si="13"/>
        <v>0</v>
      </c>
      <c r="AE35" s="63">
        <f t="shared" si="14"/>
        <v>0</v>
      </c>
      <c r="AF35" s="40">
        <f t="shared" si="15"/>
        <v>0</v>
      </c>
      <c r="AG35" s="40">
        <f t="shared" si="15"/>
        <v>0</v>
      </c>
    </row>
    <row r="36" spans="1:33">
      <c r="A36" s="5" t="s">
        <v>14</v>
      </c>
      <c r="B36" s="6"/>
      <c r="C36" s="7"/>
      <c r="D36" s="7"/>
      <c r="E36" s="7"/>
      <c r="F36" s="25"/>
      <c r="G36" s="63"/>
      <c r="H36" s="40"/>
      <c r="I36" s="25"/>
      <c r="J36" s="6"/>
      <c r="K36" s="7"/>
      <c r="L36" s="7"/>
      <c r="M36" s="7"/>
      <c r="N36" s="25"/>
      <c r="O36" s="63"/>
      <c r="P36" s="40"/>
      <c r="Q36" s="25"/>
      <c r="R36" s="6"/>
      <c r="S36" s="7"/>
      <c r="T36" s="7"/>
      <c r="U36" s="7"/>
      <c r="V36" s="25"/>
      <c r="W36" s="63"/>
      <c r="X36" s="40"/>
      <c r="Y36" s="25"/>
      <c r="Z36" s="6">
        <f t="shared" si="9"/>
        <v>0</v>
      </c>
      <c r="AA36" s="7">
        <f t="shared" si="10"/>
        <v>0</v>
      </c>
      <c r="AB36" s="7">
        <f t="shared" si="11"/>
        <v>0</v>
      </c>
      <c r="AC36" s="7">
        <f t="shared" si="12"/>
        <v>0</v>
      </c>
      <c r="AD36" s="25">
        <f t="shared" si="13"/>
        <v>0</v>
      </c>
      <c r="AE36" s="63">
        <f t="shared" si="14"/>
        <v>0</v>
      </c>
      <c r="AF36" s="40">
        <f t="shared" si="15"/>
        <v>0</v>
      </c>
      <c r="AG36" s="40">
        <f t="shared" si="15"/>
        <v>0</v>
      </c>
    </row>
    <row r="37" spans="1:33">
      <c r="A37" s="5" t="s">
        <v>15</v>
      </c>
      <c r="B37" s="6"/>
      <c r="C37" s="7"/>
      <c r="D37" s="7"/>
      <c r="E37" s="7"/>
      <c r="F37" s="25"/>
      <c r="G37" s="63"/>
      <c r="H37" s="40"/>
      <c r="I37" s="25"/>
      <c r="J37" s="6"/>
      <c r="K37" s="7"/>
      <c r="L37" s="7"/>
      <c r="M37" s="7"/>
      <c r="N37" s="25"/>
      <c r="O37" s="63"/>
      <c r="P37" s="40"/>
      <c r="Q37" s="25"/>
      <c r="R37" s="6"/>
      <c r="S37" s="7"/>
      <c r="T37" s="7"/>
      <c r="U37" s="7"/>
      <c r="V37" s="25"/>
      <c r="W37" s="63"/>
      <c r="X37" s="40"/>
      <c r="Y37" s="25"/>
      <c r="Z37" s="6">
        <f t="shared" si="9"/>
        <v>0</v>
      </c>
      <c r="AA37" s="7">
        <f t="shared" si="10"/>
        <v>0</v>
      </c>
      <c r="AB37" s="7">
        <f t="shared" si="11"/>
        <v>0</v>
      </c>
      <c r="AC37" s="7">
        <f t="shared" si="12"/>
        <v>0</v>
      </c>
      <c r="AD37" s="25">
        <f t="shared" si="13"/>
        <v>0</v>
      </c>
      <c r="AE37" s="63">
        <f t="shared" si="14"/>
        <v>0</v>
      </c>
      <c r="AF37" s="40">
        <f t="shared" si="15"/>
        <v>0</v>
      </c>
      <c r="AG37" s="40">
        <f t="shared" si="15"/>
        <v>0</v>
      </c>
    </row>
    <row r="38" spans="1:33">
      <c r="A38" s="5" t="s">
        <v>16</v>
      </c>
      <c r="B38" s="6"/>
      <c r="C38" s="7"/>
      <c r="D38" s="7"/>
      <c r="E38" s="7"/>
      <c r="F38" s="25"/>
      <c r="G38" s="63"/>
      <c r="H38" s="40"/>
      <c r="I38" s="25"/>
      <c r="J38" s="6"/>
      <c r="K38" s="7"/>
      <c r="L38" s="7"/>
      <c r="M38" s="7"/>
      <c r="N38" s="25"/>
      <c r="O38" s="63"/>
      <c r="P38" s="40"/>
      <c r="Q38" s="25"/>
      <c r="R38" s="6"/>
      <c r="S38" s="7"/>
      <c r="T38" s="7"/>
      <c r="U38" s="7"/>
      <c r="V38" s="25"/>
      <c r="W38" s="63"/>
      <c r="X38" s="40"/>
      <c r="Y38" s="25"/>
      <c r="Z38" s="6">
        <f t="shared" si="9"/>
        <v>0</v>
      </c>
      <c r="AA38" s="7">
        <f t="shared" si="10"/>
        <v>0</v>
      </c>
      <c r="AB38" s="7">
        <f t="shared" si="11"/>
        <v>0</v>
      </c>
      <c r="AC38" s="7">
        <f t="shared" si="12"/>
        <v>0</v>
      </c>
      <c r="AD38" s="25">
        <f t="shared" si="13"/>
        <v>0</v>
      </c>
      <c r="AE38" s="63">
        <f t="shared" si="14"/>
        <v>0</v>
      </c>
      <c r="AF38" s="40">
        <f t="shared" si="15"/>
        <v>0</v>
      </c>
      <c r="AG38" s="40">
        <f t="shared" si="15"/>
        <v>0</v>
      </c>
    </row>
    <row r="39" spans="1:33" ht="13.5" thickBot="1">
      <c r="A39" s="8" t="s">
        <v>17</v>
      </c>
      <c r="B39" s="9">
        <f t="shared" ref="B39:Z39" si="16">SUM(B27:B38)</f>
        <v>0</v>
      </c>
      <c r="C39" s="10">
        <f t="shared" si="16"/>
        <v>0</v>
      </c>
      <c r="D39" s="10">
        <f t="shared" si="16"/>
        <v>0</v>
      </c>
      <c r="E39" s="10">
        <f t="shared" si="16"/>
        <v>0</v>
      </c>
      <c r="F39" s="49">
        <f t="shared" si="16"/>
        <v>0</v>
      </c>
      <c r="G39" s="68">
        <f t="shared" si="16"/>
        <v>0</v>
      </c>
      <c r="H39" s="52">
        <f t="shared" si="16"/>
        <v>0</v>
      </c>
      <c r="I39" s="52">
        <f t="shared" si="16"/>
        <v>0</v>
      </c>
      <c r="J39" s="9">
        <f t="shared" si="16"/>
        <v>0</v>
      </c>
      <c r="K39" s="10">
        <f t="shared" si="16"/>
        <v>0</v>
      </c>
      <c r="L39" s="10">
        <f t="shared" si="16"/>
        <v>0</v>
      </c>
      <c r="M39" s="10">
        <f t="shared" si="16"/>
        <v>0</v>
      </c>
      <c r="N39" s="49">
        <f t="shared" si="16"/>
        <v>0</v>
      </c>
      <c r="O39" s="10">
        <f t="shared" si="16"/>
        <v>0</v>
      </c>
      <c r="P39" s="70">
        <f t="shared" si="16"/>
        <v>0</v>
      </c>
      <c r="Q39" s="70">
        <f t="shared" si="16"/>
        <v>0</v>
      </c>
      <c r="R39" s="9">
        <f t="shared" si="16"/>
        <v>0</v>
      </c>
      <c r="S39" s="10">
        <f t="shared" si="16"/>
        <v>0</v>
      </c>
      <c r="T39" s="10">
        <f t="shared" si="16"/>
        <v>0</v>
      </c>
      <c r="U39" s="10">
        <f t="shared" si="16"/>
        <v>0</v>
      </c>
      <c r="V39" s="49">
        <f t="shared" si="16"/>
        <v>0</v>
      </c>
      <c r="W39" s="10">
        <f t="shared" si="16"/>
        <v>0</v>
      </c>
      <c r="X39" s="70">
        <f t="shared" si="16"/>
        <v>0</v>
      </c>
      <c r="Y39" s="70">
        <f t="shared" si="16"/>
        <v>0</v>
      </c>
      <c r="Z39" s="9">
        <f t="shared" si="16"/>
        <v>0</v>
      </c>
      <c r="AA39" s="10">
        <f>+S39+K39+C39</f>
        <v>0</v>
      </c>
      <c r="AB39" s="10">
        <f>+T39+L39+D39</f>
        <v>0</v>
      </c>
      <c r="AC39" s="10">
        <f>+U39+M39+E39</f>
        <v>0</v>
      </c>
      <c r="AD39" s="49">
        <f>SUM(AD27:AD38)</f>
        <v>0</v>
      </c>
      <c r="AE39" s="68">
        <f>SUM(AE27:AE38)</f>
        <v>0</v>
      </c>
      <c r="AF39" s="52">
        <f>SUM(AF27:AF38)</f>
        <v>0</v>
      </c>
      <c r="AG39" s="52">
        <f>SUM(AG27:AG38)</f>
        <v>0</v>
      </c>
    </row>
    <row r="42" spans="1:33" ht="13.5" thickBot="1"/>
    <row r="43" spans="1:33">
      <c r="A43" s="155" t="s">
        <v>36</v>
      </c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26"/>
      <c r="Z43" s="121"/>
    </row>
    <row r="44" spans="1:33" ht="13.5" thickBot="1">
      <c r="A44" s="157" t="s">
        <v>35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27"/>
      <c r="Z44" s="121"/>
    </row>
    <row r="45" spans="1:33">
      <c r="A45" s="53"/>
      <c r="B45" s="152" t="s">
        <v>19</v>
      </c>
      <c r="C45" s="153"/>
      <c r="D45" s="153"/>
      <c r="E45" s="153"/>
      <c r="F45" s="153"/>
      <c r="G45" s="153"/>
      <c r="H45" s="153"/>
      <c r="I45" s="106"/>
      <c r="J45" s="152" t="s">
        <v>20</v>
      </c>
      <c r="K45" s="153"/>
      <c r="L45" s="153"/>
      <c r="M45" s="153"/>
      <c r="N45" s="153"/>
      <c r="O45" s="153"/>
      <c r="P45" s="153"/>
      <c r="Q45" s="106"/>
      <c r="R45" s="152" t="s">
        <v>21</v>
      </c>
      <c r="S45" s="153"/>
      <c r="T45" s="153"/>
      <c r="U45" s="153"/>
      <c r="V45" s="153"/>
      <c r="W45" s="153"/>
      <c r="X45" s="153"/>
      <c r="Y45" s="125"/>
      <c r="Z45" s="121"/>
      <c r="AA45" s="18"/>
      <c r="AB45" s="18"/>
    </row>
    <row r="46" spans="1:33">
      <c r="A46" s="2" t="s">
        <v>5</v>
      </c>
      <c r="B46" s="2">
        <v>2004</v>
      </c>
      <c r="C46" s="3">
        <v>2005</v>
      </c>
      <c r="D46" s="3">
        <v>2006</v>
      </c>
      <c r="E46" s="3">
        <v>2007</v>
      </c>
      <c r="F46" s="3">
        <v>2008</v>
      </c>
      <c r="G46" s="3">
        <v>2009</v>
      </c>
      <c r="H46" s="55">
        <v>2010</v>
      </c>
      <c r="I46" s="55">
        <v>2011</v>
      </c>
      <c r="J46" s="2">
        <v>2004</v>
      </c>
      <c r="K46" s="3">
        <v>2005</v>
      </c>
      <c r="L46" s="3">
        <v>2006</v>
      </c>
      <c r="M46" s="3">
        <v>2007</v>
      </c>
      <c r="N46" s="3">
        <v>2008</v>
      </c>
      <c r="O46" s="3">
        <v>2009</v>
      </c>
      <c r="P46" s="55">
        <v>2010</v>
      </c>
      <c r="Q46" s="55">
        <v>2011</v>
      </c>
      <c r="R46" s="2">
        <v>2004</v>
      </c>
      <c r="S46" s="3">
        <v>2005</v>
      </c>
      <c r="T46" s="3">
        <v>2006</v>
      </c>
      <c r="U46" s="3">
        <v>2007</v>
      </c>
      <c r="V46" s="3">
        <v>2008</v>
      </c>
      <c r="W46" s="3">
        <v>2009</v>
      </c>
      <c r="X46" s="55">
        <v>2010</v>
      </c>
      <c r="Y46" s="48">
        <v>2011</v>
      </c>
      <c r="Z46" s="104"/>
      <c r="AA46" s="18"/>
      <c r="AB46" s="18"/>
    </row>
    <row r="47" spans="1:33">
      <c r="A47" s="11" t="s">
        <v>6</v>
      </c>
      <c r="B47" s="6">
        <v>1433</v>
      </c>
      <c r="C47" s="7">
        <v>1706</v>
      </c>
      <c r="D47" s="7">
        <v>1327</v>
      </c>
      <c r="E47" s="7">
        <v>2702</v>
      </c>
      <c r="F47" s="25">
        <v>2238</v>
      </c>
      <c r="G47" s="67">
        <v>2790</v>
      </c>
      <c r="H47" s="51">
        <v>1642</v>
      </c>
      <c r="I47" s="25">
        <v>1440</v>
      </c>
      <c r="J47" s="6">
        <v>633</v>
      </c>
      <c r="K47" s="7">
        <v>657</v>
      </c>
      <c r="L47" s="7">
        <v>574</v>
      </c>
      <c r="M47" s="7">
        <v>958</v>
      </c>
      <c r="N47" s="25">
        <v>905</v>
      </c>
      <c r="O47" s="7">
        <v>1047</v>
      </c>
      <c r="P47" s="69">
        <v>806</v>
      </c>
      <c r="Q47" s="25">
        <v>357</v>
      </c>
      <c r="R47" s="6"/>
      <c r="S47" s="7">
        <v>0</v>
      </c>
      <c r="T47" s="7">
        <v>0</v>
      </c>
      <c r="U47" s="7">
        <v>0</v>
      </c>
      <c r="V47" s="25">
        <v>0</v>
      </c>
      <c r="W47" s="7">
        <v>0</v>
      </c>
      <c r="X47" s="69">
        <v>0</v>
      </c>
      <c r="Y47" s="25">
        <v>0</v>
      </c>
      <c r="Z47" s="24"/>
      <c r="AA47" s="25"/>
      <c r="AB47" s="25"/>
    </row>
    <row r="48" spans="1:33">
      <c r="A48" s="5" t="s">
        <v>24</v>
      </c>
      <c r="B48" s="6">
        <v>1455</v>
      </c>
      <c r="C48" s="7">
        <v>1337</v>
      </c>
      <c r="D48" s="7">
        <v>1407</v>
      </c>
      <c r="E48" s="7">
        <v>2075</v>
      </c>
      <c r="F48" s="25">
        <v>2042</v>
      </c>
      <c r="G48" s="63">
        <v>2251</v>
      </c>
      <c r="H48" s="40">
        <v>1064</v>
      </c>
      <c r="I48" s="25">
        <v>1088</v>
      </c>
      <c r="J48" s="6">
        <v>651</v>
      </c>
      <c r="K48" s="7">
        <v>605</v>
      </c>
      <c r="L48" s="7">
        <v>466</v>
      </c>
      <c r="M48" s="7">
        <v>569</v>
      </c>
      <c r="N48" s="25">
        <v>780</v>
      </c>
      <c r="O48" s="7">
        <v>941</v>
      </c>
      <c r="P48" s="29">
        <v>499</v>
      </c>
      <c r="Q48" s="25">
        <v>347</v>
      </c>
      <c r="R48" s="6"/>
      <c r="S48" s="7">
        <v>0</v>
      </c>
      <c r="T48" s="7">
        <v>0</v>
      </c>
      <c r="U48" s="7">
        <v>0</v>
      </c>
      <c r="V48" s="25">
        <v>10</v>
      </c>
      <c r="W48" s="7">
        <v>0</v>
      </c>
      <c r="X48" s="29">
        <v>0</v>
      </c>
      <c r="Y48" s="25">
        <v>0</v>
      </c>
      <c r="Z48" s="24"/>
      <c r="AA48" s="25"/>
      <c r="AB48" s="25"/>
    </row>
    <row r="49" spans="1:28">
      <c r="A49" s="11" t="s">
        <v>7</v>
      </c>
      <c r="B49" s="6">
        <v>1109</v>
      </c>
      <c r="C49" s="7">
        <v>1613</v>
      </c>
      <c r="D49" s="7">
        <v>1640</v>
      </c>
      <c r="E49" s="7">
        <v>1755</v>
      </c>
      <c r="F49" s="25">
        <v>2443</v>
      </c>
      <c r="G49" s="63">
        <v>1996</v>
      </c>
      <c r="H49" s="40">
        <v>1147</v>
      </c>
      <c r="I49" s="24">
        <v>1404</v>
      </c>
      <c r="J49" s="6">
        <v>534</v>
      </c>
      <c r="K49" s="7">
        <v>552</v>
      </c>
      <c r="L49" s="7">
        <v>559</v>
      </c>
      <c r="M49" s="7">
        <v>725</v>
      </c>
      <c r="N49" s="25">
        <v>912</v>
      </c>
      <c r="O49" s="7">
        <v>998</v>
      </c>
      <c r="P49" s="29">
        <v>499</v>
      </c>
      <c r="Q49" s="24">
        <v>293</v>
      </c>
      <c r="R49" s="6"/>
      <c r="S49" s="7">
        <v>0</v>
      </c>
      <c r="T49" s="7">
        <v>0</v>
      </c>
      <c r="U49" s="7">
        <v>0</v>
      </c>
      <c r="V49" s="25">
        <v>0</v>
      </c>
      <c r="W49" s="7">
        <v>0</v>
      </c>
      <c r="X49" s="29">
        <v>0</v>
      </c>
      <c r="Y49" s="25">
        <v>0</v>
      </c>
      <c r="Z49" s="24"/>
      <c r="AA49" s="25"/>
      <c r="AB49" s="25"/>
    </row>
    <row r="50" spans="1:28">
      <c r="A50" s="11" t="s">
        <v>8</v>
      </c>
      <c r="B50" s="6">
        <v>920</v>
      </c>
      <c r="C50" s="7">
        <v>1509</v>
      </c>
      <c r="D50" s="7">
        <v>1488</v>
      </c>
      <c r="E50" s="7">
        <v>1960</v>
      </c>
      <c r="F50" s="25">
        <v>1688</v>
      </c>
      <c r="G50" s="63">
        <v>1663</v>
      </c>
      <c r="H50" s="40">
        <v>998</v>
      </c>
      <c r="I50" s="25">
        <v>1196</v>
      </c>
      <c r="J50" s="6">
        <v>499</v>
      </c>
      <c r="K50" s="7">
        <v>515</v>
      </c>
      <c r="L50" s="7">
        <v>576</v>
      </c>
      <c r="M50" s="7">
        <v>508</v>
      </c>
      <c r="N50" s="25">
        <v>870</v>
      </c>
      <c r="O50" s="7">
        <v>790</v>
      </c>
      <c r="P50" s="29">
        <v>360</v>
      </c>
      <c r="Q50" s="25">
        <v>272</v>
      </c>
      <c r="R50" s="6"/>
      <c r="S50" s="7">
        <v>0</v>
      </c>
      <c r="T50" s="7">
        <v>0</v>
      </c>
      <c r="U50" s="7">
        <v>0</v>
      </c>
      <c r="V50" s="25">
        <v>0</v>
      </c>
      <c r="W50" s="7">
        <v>0</v>
      </c>
      <c r="X50" s="29">
        <v>0</v>
      </c>
      <c r="Y50" s="25">
        <v>0</v>
      </c>
      <c r="Z50" s="24"/>
      <c r="AA50" s="25"/>
      <c r="AB50" s="25"/>
    </row>
    <row r="51" spans="1:28">
      <c r="A51" s="11" t="s">
        <v>9</v>
      </c>
      <c r="B51" s="6">
        <v>1088</v>
      </c>
      <c r="C51" s="7">
        <v>1031</v>
      </c>
      <c r="D51" s="7">
        <v>1471</v>
      </c>
      <c r="E51" s="7">
        <v>2740</v>
      </c>
      <c r="F51" s="25">
        <v>1974</v>
      </c>
      <c r="G51" s="63">
        <v>1909</v>
      </c>
      <c r="H51" s="40">
        <v>958</v>
      </c>
      <c r="I51" s="25">
        <v>1539</v>
      </c>
      <c r="J51" s="6">
        <v>496</v>
      </c>
      <c r="K51" s="7">
        <v>450</v>
      </c>
      <c r="L51" s="7">
        <v>574</v>
      </c>
      <c r="M51" s="7">
        <v>685</v>
      </c>
      <c r="N51" s="25">
        <v>944</v>
      </c>
      <c r="O51" s="7">
        <v>696</v>
      </c>
      <c r="P51" s="29">
        <v>257</v>
      </c>
      <c r="Q51" s="25">
        <v>322</v>
      </c>
      <c r="R51" s="6"/>
      <c r="S51" s="7">
        <v>0</v>
      </c>
      <c r="T51" s="7">
        <v>0</v>
      </c>
      <c r="U51" s="7">
        <v>0</v>
      </c>
      <c r="V51" s="25">
        <v>0</v>
      </c>
      <c r="W51" s="7">
        <v>1</v>
      </c>
      <c r="X51" s="29">
        <v>0</v>
      </c>
      <c r="Y51" s="25">
        <v>0</v>
      </c>
      <c r="Z51" s="24"/>
      <c r="AA51" s="25"/>
      <c r="AB51" s="25"/>
    </row>
    <row r="52" spans="1:28">
      <c r="A52" s="11" t="s">
        <v>10</v>
      </c>
      <c r="B52" s="6">
        <v>1404</v>
      </c>
      <c r="C52" s="7">
        <v>1428</v>
      </c>
      <c r="D52" s="7">
        <v>1489</v>
      </c>
      <c r="E52" s="7">
        <v>1956</v>
      </c>
      <c r="F52" s="25">
        <v>1775</v>
      </c>
      <c r="G52" s="63">
        <v>1277</v>
      </c>
      <c r="H52" s="40">
        <v>1194</v>
      </c>
      <c r="I52" s="25">
        <v>1399</v>
      </c>
      <c r="J52" s="6">
        <v>424</v>
      </c>
      <c r="K52" s="7">
        <v>477</v>
      </c>
      <c r="L52" s="7">
        <v>521</v>
      </c>
      <c r="M52" s="7">
        <v>812</v>
      </c>
      <c r="N52" s="25">
        <v>542</v>
      </c>
      <c r="O52" s="7">
        <v>680</v>
      </c>
      <c r="P52" s="29">
        <v>253</v>
      </c>
      <c r="Q52" s="25">
        <v>318</v>
      </c>
      <c r="R52" s="6"/>
      <c r="S52" s="7">
        <v>0</v>
      </c>
      <c r="T52" s="7">
        <v>0</v>
      </c>
      <c r="U52" s="7">
        <v>0</v>
      </c>
      <c r="V52" s="25">
        <v>0</v>
      </c>
      <c r="W52" s="7">
        <v>0</v>
      </c>
      <c r="X52" s="29">
        <v>0</v>
      </c>
      <c r="Y52" s="25">
        <v>0</v>
      </c>
      <c r="Z52" s="24"/>
      <c r="AA52" s="25"/>
      <c r="AB52" s="25"/>
    </row>
    <row r="53" spans="1:28">
      <c r="A53" s="11" t="s">
        <v>11</v>
      </c>
      <c r="B53" s="6">
        <v>1916</v>
      </c>
      <c r="C53" s="7">
        <v>2005</v>
      </c>
      <c r="D53" s="7">
        <v>1848</v>
      </c>
      <c r="E53" s="7">
        <v>2121</v>
      </c>
      <c r="F53" s="25">
        <v>2162</v>
      </c>
      <c r="G53" s="63">
        <v>1898</v>
      </c>
      <c r="H53" s="40">
        <v>1380</v>
      </c>
      <c r="I53" s="25">
        <v>1720</v>
      </c>
      <c r="J53" s="6">
        <v>502</v>
      </c>
      <c r="K53" s="7">
        <v>540</v>
      </c>
      <c r="L53" s="7">
        <v>566</v>
      </c>
      <c r="M53" s="7">
        <v>750</v>
      </c>
      <c r="N53" s="25">
        <v>576</v>
      </c>
      <c r="O53" s="7">
        <v>637</v>
      </c>
      <c r="P53" s="29">
        <v>244</v>
      </c>
      <c r="Q53" s="25">
        <v>350</v>
      </c>
      <c r="R53" s="6">
        <v>18</v>
      </c>
      <c r="S53" s="7">
        <v>0</v>
      </c>
      <c r="T53" s="7">
        <v>0</v>
      </c>
      <c r="U53" s="7">
        <v>17</v>
      </c>
      <c r="V53" s="25">
        <v>0</v>
      </c>
      <c r="W53" s="7">
        <v>0</v>
      </c>
      <c r="X53" s="29">
        <v>0</v>
      </c>
      <c r="Y53" s="25">
        <v>26</v>
      </c>
      <c r="Z53" s="24"/>
      <c r="AA53" s="25"/>
      <c r="AB53" s="25"/>
    </row>
    <row r="54" spans="1:28">
      <c r="A54" s="11" t="s">
        <v>12</v>
      </c>
      <c r="B54" s="6">
        <v>1319</v>
      </c>
      <c r="C54" s="7">
        <v>1966</v>
      </c>
      <c r="D54" s="7">
        <v>2177</v>
      </c>
      <c r="E54" s="7">
        <v>1789</v>
      </c>
      <c r="F54" s="25">
        <v>2140</v>
      </c>
      <c r="G54" s="63">
        <v>1757</v>
      </c>
      <c r="H54" s="40">
        <v>1539</v>
      </c>
      <c r="I54" s="73">
        <v>1928</v>
      </c>
      <c r="J54" s="6">
        <v>411</v>
      </c>
      <c r="K54" s="7">
        <v>580</v>
      </c>
      <c r="L54" s="7">
        <v>615</v>
      </c>
      <c r="M54" s="7">
        <v>840</v>
      </c>
      <c r="N54" s="25">
        <v>505</v>
      </c>
      <c r="O54" s="7">
        <v>639</v>
      </c>
      <c r="P54" s="29">
        <v>241</v>
      </c>
      <c r="Q54" s="24">
        <v>255</v>
      </c>
      <c r="R54" s="6"/>
      <c r="S54" s="7">
        <v>0</v>
      </c>
      <c r="T54" s="7">
        <v>0</v>
      </c>
      <c r="U54" s="7">
        <v>0</v>
      </c>
      <c r="V54" s="25">
        <v>0</v>
      </c>
      <c r="W54" s="7">
        <v>7.5</v>
      </c>
      <c r="X54" s="29">
        <v>0</v>
      </c>
      <c r="Y54" s="25">
        <v>0</v>
      </c>
      <c r="Z54" s="24"/>
      <c r="AA54" s="25"/>
      <c r="AB54" s="25"/>
    </row>
    <row r="55" spans="1:28">
      <c r="A55" s="11" t="s">
        <v>13</v>
      </c>
      <c r="B55" s="6">
        <v>1283</v>
      </c>
      <c r="C55" s="7">
        <v>1756</v>
      </c>
      <c r="D55" s="7">
        <v>1560</v>
      </c>
      <c r="E55" s="7">
        <v>2000</v>
      </c>
      <c r="F55" s="25">
        <v>1763</v>
      </c>
      <c r="G55" s="63">
        <v>1431</v>
      </c>
      <c r="H55" s="40">
        <v>1325</v>
      </c>
      <c r="I55" s="73">
        <v>1558</v>
      </c>
      <c r="J55" s="6">
        <v>454</v>
      </c>
      <c r="K55" s="7">
        <v>635</v>
      </c>
      <c r="L55" s="7">
        <v>626</v>
      </c>
      <c r="M55" s="7">
        <v>733</v>
      </c>
      <c r="N55" s="25">
        <v>687</v>
      </c>
      <c r="O55" s="7">
        <v>597</v>
      </c>
      <c r="P55" s="29">
        <v>226</v>
      </c>
      <c r="Q55" s="25">
        <v>246</v>
      </c>
      <c r="R55" s="6"/>
      <c r="S55" s="7">
        <v>0</v>
      </c>
      <c r="T55" s="7">
        <v>0</v>
      </c>
      <c r="U55" s="7">
        <v>0</v>
      </c>
      <c r="V55" s="25">
        <v>0</v>
      </c>
      <c r="W55" s="7">
        <v>0</v>
      </c>
      <c r="X55" s="29">
        <v>0</v>
      </c>
      <c r="Y55" s="25">
        <v>0</v>
      </c>
      <c r="Z55" s="24"/>
      <c r="AA55" s="25"/>
      <c r="AB55" s="25"/>
    </row>
    <row r="56" spans="1:28">
      <c r="A56" s="11" t="s">
        <v>14</v>
      </c>
      <c r="B56" s="6">
        <v>1320</v>
      </c>
      <c r="C56" s="7">
        <v>1835</v>
      </c>
      <c r="D56" s="7">
        <v>2058</v>
      </c>
      <c r="E56" s="7">
        <v>2543</v>
      </c>
      <c r="F56" s="25">
        <v>1838</v>
      </c>
      <c r="G56" s="63">
        <v>1742</v>
      </c>
      <c r="H56" s="40">
        <v>1086</v>
      </c>
      <c r="I56" s="24">
        <v>1236</v>
      </c>
      <c r="J56" s="6">
        <v>425</v>
      </c>
      <c r="K56" s="7">
        <v>511</v>
      </c>
      <c r="L56" s="7">
        <v>839</v>
      </c>
      <c r="M56" s="7">
        <v>697</v>
      </c>
      <c r="N56" s="25">
        <v>762</v>
      </c>
      <c r="O56" s="7">
        <v>654</v>
      </c>
      <c r="P56" s="29">
        <v>252</v>
      </c>
      <c r="Q56" s="25">
        <v>307</v>
      </c>
      <c r="R56" s="6">
        <v>29</v>
      </c>
      <c r="S56" s="7">
        <v>0</v>
      </c>
      <c r="T56" s="7">
        <v>0</v>
      </c>
      <c r="U56" s="7">
        <v>0</v>
      </c>
      <c r="V56" s="25">
        <v>0</v>
      </c>
      <c r="W56" s="7">
        <v>0</v>
      </c>
      <c r="X56" s="29">
        <v>7</v>
      </c>
      <c r="Y56" s="25">
        <v>0</v>
      </c>
      <c r="Z56" s="24"/>
      <c r="AA56" s="25"/>
      <c r="AB56" s="25"/>
    </row>
    <row r="57" spans="1:28">
      <c r="A57" s="11" t="s">
        <v>15</v>
      </c>
      <c r="B57" s="6">
        <v>1688</v>
      </c>
      <c r="C57" s="7">
        <v>2042</v>
      </c>
      <c r="D57" s="7">
        <v>2518</v>
      </c>
      <c r="E57" s="7">
        <v>2203</v>
      </c>
      <c r="F57" s="25">
        <v>2091</v>
      </c>
      <c r="G57" s="63">
        <v>1748</v>
      </c>
      <c r="H57" s="40">
        <v>1328</v>
      </c>
      <c r="I57" s="25">
        <v>1834</v>
      </c>
      <c r="J57" s="6">
        <v>507</v>
      </c>
      <c r="K57" s="7">
        <v>647</v>
      </c>
      <c r="L57" s="7">
        <v>776</v>
      </c>
      <c r="M57" s="7">
        <v>805</v>
      </c>
      <c r="N57" s="25">
        <v>828</v>
      </c>
      <c r="O57" s="7">
        <v>688</v>
      </c>
      <c r="P57" s="29">
        <v>315</v>
      </c>
      <c r="Q57" s="25">
        <v>351</v>
      </c>
      <c r="R57" s="6"/>
      <c r="S57" s="7">
        <v>0</v>
      </c>
      <c r="T57" s="7">
        <v>0</v>
      </c>
      <c r="U57" s="7">
        <v>0</v>
      </c>
      <c r="V57" s="25">
        <v>0</v>
      </c>
      <c r="W57" s="7">
        <v>0</v>
      </c>
      <c r="X57" s="29">
        <v>0</v>
      </c>
      <c r="Y57" s="25">
        <v>0</v>
      </c>
      <c r="Z57" s="24"/>
      <c r="AA57" s="25"/>
      <c r="AB57" s="25"/>
    </row>
    <row r="58" spans="1:28">
      <c r="A58" s="11" t="s">
        <v>16</v>
      </c>
      <c r="B58" s="6">
        <v>1708</v>
      </c>
      <c r="C58" s="7">
        <v>1876</v>
      </c>
      <c r="D58" s="7">
        <v>2477</v>
      </c>
      <c r="E58" s="7">
        <v>2566</v>
      </c>
      <c r="F58" s="25">
        <v>2351</v>
      </c>
      <c r="G58" s="63">
        <v>1999</v>
      </c>
      <c r="H58" s="40">
        <v>1445</v>
      </c>
      <c r="I58" s="24">
        <v>1633</v>
      </c>
      <c r="J58" s="6">
        <v>613</v>
      </c>
      <c r="K58" s="7">
        <v>571</v>
      </c>
      <c r="L58" s="7">
        <v>817</v>
      </c>
      <c r="M58" s="7">
        <v>931</v>
      </c>
      <c r="N58" s="25">
        <v>828</v>
      </c>
      <c r="O58" s="7">
        <v>751</v>
      </c>
      <c r="P58" s="29">
        <v>317</v>
      </c>
      <c r="Q58" s="24">
        <v>348</v>
      </c>
      <c r="R58" s="6">
        <v>5</v>
      </c>
      <c r="S58" s="7">
        <v>0</v>
      </c>
      <c r="T58" s="7">
        <v>0</v>
      </c>
      <c r="U58" s="7">
        <v>0</v>
      </c>
      <c r="V58" s="25">
        <v>0</v>
      </c>
      <c r="W58" s="7">
        <v>1</v>
      </c>
      <c r="X58" s="29">
        <v>0</v>
      </c>
      <c r="Y58" s="25"/>
      <c r="Z58" s="24"/>
      <c r="AA58" s="25"/>
      <c r="AB58" s="25"/>
    </row>
    <row r="59" spans="1:28" ht="13.5" thickBot="1">
      <c r="A59" s="12" t="s">
        <v>17</v>
      </c>
      <c r="B59" s="9">
        <f t="shared" ref="B59:Y59" si="17">SUM(B47:B58)</f>
        <v>16643</v>
      </c>
      <c r="C59" s="10">
        <f t="shared" si="17"/>
        <v>20104</v>
      </c>
      <c r="D59" s="10">
        <f t="shared" si="17"/>
        <v>21460</v>
      </c>
      <c r="E59" s="10">
        <f t="shared" si="17"/>
        <v>26410</v>
      </c>
      <c r="F59" s="49">
        <f t="shared" si="17"/>
        <v>24505</v>
      </c>
      <c r="G59" s="68">
        <f t="shared" si="17"/>
        <v>22461</v>
      </c>
      <c r="H59" s="52">
        <f t="shared" si="17"/>
        <v>15106</v>
      </c>
      <c r="I59" s="52">
        <f t="shared" si="17"/>
        <v>17975</v>
      </c>
      <c r="J59" s="9">
        <f t="shared" si="17"/>
        <v>6149</v>
      </c>
      <c r="K59" s="10">
        <f t="shared" si="17"/>
        <v>6740</v>
      </c>
      <c r="L59" s="10">
        <f t="shared" si="17"/>
        <v>7509</v>
      </c>
      <c r="M59" s="10">
        <f t="shared" si="17"/>
        <v>9013</v>
      </c>
      <c r="N59" s="49">
        <f t="shared" si="17"/>
        <v>9139</v>
      </c>
      <c r="O59" s="10">
        <f t="shared" si="17"/>
        <v>9118</v>
      </c>
      <c r="P59" s="70">
        <f t="shared" si="17"/>
        <v>4269</v>
      </c>
      <c r="Q59" s="70">
        <f t="shared" si="17"/>
        <v>3766</v>
      </c>
      <c r="R59" s="9">
        <f t="shared" si="17"/>
        <v>52</v>
      </c>
      <c r="S59" s="10">
        <f t="shared" si="17"/>
        <v>0</v>
      </c>
      <c r="T59" s="10">
        <f t="shared" si="17"/>
        <v>0</v>
      </c>
      <c r="U59" s="10">
        <f t="shared" si="17"/>
        <v>17</v>
      </c>
      <c r="V59" s="49">
        <f t="shared" si="17"/>
        <v>10</v>
      </c>
      <c r="W59" s="10">
        <f t="shared" si="17"/>
        <v>9.5</v>
      </c>
      <c r="X59" s="70">
        <f t="shared" si="17"/>
        <v>7</v>
      </c>
      <c r="Y59" s="70">
        <f t="shared" si="17"/>
        <v>26</v>
      </c>
      <c r="Z59" s="26"/>
      <c r="AA59" s="27"/>
      <c r="AB59" s="27"/>
    </row>
    <row r="60" spans="1:28">
      <c r="P60" s="73">
        <f>AVERAGE(P47:P56)</f>
        <v>363.7</v>
      </c>
      <c r="Q60" s="73"/>
    </row>
    <row r="62" spans="1:28" ht="13.5" thickBot="1"/>
    <row r="63" spans="1:28" ht="13.5" customHeight="1">
      <c r="A63" s="155" t="s">
        <v>37</v>
      </c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10"/>
    </row>
    <row r="64" spans="1:28" ht="13.5" thickBot="1">
      <c r="A64" s="157" t="s">
        <v>35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X64" s="158"/>
      <c r="Y64" s="111"/>
    </row>
    <row r="65" spans="1:25">
      <c r="A65" s="53"/>
      <c r="B65" s="152" t="s">
        <v>19</v>
      </c>
      <c r="C65" s="153"/>
      <c r="D65" s="153"/>
      <c r="E65" s="153"/>
      <c r="F65" s="153"/>
      <c r="G65" s="153"/>
      <c r="H65" s="153"/>
      <c r="I65" s="106"/>
      <c r="J65" s="152" t="s">
        <v>20</v>
      </c>
      <c r="K65" s="153"/>
      <c r="L65" s="153"/>
      <c r="M65" s="153"/>
      <c r="N65" s="153"/>
      <c r="O65" s="153"/>
      <c r="P65" s="153"/>
      <c r="Q65" s="106"/>
      <c r="R65" s="152" t="s">
        <v>21</v>
      </c>
      <c r="S65" s="153"/>
      <c r="T65" s="153"/>
      <c r="U65" s="153"/>
      <c r="V65" s="153"/>
      <c r="W65" s="153"/>
      <c r="X65" s="153"/>
      <c r="Y65" s="106"/>
    </row>
    <row r="66" spans="1:25">
      <c r="A66" s="2" t="s">
        <v>5</v>
      </c>
      <c r="B66" s="2">
        <v>2004</v>
      </c>
      <c r="C66" s="3">
        <v>2005</v>
      </c>
      <c r="D66" s="3">
        <v>2006</v>
      </c>
      <c r="E66" s="3">
        <v>2007</v>
      </c>
      <c r="F66" s="3">
        <v>2008</v>
      </c>
      <c r="G66" s="3">
        <v>2009</v>
      </c>
      <c r="H66" s="55">
        <v>2010</v>
      </c>
      <c r="I66" s="55">
        <v>2011</v>
      </c>
      <c r="J66" s="2">
        <v>2004</v>
      </c>
      <c r="K66" s="3">
        <v>2005</v>
      </c>
      <c r="L66" s="3">
        <v>2006</v>
      </c>
      <c r="M66" s="3">
        <v>2007</v>
      </c>
      <c r="N66" s="3">
        <v>2008</v>
      </c>
      <c r="O66" s="3">
        <v>2009</v>
      </c>
      <c r="P66" s="55">
        <v>2010</v>
      </c>
      <c r="Q66" s="55">
        <v>2011</v>
      </c>
      <c r="R66" s="2">
        <v>2004</v>
      </c>
      <c r="S66" s="3">
        <v>2005</v>
      </c>
      <c r="T66" s="3">
        <v>2006</v>
      </c>
      <c r="U66" s="3">
        <v>2007</v>
      </c>
      <c r="V66" s="3">
        <v>2008</v>
      </c>
      <c r="W66" s="3">
        <v>2009</v>
      </c>
      <c r="X66" s="55">
        <v>2010</v>
      </c>
      <c r="Y66" s="55">
        <v>2011</v>
      </c>
    </row>
    <row r="67" spans="1:25">
      <c r="A67" s="11" t="s">
        <v>6</v>
      </c>
      <c r="B67" s="6"/>
      <c r="C67" s="7"/>
      <c r="D67" s="7"/>
      <c r="E67" s="7"/>
      <c r="F67" s="25"/>
      <c r="G67" s="67"/>
      <c r="H67" s="51"/>
      <c r="I67" s="25"/>
      <c r="J67" s="6"/>
      <c r="K67" s="7"/>
      <c r="L67" s="7"/>
      <c r="M67" s="7"/>
      <c r="N67" s="25"/>
      <c r="O67" s="7"/>
      <c r="P67" s="69"/>
      <c r="Q67" s="25"/>
      <c r="R67" s="6"/>
      <c r="S67" s="7"/>
      <c r="T67" s="7"/>
      <c r="U67" s="7"/>
      <c r="V67" s="25"/>
      <c r="W67" s="7"/>
      <c r="X67" s="69"/>
      <c r="Y67" s="69"/>
    </row>
    <row r="68" spans="1:25">
      <c r="A68" s="5" t="s">
        <v>24</v>
      </c>
      <c r="B68" s="6"/>
      <c r="C68" s="7"/>
      <c r="D68" s="7"/>
      <c r="E68" s="7"/>
      <c r="F68" s="25"/>
      <c r="G68" s="63"/>
      <c r="H68" s="40"/>
      <c r="I68" s="25"/>
      <c r="J68" s="6"/>
      <c r="K68" s="7"/>
      <c r="L68" s="7"/>
      <c r="M68" s="7"/>
      <c r="N68" s="25"/>
      <c r="O68" s="7"/>
      <c r="P68" s="29"/>
      <c r="Q68" s="25"/>
      <c r="R68" s="6"/>
      <c r="S68" s="7"/>
      <c r="T68" s="7"/>
      <c r="U68" s="7"/>
      <c r="V68" s="25"/>
      <c r="W68" s="7"/>
      <c r="X68" s="29"/>
      <c r="Y68" s="29"/>
    </row>
    <row r="69" spans="1:25">
      <c r="A69" s="11" t="s">
        <v>7</v>
      </c>
      <c r="B69" s="6"/>
      <c r="C69" s="7"/>
      <c r="D69" s="7"/>
      <c r="E69" s="7"/>
      <c r="F69" s="25"/>
      <c r="G69" s="63"/>
      <c r="H69" s="40"/>
      <c r="I69" s="25"/>
      <c r="J69" s="6"/>
      <c r="K69" s="7"/>
      <c r="L69" s="7"/>
      <c r="M69" s="7"/>
      <c r="N69" s="25"/>
      <c r="O69" s="7"/>
      <c r="P69" s="29"/>
      <c r="Q69" s="25"/>
      <c r="R69" s="6"/>
      <c r="S69" s="7"/>
      <c r="T69" s="7"/>
      <c r="U69" s="7"/>
      <c r="V69" s="25"/>
      <c r="W69" s="7"/>
      <c r="X69" s="29"/>
      <c r="Y69" s="29"/>
    </row>
    <row r="70" spans="1:25">
      <c r="A70" s="11" t="s">
        <v>8</v>
      </c>
      <c r="B70" s="6"/>
      <c r="C70" s="7"/>
      <c r="D70" s="7"/>
      <c r="E70" s="7"/>
      <c r="F70" s="25"/>
      <c r="G70" s="63"/>
      <c r="H70" s="40"/>
      <c r="I70" s="25"/>
      <c r="J70" s="6"/>
      <c r="K70" s="7"/>
      <c r="L70" s="7"/>
      <c r="M70" s="7"/>
      <c r="N70" s="25"/>
      <c r="O70" s="7"/>
      <c r="P70" s="29"/>
      <c r="Q70" s="25"/>
      <c r="R70" s="6"/>
      <c r="S70" s="7"/>
      <c r="T70" s="7"/>
      <c r="U70" s="7"/>
      <c r="V70" s="25"/>
      <c r="W70" s="7"/>
      <c r="X70" s="29"/>
      <c r="Y70" s="29"/>
    </row>
    <row r="71" spans="1:25">
      <c r="A71" s="11" t="s">
        <v>9</v>
      </c>
      <c r="B71" s="6"/>
      <c r="C71" s="7"/>
      <c r="D71" s="7"/>
      <c r="E71" s="7"/>
      <c r="F71" s="25"/>
      <c r="G71" s="63"/>
      <c r="H71" s="40"/>
      <c r="I71" s="25"/>
      <c r="J71" s="6"/>
      <c r="K71" s="7"/>
      <c r="L71" s="7"/>
      <c r="M71" s="7"/>
      <c r="N71" s="25"/>
      <c r="O71" s="7"/>
      <c r="P71" s="29"/>
      <c r="Q71" s="25"/>
      <c r="R71" s="6"/>
      <c r="S71" s="7"/>
      <c r="T71" s="7"/>
      <c r="U71" s="7"/>
      <c r="V71" s="25"/>
      <c r="W71" s="7"/>
      <c r="X71" s="29"/>
      <c r="Y71" s="29"/>
    </row>
    <row r="72" spans="1:25">
      <c r="A72" s="11" t="s">
        <v>10</v>
      </c>
      <c r="B72" s="6"/>
      <c r="C72" s="7"/>
      <c r="D72" s="7"/>
      <c r="E72" s="7"/>
      <c r="F72" s="25"/>
      <c r="G72" s="63"/>
      <c r="H72" s="40"/>
      <c r="I72" s="25"/>
      <c r="J72" s="6"/>
      <c r="K72" s="7"/>
      <c r="L72" s="7"/>
      <c r="M72" s="7"/>
      <c r="N72" s="25"/>
      <c r="O72" s="7"/>
      <c r="P72" s="29"/>
      <c r="Q72" s="25"/>
      <c r="R72" s="6"/>
      <c r="S72" s="7"/>
      <c r="T72" s="7"/>
      <c r="U72" s="7"/>
      <c r="V72" s="25"/>
      <c r="W72" s="7"/>
      <c r="X72" s="29"/>
      <c r="Y72" s="29"/>
    </row>
    <row r="73" spans="1:25">
      <c r="A73" s="11" t="s">
        <v>11</v>
      </c>
      <c r="B73" s="6"/>
      <c r="C73" s="7"/>
      <c r="D73" s="7"/>
      <c r="E73" s="7"/>
      <c r="F73" s="25"/>
      <c r="G73" s="63"/>
      <c r="H73" s="40"/>
      <c r="I73" s="25"/>
      <c r="J73" s="6"/>
      <c r="K73" s="7"/>
      <c r="L73" s="7"/>
      <c r="M73" s="7"/>
      <c r="N73" s="25"/>
      <c r="O73" s="7"/>
      <c r="P73" s="29"/>
      <c r="Q73" s="25"/>
      <c r="R73" s="6"/>
      <c r="S73" s="7"/>
      <c r="T73" s="7"/>
      <c r="U73" s="7"/>
      <c r="V73" s="25"/>
      <c r="W73" s="7"/>
      <c r="X73" s="29"/>
      <c r="Y73" s="29"/>
    </row>
    <row r="74" spans="1:25">
      <c r="A74" s="11" t="s">
        <v>12</v>
      </c>
      <c r="B74" s="6"/>
      <c r="C74" s="7"/>
      <c r="D74" s="7"/>
      <c r="E74" s="7"/>
      <c r="F74" s="25"/>
      <c r="G74" s="63"/>
      <c r="H74" s="40"/>
      <c r="I74" s="25"/>
      <c r="J74" s="6"/>
      <c r="K74" s="7"/>
      <c r="L74" s="7"/>
      <c r="M74" s="7"/>
      <c r="N74" s="25"/>
      <c r="O74" s="7"/>
      <c r="P74" s="29"/>
      <c r="Q74" s="25"/>
      <c r="R74" s="6"/>
      <c r="S74" s="7"/>
      <c r="T74" s="7"/>
      <c r="U74" s="7"/>
      <c r="V74" s="25"/>
      <c r="W74" s="7"/>
      <c r="X74" s="29"/>
      <c r="Y74" s="29"/>
    </row>
    <row r="75" spans="1:25">
      <c r="A75" s="11" t="s">
        <v>13</v>
      </c>
      <c r="B75" s="6"/>
      <c r="C75" s="7"/>
      <c r="D75" s="7"/>
      <c r="E75" s="7"/>
      <c r="F75" s="25"/>
      <c r="G75" s="63"/>
      <c r="H75" s="40"/>
      <c r="I75" s="25"/>
      <c r="J75" s="6"/>
      <c r="K75" s="7"/>
      <c r="L75" s="7"/>
      <c r="M75" s="7"/>
      <c r="N75" s="25"/>
      <c r="O75" s="7"/>
      <c r="P75" s="29"/>
      <c r="Q75" s="25"/>
      <c r="R75" s="6"/>
      <c r="S75" s="7"/>
      <c r="T75" s="7"/>
      <c r="U75" s="7"/>
      <c r="V75" s="25"/>
      <c r="W75" s="7"/>
      <c r="X75" s="29"/>
      <c r="Y75" s="29"/>
    </row>
    <row r="76" spans="1:25">
      <c r="A76" s="11" t="s">
        <v>14</v>
      </c>
      <c r="B76" s="6"/>
      <c r="C76" s="7"/>
      <c r="D76" s="7"/>
      <c r="E76" s="7"/>
      <c r="F76" s="25"/>
      <c r="G76" s="63"/>
      <c r="H76" s="40"/>
      <c r="I76" s="25"/>
      <c r="J76" s="6"/>
      <c r="K76" s="7"/>
      <c r="L76" s="7"/>
      <c r="M76" s="7"/>
      <c r="N76" s="25"/>
      <c r="O76" s="7"/>
      <c r="P76" s="29"/>
      <c r="Q76" s="25"/>
      <c r="R76" s="6"/>
      <c r="S76" s="7"/>
      <c r="T76" s="7"/>
      <c r="U76" s="7"/>
      <c r="V76" s="25"/>
      <c r="W76" s="7"/>
      <c r="X76" s="29"/>
      <c r="Y76" s="29"/>
    </row>
    <row r="77" spans="1:25">
      <c r="A77" s="11" t="s">
        <v>15</v>
      </c>
      <c r="B77" s="6"/>
      <c r="C77" s="7"/>
      <c r="D77" s="7"/>
      <c r="E77" s="7"/>
      <c r="F77" s="25"/>
      <c r="G77" s="63"/>
      <c r="H77" s="40"/>
      <c r="I77" s="25"/>
      <c r="J77" s="6"/>
      <c r="K77" s="7"/>
      <c r="L77" s="7"/>
      <c r="M77" s="7"/>
      <c r="N77" s="25"/>
      <c r="O77" s="7"/>
      <c r="P77" s="29"/>
      <c r="Q77" s="25"/>
      <c r="R77" s="6"/>
      <c r="S77" s="7"/>
      <c r="T77" s="7"/>
      <c r="U77" s="7"/>
      <c r="V77" s="25"/>
      <c r="W77" s="7"/>
      <c r="X77" s="29"/>
      <c r="Y77" s="29"/>
    </row>
    <row r="78" spans="1:25">
      <c r="A78" s="11" t="s">
        <v>16</v>
      </c>
      <c r="B78" s="6"/>
      <c r="C78" s="7"/>
      <c r="D78" s="7"/>
      <c r="E78" s="7"/>
      <c r="F78" s="25"/>
      <c r="G78" s="63"/>
      <c r="H78" s="40"/>
      <c r="I78" s="25"/>
      <c r="J78" s="6"/>
      <c r="K78" s="7"/>
      <c r="L78" s="7"/>
      <c r="M78" s="7"/>
      <c r="N78" s="25"/>
      <c r="O78" s="7"/>
      <c r="P78" s="29"/>
      <c r="Q78" s="25"/>
      <c r="R78" s="6"/>
      <c r="S78" s="7"/>
      <c r="T78" s="7"/>
      <c r="U78" s="7"/>
      <c r="V78" s="25"/>
      <c r="W78" s="7"/>
      <c r="X78" s="29"/>
      <c r="Y78" s="29"/>
    </row>
    <row r="79" spans="1:25" ht="13.5" thickBot="1">
      <c r="A79" s="12" t="s">
        <v>17</v>
      </c>
      <c r="B79" s="9">
        <f t="shared" ref="B79:X79" si="18">SUM(B67:B78)</f>
        <v>0</v>
      </c>
      <c r="C79" s="10">
        <f t="shared" si="18"/>
        <v>0</v>
      </c>
      <c r="D79" s="10">
        <f t="shared" si="18"/>
        <v>0</v>
      </c>
      <c r="E79" s="10">
        <f t="shared" si="18"/>
        <v>0</v>
      </c>
      <c r="F79" s="49">
        <f t="shared" si="18"/>
        <v>0</v>
      </c>
      <c r="G79" s="68">
        <f t="shared" si="18"/>
        <v>0</v>
      </c>
      <c r="H79" s="52">
        <f t="shared" si="18"/>
        <v>0</v>
      </c>
      <c r="I79" s="52">
        <f t="shared" si="18"/>
        <v>0</v>
      </c>
      <c r="J79" s="9">
        <f t="shared" si="18"/>
        <v>0</v>
      </c>
      <c r="K79" s="10">
        <f t="shared" si="18"/>
        <v>0</v>
      </c>
      <c r="L79" s="10">
        <f t="shared" si="18"/>
        <v>0</v>
      </c>
      <c r="M79" s="10">
        <f t="shared" si="18"/>
        <v>0</v>
      </c>
      <c r="N79" s="49">
        <f t="shared" si="18"/>
        <v>0</v>
      </c>
      <c r="O79" s="10">
        <f t="shared" si="18"/>
        <v>0</v>
      </c>
      <c r="P79" s="70">
        <f t="shared" si="18"/>
        <v>0</v>
      </c>
      <c r="Q79" s="70">
        <f t="shared" si="18"/>
        <v>0</v>
      </c>
      <c r="R79" s="9">
        <f t="shared" si="18"/>
        <v>0</v>
      </c>
      <c r="S79" s="10">
        <f t="shared" si="18"/>
        <v>0</v>
      </c>
      <c r="T79" s="10">
        <f t="shared" si="18"/>
        <v>0</v>
      </c>
      <c r="U79" s="10">
        <f t="shared" si="18"/>
        <v>0</v>
      </c>
      <c r="V79" s="49">
        <f t="shared" si="18"/>
        <v>0</v>
      </c>
      <c r="W79" s="10">
        <f t="shared" si="18"/>
        <v>0</v>
      </c>
      <c r="X79" s="70">
        <f t="shared" si="18"/>
        <v>0</v>
      </c>
      <c r="Y79" s="70">
        <f t="shared" ref="Y79" si="19">SUM(Y67:Y78)</f>
        <v>0</v>
      </c>
    </row>
    <row r="82" spans="1:33">
      <c r="A82" s="161" t="s">
        <v>31</v>
      </c>
      <c r="B82" s="162"/>
      <c r="C82" s="162"/>
      <c r="D82" s="162"/>
      <c r="E82" s="162"/>
      <c r="F82" s="162"/>
      <c r="G82" s="162"/>
      <c r="H82" s="162"/>
      <c r="I82" s="109"/>
    </row>
    <row r="83" spans="1:33">
      <c r="A83" s="13" t="s">
        <v>32</v>
      </c>
      <c r="B83" s="14">
        <f t="shared" ref="B83:I83" si="20">+Z19/B59</f>
        <v>26.445833082977828</v>
      </c>
      <c r="C83" s="14">
        <f t="shared" si="20"/>
        <v>25.422552725825707</v>
      </c>
      <c r="D83" s="14">
        <f t="shared" si="20"/>
        <v>26.104939422180802</v>
      </c>
      <c r="E83" s="14">
        <f t="shared" si="20"/>
        <v>20.985119273002649</v>
      </c>
      <c r="F83" s="56">
        <f t="shared" si="20"/>
        <v>25.790410120383594</v>
      </c>
      <c r="G83" s="56">
        <f t="shared" si="20"/>
        <v>25.004541204754908</v>
      </c>
      <c r="H83" s="15">
        <f t="shared" si="20"/>
        <v>32.497021051237915</v>
      </c>
      <c r="I83" s="15">
        <f t="shared" si="20"/>
        <v>34.290848400556328</v>
      </c>
    </row>
    <row r="84" spans="1:33" ht="13.5" thickBot="1">
      <c r="A84" s="16" t="s">
        <v>30</v>
      </c>
      <c r="B84" s="17"/>
      <c r="C84" s="17"/>
      <c r="D84" s="17"/>
      <c r="E84" s="17"/>
      <c r="F84" s="57"/>
      <c r="G84" s="57"/>
      <c r="H84" s="41"/>
      <c r="I84" s="41"/>
    </row>
    <row r="86" spans="1:33" ht="13.5" thickBot="1"/>
    <row r="87" spans="1:33">
      <c r="A87" s="155" t="s">
        <v>34</v>
      </c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6"/>
      <c r="Z87" s="156"/>
      <c r="AA87" s="156"/>
      <c r="AB87" s="156"/>
      <c r="AC87" s="156"/>
      <c r="AD87" s="156"/>
      <c r="AE87" s="156"/>
      <c r="AF87" s="156"/>
      <c r="AG87" s="112"/>
    </row>
    <row r="88" spans="1:33" ht="13.5" thickBot="1">
      <c r="A88" s="157" t="s">
        <v>52</v>
      </c>
      <c r="B88" s="158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B88" s="158"/>
      <c r="AC88" s="158"/>
      <c r="AD88" s="158"/>
      <c r="AE88" s="158"/>
      <c r="AF88" s="158"/>
      <c r="AG88" s="119"/>
    </row>
    <row r="89" spans="1:33">
      <c r="A89" s="54"/>
      <c r="B89" s="152" t="s">
        <v>2</v>
      </c>
      <c r="C89" s="153"/>
      <c r="D89" s="153"/>
      <c r="E89" s="153"/>
      <c r="F89" s="153"/>
      <c r="G89" s="153"/>
      <c r="H89" s="153"/>
      <c r="I89" s="106"/>
      <c r="J89" s="152" t="s">
        <v>3</v>
      </c>
      <c r="K89" s="153"/>
      <c r="L89" s="153"/>
      <c r="M89" s="153"/>
      <c r="N89" s="153"/>
      <c r="O89" s="153"/>
      <c r="P89" s="153"/>
      <c r="Q89" s="106"/>
      <c r="R89" s="152" t="s">
        <v>4</v>
      </c>
      <c r="S89" s="153"/>
      <c r="T89" s="153"/>
      <c r="U89" s="153"/>
      <c r="V89" s="153"/>
      <c r="W89" s="153"/>
      <c r="X89" s="153"/>
      <c r="Y89" s="106"/>
      <c r="Z89" s="152" t="s">
        <v>17</v>
      </c>
      <c r="AA89" s="153"/>
      <c r="AB89" s="153"/>
      <c r="AC89" s="153"/>
      <c r="AD89" s="153"/>
      <c r="AE89" s="153"/>
      <c r="AF89" s="153"/>
      <c r="AG89" s="114"/>
    </row>
    <row r="90" spans="1:33">
      <c r="A90" s="4" t="s">
        <v>5</v>
      </c>
      <c r="B90" s="2">
        <v>2004</v>
      </c>
      <c r="C90" s="3">
        <v>2005</v>
      </c>
      <c r="D90" s="3">
        <v>2006</v>
      </c>
      <c r="E90" s="3">
        <v>2007</v>
      </c>
      <c r="F90" s="3">
        <v>2008</v>
      </c>
      <c r="G90" s="3">
        <v>2009</v>
      </c>
      <c r="H90" s="55">
        <v>2010</v>
      </c>
      <c r="I90" s="55">
        <v>2011</v>
      </c>
      <c r="J90" s="2">
        <v>2004</v>
      </c>
      <c r="K90" s="3">
        <v>2005</v>
      </c>
      <c r="L90" s="3">
        <v>2006</v>
      </c>
      <c r="M90" s="3">
        <v>2007</v>
      </c>
      <c r="N90" s="3">
        <v>2008</v>
      </c>
      <c r="O90" s="3">
        <v>2009</v>
      </c>
      <c r="P90" s="55">
        <v>2010</v>
      </c>
      <c r="Q90" s="55">
        <v>2011</v>
      </c>
      <c r="R90" s="2">
        <v>2004</v>
      </c>
      <c r="S90" s="3">
        <v>2005</v>
      </c>
      <c r="T90" s="3">
        <v>2006</v>
      </c>
      <c r="U90" s="3">
        <v>2007</v>
      </c>
      <c r="V90" s="3">
        <v>2008</v>
      </c>
      <c r="W90" s="3">
        <v>2009</v>
      </c>
      <c r="X90" s="55">
        <v>2010</v>
      </c>
      <c r="Y90" s="55">
        <v>2011</v>
      </c>
      <c r="Z90" s="2">
        <v>2004</v>
      </c>
      <c r="AA90" s="3">
        <v>2005</v>
      </c>
      <c r="AB90" s="3">
        <v>2006</v>
      </c>
      <c r="AC90" s="3">
        <v>2007</v>
      </c>
      <c r="AD90" s="3">
        <v>2008</v>
      </c>
      <c r="AE90" s="3">
        <v>2009</v>
      </c>
      <c r="AF90" s="55">
        <v>2010</v>
      </c>
      <c r="AG90" s="42">
        <v>2011</v>
      </c>
    </row>
    <row r="91" spans="1:33">
      <c r="A91" s="5" t="s">
        <v>6</v>
      </c>
      <c r="B91" s="6">
        <f t="shared" ref="B91:X91" si="21">+B7</f>
        <v>25915</v>
      </c>
      <c r="C91" s="7">
        <f t="shared" si="21"/>
        <v>31035</v>
      </c>
      <c r="D91" s="7">
        <f t="shared" si="21"/>
        <v>30631</v>
      </c>
      <c r="E91" s="7">
        <f t="shared" si="21"/>
        <v>29794</v>
      </c>
      <c r="F91" s="25">
        <f t="shared" si="21"/>
        <v>37294</v>
      </c>
      <c r="G91" s="63">
        <f t="shared" si="21"/>
        <v>45138</v>
      </c>
      <c r="H91" s="40">
        <f t="shared" si="21"/>
        <v>36941</v>
      </c>
      <c r="I91" s="40">
        <f t="shared" ref="I91" si="22">+I7</f>
        <v>32811</v>
      </c>
      <c r="J91" s="6">
        <f t="shared" si="21"/>
        <v>4670</v>
      </c>
      <c r="K91" s="7">
        <f t="shared" si="21"/>
        <v>5772</v>
      </c>
      <c r="L91" s="7">
        <f t="shared" si="21"/>
        <v>9508</v>
      </c>
      <c r="M91" s="7">
        <f t="shared" si="21"/>
        <v>15003</v>
      </c>
      <c r="N91" s="7">
        <f t="shared" si="21"/>
        <v>12111</v>
      </c>
      <c r="O91" s="7">
        <f t="shared" si="21"/>
        <v>9284</v>
      </c>
      <c r="P91" s="29">
        <f t="shared" si="21"/>
        <v>6965</v>
      </c>
      <c r="Q91" s="29">
        <f t="shared" ref="Q91" si="23">+Q7</f>
        <v>9421</v>
      </c>
      <c r="R91" s="6">
        <f t="shared" si="21"/>
        <v>0</v>
      </c>
      <c r="S91" s="7">
        <f t="shared" si="21"/>
        <v>12840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W91" s="7">
        <f t="shared" si="21"/>
        <v>7002</v>
      </c>
      <c r="X91" s="40">
        <f t="shared" si="21"/>
        <v>15045</v>
      </c>
      <c r="Y91" s="40">
        <f t="shared" ref="Y91" si="24">+Y7</f>
        <v>0</v>
      </c>
      <c r="Z91" s="6">
        <f t="shared" ref="Z91:Z102" si="25">+R91+J91+B91</f>
        <v>30585</v>
      </c>
      <c r="AA91" s="7">
        <f t="shared" ref="AA91:AA102" si="26">+S91+K91+C91</f>
        <v>49647</v>
      </c>
      <c r="AB91" s="7">
        <f t="shared" ref="AB91:AB102" si="27">+T91+L91+D91</f>
        <v>40139</v>
      </c>
      <c r="AC91" s="7">
        <f t="shared" ref="AC91:AC102" si="28">+U91+M91+E91</f>
        <v>44797</v>
      </c>
      <c r="AD91" s="7">
        <f>+AD7</f>
        <v>49405</v>
      </c>
      <c r="AE91" s="63">
        <f>+AE7</f>
        <v>61424</v>
      </c>
      <c r="AF91" s="40">
        <f>+AF7</f>
        <v>58951</v>
      </c>
      <c r="AG91" s="40">
        <f>+AG7</f>
        <v>42232</v>
      </c>
    </row>
    <row r="92" spans="1:33">
      <c r="A92" s="5" t="s">
        <v>24</v>
      </c>
      <c r="B92" s="6">
        <f t="shared" ref="B92:B102" si="29">+B91+B8</f>
        <v>51968</v>
      </c>
      <c r="C92" s="7">
        <f t="shared" ref="C92:C102" si="30">+C91+C8</f>
        <v>60387</v>
      </c>
      <c r="D92" s="7">
        <f t="shared" ref="D92:D102" si="31">+D91+D8</f>
        <v>59382</v>
      </c>
      <c r="E92" s="7">
        <f t="shared" ref="E92:E102" si="32">+E91+E8</f>
        <v>52998</v>
      </c>
      <c r="F92" s="25">
        <f t="shared" ref="F92:F102" si="33">+F91+F8</f>
        <v>74239</v>
      </c>
      <c r="G92" s="63">
        <f t="shared" ref="G92:G102" si="34">+G91+G8</f>
        <v>85322</v>
      </c>
      <c r="H92" s="40">
        <f t="shared" ref="H92:I102" si="35">+H91+H8</f>
        <v>63586</v>
      </c>
      <c r="I92" s="40">
        <f t="shared" si="35"/>
        <v>61606</v>
      </c>
      <c r="J92" s="6">
        <f t="shared" ref="J92:J102" si="36">+J91+J8</f>
        <v>8087</v>
      </c>
      <c r="K92" s="7">
        <f t="shared" ref="K92:K102" si="37">+K91+K8</f>
        <v>13697</v>
      </c>
      <c r="L92" s="7">
        <f t="shared" ref="L92:L102" si="38">+L91+L8</f>
        <v>16053</v>
      </c>
      <c r="M92" s="7">
        <f t="shared" ref="M92:M102" si="39">+M91+M8</f>
        <v>23977</v>
      </c>
      <c r="N92" s="7">
        <f t="shared" ref="N92:N102" si="40">+N91+N8</f>
        <v>27511</v>
      </c>
      <c r="O92" s="7">
        <f t="shared" ref="O92:O102" si="41">+O91+O8</f>
        <v>18644</v>
      </c>
      <c r="P92" s="29">
        <f t="shared" ref="P92:Q102" si="42">+P91+P8</f>
        <v>11132</v>
      </c>
      <c r="Q92" s="29">
        <f t="shared" si="42"/>
        <v>15424</v>
      </c>
      <c r="R92" s="6">
        <f t="shared" ref="R92:R102" si="43">+R91+R8</f>
        <v>14728</v>
      </c>
      <c r="S92" s="7">
        <f t="shared" ref="S92:S102" si="44">+S91+S8</f>
        <v>12840</v>
      </c>
      <c r="T92" s="7">
        <f t="shared" ref="T92:T102" si="45">+T91+T8</f>
        <v>9479</v>
      </c>
      <c r="U92" s="7">
        <f t="shared" ref="U92:U102" si="46">+U91+U8</f>
        <v>10003</v>
      </c>
      <c r="V92" s="7">
        <f t="shared" ref="V92:V102" si="47">+V91+V8</f>
        <v>10001</v>
      </c>
      <c r="W92" s="7">
        <f t="shared" ref="W92:W102" si="48">+W91+W8</f>
        <v>7002</v>
      </c>
      <c r="X92" s="40">
        <f t="shared" ref="X92:Y102" si="49">+X91+X8</f>
        <v>15045</v>
      </c>
      <c r="Y92" s="40">
        <f t="shared" si="49"/>
        <v>6291</v>
      </c>
      <c r="Z92" s="6">
        <f t="shared" si="25"/>
        <v>74783</v>
      </c>
      <c r="AA92" s="7">
        <f t="shared" si="26"/>
        <v>86924</v>
      </c>
      <c r="AB92" s="7">
        <f t="shared" si="27"/>
        <v>84914</v>
      </c>
      <c r="AC92" s="7">
        <f t="shared" si="28"/>
        <v>86978</v>
      </c>
      <c r="AD92" s="7">
        <f t="shared" ref="AD92:AD102" si="50">+AD91+AD8</f>
        <v>111751</v>
      </c>
      <c r="AE92" s="63">
        <f t="shared" ref="AE92:AE102" si="51">+AE91+AE8</f>
        <v>110968</v>
      </c>
      <c r="AF92" s="40">
        <f t="shared" ref="AF92:AG102" si="52">+AF91+AF8</f>
        <v>89763</v>
      </c>
      <c r="AG92" s="40">
        <f t="shared" si="52"/>
        <v>83321</v>
      </c>
    </row>
    <row r="93" spans="1:33">
      <c r="A93" s="5" t="s">
        <v>7</v>
      </c>
      <c r="B93" s="6">
        <f t="shared" si="29"/>
        <v>75835</v>
      </c>
      <c r="C93" s="7">
        <f t="shared" si="30"/>
        <v>88130</v>
      </c>
      <c r="D93" s="7">
        <f t="shared" si="31"/>
        <v>89291</v>
      </c>
      <c r="E93" s="7">
        <f t="shared" si="32"/>
        <v>74383</v>
      </c>
      <c r="F93" s="25">
        <f t="shared" si="33"/>
        <v>106846</v>
      </c>
      <c r="G93" s="63">
        <f t="shared" si="34"/>
        <v>125036</v>
      </c>
      <c r="H93" s="40">
        <f t="shared" si="35"/>
        <v>88629</v>
      </c>
      <c r="I93" s="40">
        <f t="shared" si="35"/>
        <v>100712</v>
      </c>
      <c r="J93" s="6">
        <f t="shared" si="36"/>
        <v>12831</v>
      </c>
      <c r="K93" s="7">
        <f t="shared" si="37"/>
        <v>17224</v>
      </c>
      <c r="L93" s="7">
        <f t="shared" si="38"/>
        <v>21910</v>
      </c>
      <c r="M93" s="7">
        <f t="shared" si="39"/>
        <v>32978</v>
      </c>
      <c r="N93" s="7">
        <f t="shared" si="40"/>
        <v>34145</v>
      </c>
      <c r="O93" s="7">
        <f t="shared" si="41"/>
        <v>23452</v>
      </c>
      <c r="P93" s="29">
        <f t="shared" si="42"/>
        <v>14974</v>
      </c>
      <c r="Q93" s="29">
        <f t="shared" si="42"/>
        <v>19764</v>
      </c>
      <c r="R93" s="6">
        <f t="shared" si="43"/>
        <v>14728</v>
      </c>
      <c r="S93" s="7">
        <f t="shared" si="44"/>
        <v>30057</v>
      </c>
      <c r="T93" s="7">
        <f t="shared" si="45"/>
        <v>14487</v>
      </c>
      <c r="U93" s="7">
        <f t="shared" si="46"/>
        <v>10003</v>
      </c>
      <c r="V93" s="7">
        <f t="shared" si="47"/>
        <v>20418</v>
      </c>
      <c r="W93" s="7">
        <f t="shared" si="48"/>
        <v>13004</v>
      </c>
      <c r="X93" s="40">
        <f t="shared" si="49"/>
        <v>24058</v>
      </c>
      <c r="Y93" s="40">
        <f t="shared" si="49"/>
        <v>6291</v>
      </c>
      <c r="Z93" s="6">
        <f t="shared" si="25"/>
        <v>103394</v>
      </c>
      <c r="AA93" s="7">
        <f t="shared" si="26"/>
        <v>135411</v>
      </c>
      <c r="AB93" s="7">
        <f t="shared" si="27"/>
        <v>125688</v>
      </c>
      <c r="AC93" s="7">
        <f t="shared" si="28"/>
        <v>117364</v>
      </c>
      <c r="AD93" s="7">
        <f t="shared" si="50"/>
        <v>161409</v>
      </c>
      <c r="AE93" s="63">
        <f t="shared" si="51"/>
        <v>161492</v>
      </c>
      <c r="AF93" s="40">
        <f t="shared" si="52"/>
        <v>127661</v>
      </c>
      <c r="AG93" s="40">
        <f t="shared" si="52"/>
        <v>126767</v>
      </c>
    </row>
    <row r="94" spans="1:33">
      <c r="A94" s="5" t="s">
        <v>8</v>
      </c>
      <c r="B94" s="6">
        <f t="shared" si="29"/>
        <v>99016</v>
      </c>
      <c r="C94" s="7">
        <f t="shared" si="30"/>
        <v>111990</v>
      </c>
      <c r="D94" s="7">
        <f t="shared" si="31"/>
        <v>121091</v>
      </c>
      <c r="E94" s="7">
        <f t="shared" si="32"/>
        <v>96975</v>
      </c>
      <c r="F94" s="25">
        <f t="shared" si="33"/>
        <v>141506</v>
      </c>
      <c r="G94" s="63">
        <f t="shared" si="34"/>
        <v>155201</v>
      </c>
      <c r="H94" s="40">
        <f t="shared" si="35"/>
        <v>113165</v>
      </c>
      <c r="I94" s="40">
        <f t="shared" si="35"/>
        <v>137959</v>
      </c>
      <c r="J94" s="6">
        <f t="shared" si="36"/>
        <v>15281</v>
      </c>
      <c r="K94" s="7">
        <f t="shared" si="37"/>
        <v>20663</v>
      </c>
      <c r="L94" s="7">
        <f t="shared" si="38"/>
        <v>28261</v>
      </c>
      <c r="M94" s="7">
        <f t="shared" si="39"/>
        <v>43090</v>
      </c>
      <c r="N94" s="7">
        <f t="shared" si="40"/>
        <v>46210</v>
      </c>
      <c r="O94" s="7">
        <f t="shared" si="41"/>
        <v>26972</v>
      </c>
      <c r="P94" s="29">
        <f t="shared" si="42"/>
        <v>18237</v>
      </c>
      <c r="Q94" s="29">
        <f t="shared" si="42"/>
        <v>23382</v>
      </c>
      <c r="R94" s="6">
        <f t="shared" si="43"/>
        <v>14728</v>
      </c>
      <c r="S94" s="7">
        <f t="shared" si="44"/>
        <v>30057</v>
      </c>
      <c r="T94" s="7">
        <f t="shared" si="45"/>
        <v>14487</v>
      </c>
      <c r="U94" s="7">
        <f t="shared" si="46"/>
        <v>10003</v>
      </c>
      <c r="V94" s="7">
        <f t="shared" si="47"/>
        <v>20418</v>
      </c>
      <c r="W94" s="7">
        <f t="shared" si="48"/>
        <v>13004</v>
      </c>
      <c r="X94" s="40">
        <f t="shared" si="49"/>
        <v>24058</v>
      </c>
      <c r="Y94" s="40">
        <f t="shared" si="49"/>
        <v>6291</v>
      </c>
      <c r="Z94" s="6">
        <f t="shared" si="25"/>
        <v>129025</v>
      </c>
      <c r="AA94" s="7">
        <f t="shared" si="26"/>
        <v>162710</v>
      </c>
      <c r="AB94" s="7">
        <f t="shared" si="27"/>
        <v>163839</v>
      </c>
      <c r="AC94" s="7">
        <f t="shared" si="28"/>
        <v>150068</v>
      </c>
      <c r="AD94" s="7">
        <f t="shared" si="50"/>
        <v>208134</v>
      </c>
      <c r="AE94" s="63">
        <f t="shared" si="51"/>
        <v>195177</v>
      </c>
      <c r="AF94" s="40">
        <f t="shared" si="52"/>
        <v>155460</v>
      </c>
      <c r="AG94" s="40">
        <f t="shared" si="52"/>
        <v>167632</v>
      </c>
    </row>
    <row r="95" spans="1:33">
      <c r="A95" s="5" t="s">
        <v>9</v>
      </c>
      <c r="B95" s="6">
        <f t="shared" si="29"/>
        <v>123342</v>
      </c>
      <c r="C95" s="7">
        <f t="shared" si="30"/>
        <v>134302</v>
      </c>
      <c r="D95" s="7">
        <f t="shared" si="31"/>
        <v>147488</v>
      </c>
      <c r="E95" s="7">
        <f t="shared" si="32"/>
        <v>125083</v>
      </c>
      <c r="F95" s="25">
        <f t="shared" si="33"/>
        <v>177871</v>
      </c>
      <c r="G95" s="63">
        <f t="shared" si="34"/>
        <v>181744</v>
      </c>
      <c r="H95" s="40">
        <f t="shared" si="35"/>
        <v>139178</v>
      </c>
      <c r="I95" s="40">
        <f t="shared" si="35"/>
        <v>177742</v>
      </c>
      <c r="J95" s="6">
        <f t="shared" si="36"/>
        <v>19039</v>
      </c>
      <c r="K95" s="7">
        <f t="shared" si="37"/>
        <v>23391</v>
      </c>
      <c r="L95" s="7">
        <f t="shared" si="38"/>
        <v>37059</v>
      </c>
      <c r="M95" s="7">
        <f t="shared" si="39"/>
        <v>51193</v>
      </c>
      <c r="N95" s="7">
        <f t="shared" si="40"/>
        <v>53623</v>
      </c>
      <c r="O95" s="7">
        <f t="shared" si="41"/>
        <v>31223</v>
      </c>
      <c r="P95" s="29">
        <f t="shared" si="42"/>
        <v>20866</v>
      </c>
      <c r="Q95" s="29">
        <f t="shared" si="42"/>
        <v>29937</v>
      </c>
      <c r="R95" s="6">
        <f t="shared" si="43"/>
        <v>27410</v>
      </c>
      <c r="S95" s="7">
        <f t="shared" si="44"/>
        <v>30057</v>
      </c>
      <c r="T95" s="7">
        <f t="shared" si="45"/>
        <v>26413</v>
      </c>
      <c r="U95" s="7">
        <f t="shared" si="46"/>
        <v>25120</v>
      </c>
      <c r="V95" s="7">
        <f t="shared" si="47"/>
        <v>30443</v>
      </c>
      <c r="W95" s="7">
        <f t="shared" si="48"/>
        <v>19005</v>
      </c>
      <c r="X95" s="40">
        <f t="shared" si="49"/>
        <v>24058</v>
      </c>
      <c r="Y95" s="40">
        <f t="shared" si="49"/>
        <v>21328</v>
      </c>
      <c r="Z95" s="6">
        <f t="shared" si="25"/>
        <v>169791</v>
      </c>
      <c r="AA95" s="7">
        <f t="shared" si="26"/>
        <v>187750</v>
      </c>
      <c r="AB95" s="7">
        <f t="shared" si="27"/>
        <v>210960</v>
      </c>
      <c r="AC95" s="7">
        <f t="shared" si="28"/>
        <v>201396</v>
      </c>
      <c r="AD95" s="7">
        <f t="shared" si="50"/>
        <v>261937</v>
      </c>
      <c r="AE95" s="63">
        <f t="shared" si="51"/>
        <v>231972</v>
      </c>
      <c r="AF95" s="40">
        <f t="shared" si="52"/>
        <v>184102</v>
      </c>
      <c r="AG95" s="40">
        <f t="shared" si="52"/>
        <v>229007</v>
      </c>
    </row>
    <row r="96" spans="1:33">
      <c r="A96" s="5" t="s">
        <v>10</v>
      </c>
      <c r="B96" s="6">
        <f t="shared" si="29"/>
        <v>150253</v>
      </c>
      <c r="C96" s="7">
        <f t="shared" si="30"/>
        <v>159211</v>
      </c>
      <c r="D96" s="7">
        <f t="shared" si="31"/>
        <v>177290</v>
      </c>
      <c r="E96" s="7">
        <f t="shared" si="32"/>
        <v>155891</v>
      </c>
      <c r="F96" s="25">
        <f t="shared" si="33"/>
        <v>215137</v>
      </c>
      <c r="G96" s="63">
        <f t="shared" si="34"/>
        <v>213404</v>
      </c>
      <c r="H96" s="40">
        <f t="shared" si="35"/>
        <v>164287</v>
      </c>
      <c r="I96" s="40">
        <f t="shared" si="35"/>
        <v>215585</v>
      </c>
      <c r="J96" s="6">
        <f t="shared" si="36"/>
        <v>21009</v>
      </c>
      <c r="K96" s="7">
        <f t="shared" si="37"/>
        <v>26455</v>
      </c>
      <c r="L96" s="7">
        <f t="shared" si="38"/>
        <v>42041</v>
      </c>
      <c r="M96" s="7">
        <f t="shared" si="39"/>
        <v>55605</v>
      </c>
      <c r="N96" s="7">
        <f t="shared" si="40"/>
        <v>58510</v>
      </c>
      <c r="O96" s="7">
        <f t="shared" si="41"/>
        <v>33206</v>
      </c>
      <c r="P96" s="29">
        <f t="shared" si="42"/>
        <v>23729</v>
      </c>
      <c r="Q96" s="29">
        <f t="shared" si="42"/>
        <v>35955</v>
      </c>
      <c r="R96" s="6">
        <f t="shared" si="43"/>
        <v>27410</v>
      </c>
      <c r="S96" s="7">
        <f t="shared" si="44"/>
        <v>44873</v>
      </c>
      <c r="T96" s="7">
        <f t="shared" si="45"/>
        <v>26413</v>
      </c>
      <c r="U96" s="7">
        <f t="shared" si="46"/>
        <v>25120</v>
      </c>
      <c r="V96" s="7">
        <f t="shared" si="47"/>
        <v>30443</v>
      </c>
      <c r="W96" s="7">
        <f t="shared" si="48"/>
        <v>19005</v>
      </c>
      <c r="X96" s="40">
        <f t="shared" si="49"/>
        <v>31828</v>
      </c>
      <c r="Y96" s="40">
        <f t="shared" si="49"/>
        <v>21328</v>
      </c>
      <c r="Z96" s="6">
        <f t="shared" si="25"/>
        <v>198672</v>
      </c>
      <c r="AA96" s="7">
        <f t="shared" si="26"/>
        <v>230539</v>
      </c>
      <c r="AB96" s="7">
        <f t="shared" si="27"/>
        <v>245744</v>
      </c>
      <c r="AC96" s="7">
        <f t="shared" si="28"/>
        <v>236616</v>
      </c>
      <c r="AD96" s="7">
        <f t="shared" si="50"/>
        <v>304090</v>
      </c>
      <c r="AE96" s="63">
        <f t="shared" si="51"/>
        <v>265615</v>
      </c>
      <c r="AF96" s="40">
        <f t="shared" si="52"/>
        <v>219844</v>
      </c>
      <c r="AG96" s="40">
        <f t="shared" si="52"/>
        <v>272868</v>
      </c>
    </row>
    <row r="97" spans="1:33">
      <c r="A97" s="5" t="s">
        <v>11</v>
      </c>
      <c r="B97" s="6">
        <f t="shared" si="29"/>
        <v>181244</v>
      </c>
      <c r="C97" s="7">
        <f t="shared" si="30"/>
        <v>191084</v>
      </c>
      <c r="D97" s="7">
        <f t="shared" si="31"/>
        <v>209226</v>
      </c>
      <c r="E97" s="7">
        <f t="shared" si="32"/>
        <v>189481</v>
      </c>
      <c r="F97" s="25">
        <f t="shared" si="33"/>
        <v>254825</v>
      </c>
      <c r="G97" s="63">
        <f t="shared" si="34"/>
        <v>251716</v>
      </c>
      <c r="H97" s="40">
        <f t="shared" si="35"/>
        <v>195844</v>
      </c>
      <c r="I97" s="40">
        <f t="shared" si="35"/>
        <v>257751</v>
      </c>
      <c r="J97" s="6">
        <f t="shared" si="36"/>
        <v>23871</v>
      </c>
      <c r="K97" s="7">
        <f t="shared" si="37"/>
        <v>30084</v>
      </c>
      <c r="L97" s="7">
        <f t="shared" si="38"/>
        <v>49755</v>
      </c>
      <c r="M97" s="7">
        <f t="shared" si="39"/>
        <v>63906</v>
      </c>
      <c r="N97" s="7">
        <f t="shared" si="40"/>
        <v>65468</v>
      </c>
      <c r="O97" s="7">
        <f t="shared" si="41"/>
        <v>41590</v>
      </c>
      <c r="P97" s="29">
        <f t="shared" si="42"/>
        <v>28650</v>
      </c>
      <c r="Q97" s="29">
        <f t="shared" si="42"/>
        <v>41549</v>
      </c>
      <c r="R97" s="6">
        <f t="shared" si="43"/>
        <v>39797</v>
      </c>
      <c r="S97" s="7">
        <f t="shared" si="44"/>
        <v>44873</v>
      </c>
      <c r="T97" s="7">
        <f t="shared" si="45"/>
        <v>26413</v>
      </c>
      <c r="U97" s="7">
        <f t="shared" si="46"/>
        <v>43700</v>
      </c>
      <c r="V97" s="7">
        <f t="shared" si="47"/>
        <v>44029</v>
      </c>
      <c r="W97" s="7">
        <f t="shared" si="48"/>
        <v>25039</v>
      </c>
      <c r="X97" s="40">
        <f t="shared" si="49"/>
        <v>31828</v>
      </c>
      <c r="Y97" s="40">
        <f t="shared" si="49"/>
        <v>31386</v>
      </c>
      <c r="Z97" s="6">
        <f t="shared" si="25"/>
        <v>244912</v>
      </c>
      <c r="AA97" s="7">
        <f t="shared" si="26"/>
        <v>266041</v>
      </c>
      <c r="AB97" s="7">
        <f t="shared" si="27"/>
        <v>285394</v>
      </c>
      <c r="AC97" s="7">
        <f t="shared" si="28"/>
        <v>297087</v>
      </c>
      <c r="AD97" s="7">
        <f t="shared" si="50"/>
        <v>364322</v>
      </c>
      <c r="AE97" s="63">
        <f t="shared" si="51"/>
        <v>318345</v>
      </c>
      <c r="AF97" s="40">
        <f t="shared" si="52"/>
        <v>256322</v>
      </c>
      <c r="AG97" s="40">
        <f t="shared" si="52"/>
        <v>330686</v>
      </c>
    </row>
    <row r="98" spans="1:33">
      <c r="A98" s="5" t="s">
        <v>12</v>
      </c>
      <c r="B98" s="6">
        <f t="shared" si="29"/>
        <v>212662</v>
      </c>
      <c r="C98" s="7">
        <f t="shared" si="30"/>
        <v>222383</v>
      </c>
      <c r="D98" s="7">
        <f t="shared" si="31"/>
        <v>244078</v>
      </c>
      <c r="E98" s="7">
        <f t="shared" si="32"/>
        <v>216321</v>
      </c>
      <c r="F98" s="25">
        <f t="shared" si="33"/>
        <v>296119</v>
      </c>
      <c r="G98" s="63">
        <f t="shared" si="34"/>
        <v>290013</v>
      </c>
      <c r="H98" s="40">
        <f t="shared" si="35"/>
        <v>234357</v>
      </c>
      <c r="I98" s="40">
        <f t="shared" si="35"/>
        <v>291318</v>
      </c>
      <c r="J98" s="6">
        <f t="shared" si="36"/>
        <v>26502</v>
      </c>
      <c r="K98" s="7">
        <f t="shared" si="37"/>
        <v>36685</v>
      </c>
      <c r="L98" s="7">
        <f t="shared" si="38"/>
        <v>58114</v>
      </c>
      <c r="M98" s="7">
        <f t="shared" si="39"/>
        <v>75187</v>
      </c>
      <c r="N98" s="7">
        <f t="shared" si="40"/>
        <v>75990</v>
      </c>
      <c r="O98" s="7">
        <f t="shared" si="41"/>
        <v>52161</v>
      </c>
      <c r="P98" s="29">
        <f t="shared" si="42"/>
        <v>37231</v>
      </c>
      <c r="Q98" s="29">
        <f t="shared" si="42"/>
        <v>47427</v>
      </c>
      <c r="R98" s="6">
        <f t="shared" si="43"/>
        <v>39797</v>
      </c>
      <c r="S98" s="7">
        <f t="shared" si="44"/>
        <v>56437</v>
      </c>
      <c r="T98" s="7">
        <f t="shared" si="45"/>
        <v>40499</v>
      </c>
      <c r="U98" s="7">
        <f t="shared" si="46"/>
        <v>43700</v>
      </c>
      <c r="V98" s="7">
        <f t="shared" si="47"/>
        <v>44029</v>
      </c>
      <c r="W98" s="7">
        <f t="shared" si="48"/>
        <v>25039</v>
      </c>
      <c r="X98" s="40">
        <f t="shared" si="49"/>
        <v>31828</v>
      </c>
      <c r="Y98" s="40">
        <f t="shared" si="49"/>
        <v>31386</v>
      </c>
      <c r="Z98" s="6">
        <f t="shared" si="25"/>
        <v>278961</v>
      </c>
      <c r="AA98" s="7">
        <f t="shared" si="26"/>
        <v>315505</v>
      </c>
      <c r="AB98" s="7">
        <f t="shared" si="27"/>
        <v>342691</v>
      </c>
      <c r="AC98" s="7">
        <f t="shared" si="28"/>
        <v>335208</v>
      </c>
      <c r="AD98" s="7">
        <f t="shared" si="50"/>
        <v>416138</v>
      </c>
      <c r="AE98" s="63">
        <f t="shared" si="51"/>
        <v>367213</v>
      </c>
      <c r="AF98" s="40">
        <f t="shared" si="52"/>
        <v>303416</v>
      </c>
      <c r="AG98" s="40">
        <f t="shared" si="52"/>
        <v>370131</v>
      </c>
    </row>
    <row r="99" spans="1:33">
      <c r="A99" s="5" t="s">
        <v>13</v>
      </c>
      <c r="B99" s="6">
        <f t="shared" si="29"/>
        <v>238776</v>
      </c>
      <c r="C99" s="7">
        <f t="shared" si="30"/>
        <v>252145</v>
      </c>
      <c r="D99" s="7">
        <f t="shared" si="31"/>
        <v>272516</v>
      </c>
      <c r="E99" s="7">
        <f t="shared" si="32"/>
        <v>248517</v>
      </c>
      <c r="F99" s="25">
        <f t="shared" si="33"/>
        <v>331939</v>
      </c>
      <c r="G99" s="63">
        <f t="shared" si="34"/>
        <v>318241</v>
      </c>
      <c r="H99" s="40">
        <f t="shared" si="35"/>
        <v>277682</v>
      </c>
      <c r="I99" s="40">
        <f t="shared" si="35"/>
        <v>324530</v>
      </c>
      <c r="J99" s="6">
        <f t="shared" si="36"/>
        <v>31499</v>
      </c>
      <c r="K99" s="7">
        <f t="shared" si="37"/>
        <v>43671</v>
      </c>
      <c r="L99" s="7">
        <f t="shared" si="38"/>
        <v>72211</v>
      </c>
      <c r="M99" s="7">
        <f t="shared" si="39"/>
        <v>84869</v>
      </c>
      <c r="N99" s="7">
        <f t="shared" si="40"/>
        <v>85361</v>
      </c>
      <c r="O99" s="7">
        <f t="shared" si="41"/>
        <v>62187</v>
      </c>
      <c r="P99" s="29">
        <f t="shared" si="42"/>
        <v>45255</v>
      </c>
      <c r="Q99" s="29">
        <f t="shared" si="42"/>
        <v>58995</v>
      </c>
      <c r="R99" s="6">
        <f t="shared" si="43"/>
        <v>49797</v>
      </c>
      <c r="S99" s="7">
        <f t="shared" si="44"/>
        <v>56437</v>
      </c>
      <c r="T99" s="7">
        <f t="shared" si="45"/>
        <v>40499</v>
      </c>
      <c r="U99" s="7">
        <f t="shared" si="46"/>
        <v>53732</v>
      </c>
      <c r="V99" s="7">
        <f t="shared" si="47"/>
        <v>49051</v>
      </c>
      <c r="W99" s="7">
        <f t="shared" si="48"/>
        <v>30045</v>
      </c>
      <c r="X99" s="40">
        <f t="shared" si="49"/>
        <v>31828</v>
      </c>
      <c r="Y99" s="40">
        <f t="shared" si="49"/>
        <v>41428</v>
      </c>
      <c r="Z99" s="6">
        <f t="shared" si="25"/>
        <v>320072</v>
      </c>
      <c r="AA99" s="7">
        <f t="shared" si="26"/>
        <v>352253</v>
      </c>
      <c r="AB99" s="7">
        <f t="shared" si="27"/>
        <v>385226</v>
      </c>
      <c r="AC99" s="7">
        <f t="shared" si="28"/>
        <v>387118</v>
      </c>
      <c r="AD99" s="7">
        <f t="shared" si="50"/>
        <v>466351</v>
      </c>
      <c r="AE99" s="63">
        <f t="shared" si="51"/>
        <v>410473</v>
      </c>
      <c r="AF99" s="40">
        <f t="shared" si="52"/>
        <v>354765</v>
      </c>
      <c r="AG99" s="40">
        <f t="shared" si="52"/>
        <v>424953</v>
      </c>
    </row>
    <row r="100" spans="1:33">
      <c r="A100" s="5" t="s">
        <v>14</v>
      </c>
      <c r="B100" s="6">
        <f t="shared" si="29"/>
        <v>262230</v>
      </c>
      <c r="C100" s="7">
        <f t="shared" si="30"/>
        <v>281965</v>
      </c>
      <c r="D100" s="7">
        <f t="shared" si="31"/>
        <v>303388</v>
      </c>
      <c r="E100" s="7">
        <f t="shared" si="32"/>
        <v>283900</v>
      </c>
      <c r="F100" s="25">
        <f t="shared" si="33"/>
        <v>368587</v>
      </c>
      <c r="G100" s="63">
        <f t="shared" si="34"/>
        <v>353851</v>
      </c>
      <c r="H100" s="40">
        <f t="shared" si="35"/>
        <v>306499</v>
      </c>
      <c r="I100" s="40">
        <f t="shared" si="35"/>
        <v>360618</v>
      </c>
      <c r="J100" s="6">
        <f t="shared" si="36"/>
        <v>36611</v>
      </c>
      <c r="K100" s="7">
        <f t="shared" si="37"/>
        <v>54566</v>
      </c>
      <c r="L100" s="7">
        <f t="shared" si="38"/>
        <v>79501</v>
      </c>
      <c r="M100" s="7">
        <f t="shared" si="39"/>
        <v>96529</v>
      </c>
      <c r="N100" s="7">
        <f t="shared" si="40"/>
        <v>91579</v>
      </c>
      <c r="O100" s="7">
        <f t="shared" si="41"/>
        <v>68825</v>
      </c>
      <c r="P100" s="29">
        <f t="shared" si="42"/>
        <v>53723</v>
      </c>
      <c r="Q100" s="29">
        <f t="shared" si="42"/>
        <v>66522</v>
      </c>
      <c r="R100" s="6">
        <f t="shared" si="43"/>
        <v>66489</v>
      </c>
      <c r="S100" s="7">
        <f t="shared" si="44"/>
        <v>70593</v>
      </c>
      <c r="T100" s="7">
        <f t="shared" si="45"/>
        <v>51000</v>
      </c>
      <c r="U100" s="7">
        <f t="shared" si="46"/>
        <v>60833</v>
      </c>
      <c r="V100" s="7">
        <f t="shared" si="47"/>
        <v>62952</v>
      </c>
      <c r="W100" s="7">
        <f t="shared" si="48"/>
        <v>30045</v>
      </c>
      <c r="X100" s="40">
        <f t="shared" si="49"/>
        <v>31828</v>
      </c>
      <c r="Y100" s="40">
        <f t="shared" si="49"/>
        <v>41428</v>
      </c>
      <c r="Z100" s="6">
        <f t="shared" si="25"/>
        <v>365330</v>
      </c>
      <c r="AA100" s="7">
        <f t="shared" si="26"/>
        <v>407124</v>
      </c>
      <c r="AB100" s="7">
        <f t="shared" si="27"/>
        <v>433889</v>
      </c>
      <c r="AC100" s="7">
        <f t="shared" si="28"/>
        <v>441262</v>
      </c>
      <c r="AD100" s="7">
        <f t="shared" si="50"/>
        <v>523118</v>
      </c>
      <c r="AE100" s="63">
        <f t="shared" si="51"/>
        <v>452721</v>
      </c>
      <c r="AF100" s="40">
        <f t="shared" si="52"/>
        <v>392050</v>
      </c>
      <c r="AG100" s="40">
        <f t="shared" si="52"/>
        <v>468568</v>
      </c>
    </row>
    <row r="101" spans="1:33">
      <c r="A101" s="5" t="s">
        <v>15</v>
      </c>
      <c r="B101" s="6">
        <f t="shared" si="29"/>
        <v>288767</v>
      </c>
      <c r="C101" s="7">
        <f t="shared" si="30"/>
        <v>315242</v>
      </c>
      <c r="D101" s="7">
        <f t="shared" si="31"/>
        <v>345288</v>
      </c>
      <c r="E101" s="7">
        <f t="shared" si="32"/>
        <v>320222</v>
      </c>
      <c r="F101" s="25">
        <f t="shared" si="33"/>
        <v>408929</v>
      </c>
      <c r="G101" s="63">
        <f t="shared" si="34"/>
        <v>393488</v>
      </c>
      <c r="H101" s="40">
        <f t="shared" si="35"/>
        <v>339159</v>
      </c>
      <c r="I101" s="40">
        <f t="shared" si="35"/>
        <v>396997</v>
      </c>
      <c r="J101" s="6">
        <f t="shared" si="36"/>
        <v>41211</v>
      </c>
      <c r="K101" s="7">
        <f t="shared" si="37"/>
        <v>62535</v>
      </c>
      <c r="L101" s="7">
        <f t="shared" si="38"/>
        <v>94416</v>
      </c>
      <c r="M101" s="7">
        <f t="shared" si="39"/>
        <v>110115</v>
      </c>
      <c r="N101" s="7">
        <f t="shared" si="40"/>
        <v>99244</v>
      </c>
      <c r="O101" s="7">
        <f t="shared" si="41"/>
        <v>75353</v>
      </c>
      <c r="P101" s="29">
        <f t="shared" si="42"/>
        <v>61656</v>
      </c>
      <c r="Q101" s="29">
        <f t="shared" si="42"/>
        <v>78116</v>
      </c>
      <c r="R101" s="6">
        <f t="shared" si="43"/>
        <v>67039</v>
      </c>
      <c r="S101" s="7">
        <f t="shared" si="44"/>
        <v>70593</v>
      </c>
      <c r="T101" s="7">
        <f t="shared" si="45"/>
        <v>66763</v>
      </c>
      <c r="U101" s="7">
        <f t="shared" si="46"/>
        <v>65007</v>
      </c>
      <c r="V101" s="7">
        <f t="shared" si="47"/>
        <v>73406</v>
      </c>
      <c r="W101" s="7">
        <f t="shared" si="48"/>
        <v>35046</v>
      </c>
      <c r="X101" s="40">
        <f t="shared" si="49"/>
        <v>41350</v>
      </c>
      <c r="Y101" s="40">
        <f t="shared" si="49"/>
        <v>51444</v>
      </c>
      <c r="Z101" s="6">
        <f t="shared" si="25"/>
        <v>397017</v>
      </c>
      <c r="AA101" s="7">
        <f t="shared" si="26"/>
        <v>448370</v>
      </c>
      <c r="AB101" s="7">
        <f t="shared" si="27"/>
        <v>506467</v>
      </c>
      <c r="AC101" s="7">
        <f t="shared" si="28"/>
        <v>495344</v>
      </c>
      <c r="AD101" s="7">
        <f t="shared" si="50"/>
        <v>581579</v>
      </c>
      <c r="AE101" s="63">
        <f t="shared" si="51"/>
        <v>503887</v>
      </c>
      <c r="AF101" s="40">
        <f t="shared" si="52"/>
        <v>442165</v>
      </c>
      <c r="AG101" s="40">
        <f t="shared" si="52"/>
        <v>526557</v>
      </c>
    </row>
    <row r="102" spans="1:33" ht="13.5" thickBot="1">
      <c r="A102" s="20" t="s">
        <v>16</v>
      </c>
      <c r="B102" s="21">
        <f t="shared" si="29"/>
        <v>320820</v>
      </c>
      <c r="C102" s="22">
        <f t="shared" si="30"/>
        <v>352022</v>
      </c>
      <c r="D102" s="22">
        <f t="shared" si="31"/>
        <v>381495</v>
      </c>
      <c r="E102" s="22">
        <f t="shared" si="32"/>
        <v>357359</v>
      </c>
      <c r="F102" s="50">
        <f t="shared" si="33"/>
        <v>447670</v>
      </c>
      <c r="G102" s="64">
        <f t="shared" si="34"/>
        <v>439438</v>
      </c>
      <c r="H102" s="47">
        <f t="shared" si="35"/>
        <v>373070</v>
      </c>
      <c r="I102" s="47">
        <f t="shared" si="35"/>
        <v>435562</v>
      </c>
      <c r="J102" s="21">
        <f t="shared" si="36"/>
        <v>51340</v>
      </c>
      <c r="K102" s="22">
        <f t="shared" si="37"/>
        <v>77212</v>
      </c>
      <c r="L102" s="22">
        <f t="shared" si="38"/>
        <v>111954</v>
      </c>
      <c r="M102" s="22">
        <f t="shared" si="39"/>
        <v>123000</v>
      </c>
      <c r="N102" s="22">
        <f t="shared" si="40"/>
        <v>110918</v>
      </c>
      <c r="O102" s="22">
        <f t="shared" si="41"/>
        <v>87143</v>
      </c>
      <c r="P102" s="30">
        <f t="shared" si="42"/>
        <v>70266</v>
      </c>
      <c r="Q102" s="30">
        <f t="shared" si="42"/>
        <v>116681</v>
      </c>
      <c r="R102" s="21">
        <f t="shared" si="43"/>
        <v>67978</v>
      </c>
      <c r="S102" s="22">
        <f t="shared" si="44"/>
        <v>81861</v>
      </c>
      <c r="T102" s="22">
        <f t="shared" si="45"/>
        <v>66763</v>
      </c>
      <c r="U102" s="22">
        <f t="shared" si="46"/>
        <v>73858</v>
      </c>
      <c r="V102" s="22">
        <f t="shared" si="47"/>
        <v>73406</v>
      </c>
      <c r="W102" s="22">
        <f t="shared" si="48"/>
        <v>35046</v>
      </c>
      <c r="X102" s="47">
        <f t="shared" si="49"/>
        <v>47564</v>
      </c>
      <c r="Y102" s="47">
        <f t="shared" si="49"/>
        <v>64135</v>
      </c>
      <c r="Z102" s="21">
        <f t="shared" si="25"/>
        <v>440138</v>
      </c>
      <c r="AA102" s="22">
        <f t="shared" si="26"/>
        <v>511095</v>
      </c>
      <c r="AB102" s="22">
        <f t="shared" si="27"/>
        <v>560212</v>
      </c>
      <c r="AC102" s="22">
        <f t="shared" si="28"/>
        <v>554217</v>
      </c>
      <c r="AD102" s="22">
        <f t="shared" si="50"/>
        <v>631994</v>
      </c>
      <c r="AE102" s="64">
        <f t="shared" si="51"/>
        <v>561627</v>
      </c>
      <c r="AF102" s="47">
        <f t="shared" si="52"/>
        <v>490900</v>
      </c>
      <c r="AG102" s="47">
        <f t="shared" si="52"/>
        <v>616378</v>
      </c>
    </row>
    <row r="105" spans="1:33" ht="13.5" thickBot="1"/>
    <row r="106" spans="1:33">
      <c r="A106" s="155" t="s">
        <v>18</v>
      </c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/>
      <c r="AA106" s="156"/>
      <c r="AB106" s="156"/>
      <c r="AC106" s="156"/>
      <c r="AD106" s="156"/>
      <c r="AE106" s="156"/>
      <c r="AF106" s="156"/>
      <c r="AG106" s="112"/>
    </row>
    <row r="107" spans="1:33" ht="13.5" thickBot="1">
      <c r="A107" s="157" t="s">
        <v>33</v>
      </c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  <c r="AB107" s="158"/>
      <c r="AC107" s="158"/>
      <c r="AD107" s="158"/>
      <c r="AE107" s="158"/>
      <c r="AF107" s="158"/>
      <c r="AG107" s="119"/>
    </row>
    <row r="108" spans="1:33">
      <c r="A108" s="54"/>
      <c r="B108" s="152" t="s">
        <v>2</v>
      </c>
      <c r="C108" s="153"/>
      <c r="D108" s="153"/>
      <c r="E108" s="153"/>
      <c r="F108" s="153"/>
      <c r="G108" s="153"/>
      <c r="H108" s="153"/>
      <c r="I108" s="106"/>
      <c r="J108" s="152" t="s">
        <v>3</v>
      </c>
      <c r="K108" s="153"/>
      <c r="L108" s="153"/>
      <c r="M108" s="153"/>
      <c r="N108" s="153"/>
      <c r="O108" s="153"/>
      <c r="P108" s="153"/>
      <c r="Q108" s="106"/>
      <c r="R108" s="152" t="s">
        <v>4</v>
      </c>
      <c r="S108" s="153"/>
      <c r="T108" s="153"/>
      <c r="U108" s="153"/>
      <c r="V108" s="153"/>
      <c r="W108" s="153"/>
      <c r="X108" s="153"/>
      <c r="Y108" s="106"/>
      <c r="Z108" s="152" t="s">
        <v>17</v>
      </c>
      <c r="AA108" s="153"/>
      <c r="AB108" s="153"/>
      <c r="AC108" s="153"/>
      <c r="AD108" s="153"/>
      <c r="AE108" s="153"/>
      <c r="AF108" s="153"/>
      <c r="AG108" s="114"/>
    </row>
    <row r="109" spans="1:33">
      <c r="A109" s="4" t="s">
        <v>5</v>
      </c>
      <c r="B109" s="2">
        <v>2004</v>
      </c>
      <c r="C109" s="3">
        <v>2005</v>
      </c>
      <c r="D109" s="3">
        <v>2006</v>
      </c>
      <c r="E109" s="3">
        <v>2007</v>
      </c>
      <c r="F109" s="3">
        <v>2008</v>
      </c>
      <c r="G109" s="3">
        <v>2009</v>
      </c>
      <c r="H109" s="55">
        <v>2010</v>
      </c>
      <c r="I109" s="55">
        <v>2011</v>
      </c>
      <c r="J109" s="2">
        <v>2004</v>
      </c>
      <c r="K109" s="3">
        <v>2005</v>
      </c>
      <c r="L109" s="3">
        <v>2006</v>
      </c>
      <c r="M109" s="3">
        <v>2007</v>
      </c>
      <c r="N109" s="3">
        <v>2008</v>
      </c>
      <c r="O109" s="3">
        <v>2009</v>
      </c>
      <c r="P109" s="55">
        <v>2010</v>
      </c>
      <c r="Q109" s="55">
        <v>2011</v>
      </c>
      <c r="R109" s="2">
        <v>2004</v>
      </c>
      <c r="S109" s="3">
        <v>2005</v>
      </c>
      <c r="T109" s="3">
        <v>2006</v>
      </c>
      <c r="U109" s="3">
        <v>2007</v>
      </c>
      <c r="V109" s="3">
        <v>2008</v>
      </c>
      <c r="W109" s="3">
        <v>2009</v>
      </c>
      <c r="X109" s="55">
        <v>2010</v>
      </c>
      <c r="Y109" s="55">
        <v>2011</v>
      </c>
      <c r="Z109" s="2">
        <v>2004</v>
      </c>
      <c r="AA109" s="3">
        <v>2005</v>
      </c>
      <c r="AB109" s="3">
        <v>2006</v>
      </c>
      <c r="AC109" s="3">
        <v>2007</v>
      </c>
      <c r="AD109" s="3">
        <v>2008</v>
      </c>
      <c r="AE109" s="3">
        <v>2009</v>
      </c>
      <c r="AF109" s="55">
        <v>2010</v>
      </c>
      <c r="AG109" s="42">
        <v>2011</v>
      </c>
    </row>
    <row r="110" spans="1:33">
      <c r="A110" s="5" t="s">
        <v>6</v>
      </c>
      <c r="B110" s="6">
        <f t="shared" ref="B110:X110" si="53">+B27</f>
        <v>0</v>
      </c>
      <c r="C110" s="7">
        <f t="shared" si="53"/>
        <v>0</v>
      </c>
      <c r="D110" s="7">
        <f t="shared" si="53"/>
        <v>0</v>
      </c>
      <c r="E110" s="7">
        <f t="shared" si="53"/>
        <v>0</v>
      </c>
      <c r="F110" s="25">
        <f t="shared" si="53"/>
        <v>0</v>
      </c>
      <c r="G110" s="63">
        <f t="shared" si="53"/>
        <v>0</v>
      </c>
      <c r="H110" s="40">
        <f t="shared" si="53"/>
        <v>0</v>
      </c>
      <c r="I110" s="40">
        <f t="shared" ref="I110" si="54">+I27</f>
        <v>0</v>
      </c>
      <c r="J110" s="6">
        <f t="shared" si="53"/>
        <v>0</v>
      </c>
      <c r="K110" s="7">
        <f t="shared" si="53"/>
        <v>0</v>
      </c>
      <c r="L110" s="7">
        <f t="shared" si="53"/>
        <v>0</v>
      </c>
      <c r="M110" s="7">
        <f t="shared" si="53"/>
        <v>0</v>
      </c>
      <c r="N110" s="7">
        <f t="shared" si="53"/>
        <v>0</v>
      </c>
      <c r="O110" s="7">
        <f t="shared" si="53"/>
        <v>0</v>
      </c>
      <c r="P110" s="29">
        <f t="shared" si="53"/>
        <v>0</v>
      </c>
      <c r="Q110" s="29">
        <f t="shared" ref="Q110" si="55">+Q27</f>
        <v>0</v>
      </c>
      <c r="R110" s="6">
        <f t="shared" si="53"/>
        <v>0</v>
      </c>
      <c r="S110" s="7">
        <f t="shared" si="53"/>
        <v>0</v>
      </c>
      <c r="T110" s="7">
        <f t="shared" si="53"/>
        <v>0</v>
      </c>
      <c r="U110" s="7">
        <f t="shared" si="53"/>
        <v>0</v>
      </c>
      <c r="V110" s="7">
        <f t="shared" si="53"/>
        <v>0</v>
      </c>
      <c r="W110" s="7">
        <f t="shared" si="53"/>
        <v>0</v>
      </c>
      <c r="X110" s="40">
        <f t="shared" si="53"/>
        <v>0</v>
      </c>
      <c r="Y110" s="40">
        <f t="shared" ref="Y110" si="56">+Y27</f>
        <v>0</v>
      </c>
      <c r="Z110" s="6">
        <f t="shared" ref="Z110:Z121" si="57">+R110+J110+B110</f>
        <v>0</v>
      </c>
      <c r="AA110" s="7">
        <f t="shared" ref="AA110:AA121" si="58">+S110+K110+C110</f>
        <v>0</v>
      </c>
      <c r="AB110" s="7">
        <f t="shared" ref="AB110:AB121" si="59">+T110+L110+D110</f>
        <v>0</v>
      </c>
      <c r="AC110" s="7">
        <f t="shared" ref="AC110:AC121" si="60">+U110+M110+E110</f>
        <v>0</v>
      </c>
      <c r="AD110" s="7">
        <f>+AD27</f>
        <v>0</v>
      </c>
      <c r="AE110" s="63">
        <f>+AE27</f>
        <v>0</v>
      </c>
      <c r="AF110" s="40">
        <f>+AF27</f>
        <v>0</v>
      </c>
      <c r="AG110" s="40">
        <f>+AG27</f>
        <v>0</v>
      </c>
    </row>
    <row r="111" spans="1:33">
      <c r="A111" s="5" t="s">
        <v>24</v>
      </c>
      <c r="B111" s="6">
        <f t="shared" ref="B111:B121" si="61">+B110+B28</f>
        <v>0</v>
      </c>
      <c r="C111" s="7">
        <f t="shared" ref="C111:C121" si="62">+C110+C28</f>
        <v>0</v>
      </c>
      <c r="D111" s="7">
        <f t="shared" ref="D111:D121" si="63">+D110+D28</f>
        <v>0</v>
      </c>
      <c r="E111" s="7">
        <f t="shared" ref="E111:E121" si="64">+E110+E28</f>
        <v>0</v>
      </c>
      <c r="F111" s="25">
        <f t="shared" ref="F111:F121" si="65">+F110+F28</f>
        <v>0</v>
      </c>
      <c r="G111" s="63">
        <f t="shared" ref="G111:G121" si="66">+G110+G28</f>
        <v>0</v>
      </c>
      <c r="H111" s="40">
        <f t="shared" ref="H111:I121" si="67">+H110+H28</f>
        <v>0</v>
      </c>
      <c r="I111" s="40">
        <f t="shared" si="67"/>
        <v>0</v>
      </c>
      <c r="J111" s="6">
        <f t="shared" ref="J111:J121" si="68">+J110+J28</f>
        <v>0</v>
      </c>
      <c r="K111" s="7">
        <f t="shared" ref="K111:K121" si="69">+K110+K28</f>
        <v>0</v>
      </c>
      <c r="L111" s="7">
        <f t="shared" ref="L111:L121" si="70">+L110+L28</f>
        <v>0</v>
      </c>
      <c r="M111" s="7">
        <f t="shared" ref="M111:M121" si="71">+M110+M28</f>
        <v>0</v>
      </c>
      <c r="N111" s="7">
        <f t="shared" ref="N111:N121" si="72">+N110+N28</f>
        <v>0</v>
      </c>
      <c r="O111" s="7">
        <f t="shared" ref="O111:O121" si="73">+O110+O28</f>
        <v>0</v>
      </c>
      <c r="P111" s="29">
        <f t="shared" ref="P111:Q121" si="74">+P110+P28</f>
        <v>0</v>
      </c>
      <c r="Q111" s="29">
        <f t="shared" si="74"/>
        <v>0</v>
      </c>
      <c r="R111" s="6">
        <f t="shared" ref="R111:R121" si="75">+R110+R28</f>
        <v>0</v>
      </c>
      <c r="S111" s="7">
        <f t="shared" ref="S111:S121" si="76">+S110+S28</f>
        <v>0</v>
      </c>
      <c r="T111" s="7">
        <f t="shared" ref="T111:T121" si="77">+T110+T28</f>
        <v>0</v>
      </c>
      <c r="U111" s="7">
        <f t="shared" ref="U111:U121" si="78">+U110+U28</f>
        <v>0</v>
      </c>
      <c r="V111" s="7">
        <f t="shared" ref="V111:V121" si="79">+V110+V28</f>
        <v>0</v>
      </c>
      <c r="W111" s="7">
        <f t="shared" ref="W111:W121" si="80">+W110+W28</f>
        <v>0</v>
      </c>
      <c r="X111" s="40">
        <f t="shared" ref="X111:Y121" si="81">+X110+X28</f>
        <v>0</v>
      </c>
      <c r="Y111" s="40">
        <f t="shared" si="81"/>
        <v>0</v>
      </c>
      <c r="Z111" s="6">
        <f t="shared" si="57"/>
        <v>0</v>
      </c>
      <c r="AA111" s="7">
        <f t="shared" si="58"/>
        <v>0</v>
      </c>
      <c r="AB111" s="7">
        <f t="shared" si="59"/>
        <v>0</v>
      </c>
      <c r="AC111" s="7">
        <f t="shared" si="60"/>
        <v>0</v>
      </c>
      <c r="AD111" s="7">
        <f t="shared" ref="AD111:AD121" si="82">+AD110+AD28</f>
        <v>0</v>
      </c>
      <c r="AE111" s="63">
        <f t="shared" ref="AE111:AE121" si="83">+AE110+AE28</f>
        <v>0</v>
      </c>
      <c r="AF111" s="40">
        <f t="shared" ref="AF111:AG121" si="84">+AF110+AF28</f>
        <v>0</v>
      </c>
      <c r="AG111" s="40">
        <f t="shared" si="84"/>
        <v>0</v>
      </c>
    </row>
    <row r="112" spans="1:33">
      <c r="A112" s="5" t="s">
        <v>7</v>
      </c>
      <c r="B112" s="6">
        <f t="shared" si="61"/>
        <v>0</v>
      </c>
      <c r="C112" s="7">
        <f t="shared" si="62"/>
        <v>0</v>
      </c>
      <c r="D112" s="7">
        <f t="shared" si="63"/>
        <v>0</v>
      </c>
      <c r="E112" s="7">
        <f t="shared" si="64"/>
        <v>0</v>
      </c>
      <c r="F112" s="25">
        <f t="shared" si="65"/>
        <v>0</v>
      </c>
      <c r="G112" s="63">
        <f t="shared" si="66"/>
        <v>0</v>
      </c>
      <c r="H112" s="40">
        <f t="shared" si="67"/>
        <v>0</v>
      </c>
      <c r="I112" s="40">
        <f t="shared" si="67"/>
        <v>0</v>
      </c>
      <c r="J112" s="6">
        <f t="shared" si="68"/>
        <v>0</v>
      </c>
      <c r="K112" s="7">
        <f t="shared" si="69"/>
        <v>0</v>
      </c>
      <c r="L112" s="7">
        <f t="shared" si="70"/>
        <v>0</v>
      </c>
      <c r="M112" s="7">
        <f t="shared" si="71"/>
        <v>0</v>
      </c>
      <c r="N112" s="7">
        <f t="shared" si="72"/>
        <v>0</v>
      </c>
      <c r="O112" s="7">
        <f t="shared" si="73"/>
        <v>0</v>
      </c>
      <c r="P112" s="29">
        <f t="shared" si="74"/>
        <v>0</v>
      </c>
      <c r="Q112" s="29">
        <f t="shared" si="74"/>
        <v>0</v>
      </c>
      <c r="R112" s="6">
        <f t="shared" si="75"/>
        <v>0</v>
      </c>
      <c r="S112" s="7">
        <f t="shared" si="76"/>
        <v>0</v>
      </c>
      <c r="T112" s="7">
        <f t="shared" si="77"/>
        <v>0</v>
      </c>
      <c r="U112" s="7">
        <f t="shared" si="78"/>
        <v>0</v>
      </c>
      <c r="V112" s="7">
        <f t="shared" si="79"/>
        <v>0</v>
      </c>
      <c r="W112" s="7">
        <f t="shared" si="80"/>
        <v>0</v>
      </c>
      <c r="X112" s="40">
        <f t="shared" si="81"/>
        <v>0</v>
      </c>
      <c r="Y112" s="40">
        <f t="shared" si="81"/>
        <v>0</v>
      </c>
      <c r="Z112" s="6">
        <f t="shared" si="57"/>
        <v>0</v>
      </c>
      <c r="AA112" s="7">
        <f t="shared" si="58"/>
        <v>0</v>
      </c>
      <c r="AB112" s="7">
        <f t="shared" si="59"/>
        <v>0</v>
      </c>
      <c r="AC112" s="7">
        <f t="shared" si="60"/>
        <v>0</v>
      </c>
      <c r="AD112" s="7">
        <f t="shared" si="82"/>
        <v>0</v>
      </c>
      <c r="AE112" s="63">
        <f t="shared" si="83"/>
        <v>0</v>
      </c>
      <c r="AF112" s="40">
        <f t="shared" si="84"/>
        <v>0</v>
      </c>
      <c r="AG112" s="40">
        <f t="shared" si="84"/>
        <v>0</v>
      </c>
    </row>
    <row r="113" spans="1:33">
      <c r="A113" s="5" t="s">
        <v>8</v>
      </c>
      <c r="B113" s="6">
        <f t="shared" si="61"/>
        <v>0</v>
      </c>
      <c r="C113" s="7">
        <f t="shared" si="62"/>
        <v>0</v>
      </c>
      <c r="D113" s="7">
        <f t="shared" si="63"/>
        <v>0</v>
      </c>
      <c r="E113" s="7">
        <f t="shared" si="64"/>
        <v>0</v>
      </c>
      <c r="F113" s="25">
        <f t="shared" si="65"/>
        <v>0</v>
      </c>
      <c r="G113" s="63">
        <f t="shared" si="66"/>
        <v>0</v>
      </c>
      <c r="H113" s="40">
        <f t="shared" si="67"/>
        <v>0</v>
      </c>
      <c r="I113" s="40">
        <f t="shared" si="67"/>
        <v>0</v>
      </c>
      <c r="J113" s="6">
        <f t="shared" si="68"/>
        <v>0</v>
      </c>
      <c r="K113" s="7">
        <f t="shared" si="69"/>
        <v>0</v>
      </c>
      <c r="L113" s="7">
        <f t="shared" si="70"/>
        <v>0</v>
      </c>
      <c r="M113" s="7">
        <f t="shared" si="71"/>
        <v>0</v>
      </c>
      <c r="N113" s="7">
        <f t="shared" si="72"/>
        <v>0</v>
      </c>
      <c r="O113" s="7">
        <f t="shared" si="73"/>
        <v>0</v>
      </c>
      <c r="P113" s="29">
        <f t="shared" si="74"/>
        <v>0</v>
      </c>
      <c r="Q113" s="29">
        <f t="shared" si="74"/>
        <v>0</v>
      </c>
      <c r="R113" s="6">
        <f t="shared" si="75"/>
        <v>0</v>
      </c>
      <c r="S113" s="7">
        <f t="shared" si="76"/>
        <v>0</v>
      </c>
      <c r="T113" s="7">
        <f t="shared" si="77"/>
        <v>0</v>
      </c>
      <c r="U113" s="7">
        <f t="shared" si="78"/>
        <v>0</v>
      </c>
      <c r="V113" s="7">
        <f t="shared" si="79"/>
        <v>0</v>
      </c>
      <c r="W113" s="7">
        <f t="shared" si="80"/>
        <v>0</v>
      </c>
      <c r="X113" s="40">
        <f t="shared" si="81"/>
        <v>0</v>
      </c>
      <c r="Y113" s="40">
        <f t="shared" si="81"/>
        <v>0</v>
      </c>
      <c r="Z113" s="6">
        <f t="shared" si="57"/>
        <v>0</v>
      </c>
      <c r="AA113" s="7">
        <f t="shared" si="58"/>
        <v>0</v>
      </c>
      <c r="AB113" s="7">
        <f t="shared" si="59"/>
        <v>0</v>
      </c>
      <c r="AC113" s="7">
        <f t="shared" si="60"/>
        <v>0</v>
      </c>
      <c r="AD113" s="7">
        <f t="shared" si="82"/>
        <v>0</v>
      </c>
      <c r="AE113" s="63">
        <f t="shared" si="83"/>
        <v>0</v>
      </c>
      <c r="AF113" s="40">
        <f t="shared" si="84"/>
        <v>0</v>
      </c>
      <c r="AG113" s="40">
        <f t="shared" si="84"/>
        <v>0</v>
      </c>
    </row>
    <row r="114" spans="1:33">
      <c r="A114" s="5" t="s">
        <v>9</v>
      </c>
      <c r="B114" s="6">
        <f t="shared" si="61"/>
        <v>0</v>
      </c>
      <c r="C114" s="7">
        <f t="shared" si="62"/>
        <v>0</v>
      </c>
      <c r="D114" s="7">
        <f t="shared" si="63"/>
        <v>0</v>
      </c>
      <c r="E114" s="7">
        <f t="shared" si="64"/>
        <v>0</v>
      </c>
      <c r="F114" s="25">
        <f t="shared" si="65"/>
        <v>0</v>
      </c>
      <c r="G114" s="63">
        <f t="shared" si="66"/>
        <v>0</v>
      </c>
      <c r="H114" s="40">
        <f t="shared" si="67"/>
        <v>0</v>
      </c>
      <c r="I114" s="40">
        <f t="shared" si="67"/>
        <v>0</v>
      </c>
      <c r="J114" s="6">
        <f t="shared" si="68"/>
        <v>0</v>
      </c>
      <c r="K114" s="7">
        <f t="shared" si="69"/>
        <v>0</v>
      </c>
      <c r="L114" s="7">
        <f t="shared" si="70"/>
        <v>0</v>
      </c>
      <c r="M114" s="7">
        <f t="shared" si="71"/>
        <v>0</v>
      </c>
      <c r="N114" s="7">
        <f t="shared" si="72"/>
        <v>0</v>
      </c>
      <c r="O114" s="7">
        <f t="shared" si="73"/>
        <v>0</v>
      </c>
      <c r="P114" s="29">
        <f t="shared" si="74"/>
        <v>0</v>
      </c>
      <c r="Q114" s="29">
        <f t="shared" si="74"/>
        <v>0</v>
      </c>
      <c r="R114" s="6">
        <f t="shared" si="75"/>
        <v>0</v>
      </c>
      <c r="S114" s="7">
        <f t="shared" si="76"/>
        <v>0</v>
      </c>
      <c r="T114" s="7">
        <f t="shared" si="77"/>
        <v>0</v>
      </c>
      <c r="U114" s="7">
        <f t="shared" si="78"/>
        <v>0</v>
      </c>
      <c r="V114" s="7">
        <f t="shared" si="79"/>
        <v>0</v>
      </c>
      <c r="W114" s="7">
        <f t="shared" si="80"/>
        <v>0</v>
      </c>
      <c r="X114" s="40">
        <f t="shared" si="81"/>
        <v>0</v>
      </c>
      <c r="Y114" s="40">
        <f t="shared" si="81"/>
        <v>0</v>
      </c>
      <c r="Z114" s="6">
        <f t="shared" si="57"/>
        <v>0</v>
      </c>
      <c r="AA114" s="7">
        <f t="shared" si="58"/>
        <v>0</v>
      </c>
      <c r="AB114" s="7">
        <f t="shared" si="59"/>
        <v>0</v>
      </c>
      <c r="AC114" s="7">
        <f t="shared" si="60"/>
        <v>0</v>
      </c>
      <c r="AD114" s="7">
        <f t="shared" si="82"/>
        <v>0</v>
      </c>
      <c r="AE114" s="63">
        <f t="shared" si="83"/>
        <v>0</v>
      </c>
      <c r="AF114" s="40">
        <f t="shared" si="84"/>
        <v>0</v>
      </c>
      <c r="AG114" s="40">
        <f t="shared" si="84"/>
        <v>0</v>
      </c>
    </row>
    <row r="115" spans="1:33">
      <c r="A115" s="5" t="s">
        <v>10</v>
      </c>
      <c r="B115" s="6">
        <f t="shared" si="61"/>
        <v>0</v>
      </c>
      <c r="C115" s="7">
        <f t="shared" si="62"/>
        <v>0</v>
      </c>
      <c r="D115" s="7">
        <f t="shared" si="63"/>
        <v>0</v>
      </c>
      <c r="E115" s="7">
        <f t="shared" si="64"/>
        <v>0</v>
      </c>
      <c r="F115" s="25">
        <f t="shared" si="65"/>
        <v>0</v>
      </c>
      <c r="G115" s="63">
        <f t="shared" si="66"/>
        <v>0</v>
      </c>
      <c r="H115" s="40">
        <f t="shared" si="67"/>
        <v>0</v>
      </c>
      <c r="I115" s="40">
        <f t="shared" si="67"/>
        <v>0</v>
      </c>
      <c r="J115" s="6">
        <f t="shared" si="68"/>
        <v>0</v>
      </c>
      <c r="K115" s="7">
        <f t="shared" si="69"/>
        <v>0</v>
      </c>
      <c r="L115" s="7">
        <f t="shared" si="70"/>
        <v>0</v>
      </c>
      <c r="M115" s="7">
        <f t="shared" si="71"/>
        <v>0</v>
      </c>
      <c r="N115" s="7">
        <f t="shared" si="72"/>
        <v>0</v>
      </c>
      <c r="O115" s="7">
        <f t="shared" si="73"/>
        <v>0</v>
      </c>
      <c r="P115" s="29">
        <f t="shared" si="74"/>
        <v>0</v>
      </c>
      <c r="Q115" s="29">
        <f t="shared" si="74"/>
        <v>0</v>
      </c>
      <c r="R115" s="6">
        <f t="shared" si="75"/>
        <v>0</v>
      </c>
      <c r="S115" s="7">
        <f t="shared" si="76"/>
        <v>0</v>
      </c>
      <c r="T115" s="7">
        <f t="shared" si="77"/>
        <v>0</v>
      </c>
      <c r="U115" s="7">
        <f t="shared" si="78"/>
        <v>0</v>
      </c>
      <c r="V115" s="7">
        <f t="shared" si="79"/>
        <v>0</v>
      </c>
      <c r="W115" s="7">
        <f t="shared" si="80"/>
        <v>0</v>
      </c>
      <c r="X115" s="40">
        <f t="shared" si="81"/>
        <v>0</v>
      </c>
      <c r="Y115" s="40">
        <f t="shared" si="81"/>
        <v>0</v>
      </c>
      <c r="Z115" s="6">
        <f t="shared" si="57"/>
        <v>0</v>
      </c>
      <c r="AA115" s="7">
        <f t="shared" si="58"/>
        <v>0</v>
      </c>
      <c r="AB115" s="7">
        <f t="shared" si="59"/>
        <v>0</v>
      </c>
      <c r="AC115" s="7">
        <f t="shared" si="60"/>
        <v>0</v>
      </c>
      <c r="AD115" s="7">
        <f t="shared" si="82"/>
        <v>0</v>
      </c>
      <c r="AE115" s="63">
        <f t="shared" si="83"/>
        <v>0</v>
      </c>
      <c r="AF115" s="40">
        <f t="shared" si="84"/>
        <v>0</v>
      </c>
      <c r="AG115" s="40">
        <f t="shared" si="84"/>
        <v>0</v>
      </c>
    </row>
    <row r="116" spans="1:33">
      <c r="A116" s="5" t="s">
        <v>11</v>
      </c>
      <c r="B116" s="6">
        <f t="shared" si="61"/>
        <v>0</v>
      </c>
      <c r="C116" s="7">
        <f t="shared" si="62"/>
        <v>0</v>
      </c>
      <c r="D116" s="7">
        <f t="shared" si="63"/>
        <v>0</v>
      </c>
      <c r="E116" s="7">
        <f t="shared" si="64"/>
        <v>0</v>
      </c>
      <c r="F116" s="25">
        <f t="shared" si="65"/>
        <v>0</v>
      </c>
      <c r="G116" s="63">
        <f t="shared" si="66"/>
        <v>0</v>
      </c>
      <c r="H116" s="40">
        <f t="shared" si="67"/>
        <v>0</v>
      </c>
      <c r="I116" s="40">
        <f t="shared" si="67"/>
        <v>0</v>
      </c>
      <c r="J116" s="6">
        <f t="shared" si="68"/>
        <v>0</v>
      </c>
      <c r="K116" s="7">
        <f t="shared" si="69"/>
        <v>0</v>
      </c>
      <c r="L116" s="7">
        <f t="shared" si="70"/>
        <v>0</v>
      </c>
      <c r="M116" s="7">
        <f t="shared" si="71"/>
        <v>0</v>
      </c>
      <c r="N116" s="7">
        <f t="shared" si="72"/>
        <v>0</v>
      </c>
      <c r="O116" s="7">
        <f t="shared" si="73"/>
        <v>0</v>
      </c>
      <c r="P116" s="29">
        <f t="shared" si="74"/>
        <v>0</v>
      </c>
      <c r="Q116" s="29">
        <f t="shared" si="74"/>
        <v>0</v>
      </c>
      <c r="R116" s="6">
        <f t="shared" si="75"/>
        <v>0</v>
      </c>
      <c r="S116" s="7">
        <f t="shared" si="76"/>
        <v>0</v>
      </c>
      <c r="T116" s="7">
        <f t="shared" si="77"/>
        <v>0</v>
      </c>
      <c r="U116" s="7">
        <f t="shared" si="78"/>
        <v>0</v>
      </c>
      <c r="V116" s="7">
        <f t="shared" si="79"/>
        <v>0</v>
      </c>
      <c r="W116" s="7">
        <f t="shared" si="80"/>
        <v>0</v>
      </c>
      <c r="X116" s="40">
        <f t="shared" si="81"/>
        <v>0</v>
      </c>
      <c r="Y116" s="40">
        <f t="shared" si="81"/>
        <v>0</v>
      </c>
      <c r="Z116" s="6">
        <f t="shared" si="57"/>
        <v>0</v>
      </c>
      <c r="AA116" s="7">
        <f t="shared" si="58"/>
        <v>0</v>
      </c>
      <c r="AB116" s="7">
        <f t="shared" si="59"/>
        <v>0</v>
      </c>
      <c r="AC116" s="7">
        <f t="shared" si="60"/>
        <v>0</v>
      </c>
      <c r="AD116" s="7">
        <f t="shared" si="82"/>
        <v>0</v>
      </c>
      <c r="AE116" s="63">
        <f t="shared" si="83"/>
        <v>0</v>
      </c>
      <c r="AF116" s="40">
        <f t="shared" si="84"/>
        <v>0</v>
      </c>
      <c r="AG116" s="40">
        <f t="shared" si="84"/>
        <v>0</v>
      </c>
    </row>
    <row r="117" spans="1:33">
      <c r="A117" s="5" t="s">
        <v>12</v>
      </c>
      <c r="B117" s="6">
        <f t="shared" si="61"/>
        <v>0</v>
      </c>
      <c r="C117" s="7">
        <f t="shared" si="62"/>
        <v>0</v>
      </c>
      <c r="D117" s="7">
        <f t="shared" si="63"/>
        <v>0</v>
      </c>
      <c r="E117" s="7">
        <f t="shared" si="64"/>
        <v>0</v>
      </c>
      <c r="F117" s="25">
        <f t="shared" si="65"/>
        <v>0</v>
      </c>
      <c r="G117" s="63">
        <f t="shared" si="66"/>
        <v>0</v>
      </c>
      <c r="H117" s="40">
        <f t="shared" si="67"/>
        <v>0</v>
      </c>
      <c r="I117" s="40">
        <f t="shared" si="67"/>
        <v>0</v>
      </c>
      <c r="J117" s="6">
        <f t="shared" si="68"/>
        <v>0</v>
      </c>
      <c r="K117" s="7">
        <f t="shared" si="69"/>
        <v>0</v>
      </c>
      <c r="L117" s="7">
        <f t="shared" si="70"/>
        <v>0</v>
      </c>
      <c r="M117" s="7">
        <f t="shared" si="71"/>
        <v>0</v>
      </c>
      <c r="N117" s="7">
        <f t="shared" si="72"/>
        <v>0</v>
      </c>
      <c r="O117" s="7">
        <f t="shared" si="73"/>
        <v>0</v>
      </c>
      <c r="P117" s="29">
        <f t="shared" si="74"/>
        <v>0</v>
      </c>
      <c r="Q117" s="29">
        <f t="shared" si="74"/>
        <v>0</v>
      </c>
      <c r="R117" s="6">
        <f t="shared" si="75"/>
        <v>0</v>
      </c>
      <c r="S117" s="7">
        <f t="shared" si="76"/>
        <v>0</v>
      </c>
      <c r="T117" s="7">
        <f t="shared" si="77"/>
        <v>0</v>
      </c>
      <c r="U117" s="7">
        <f t="shared" si="78"/>
        <v>0</v>
      </c>
      <c r="V117" s="7">
        <f t="shared" si="79"/>
        <v>0</v>
      </c>
      <c r="W117" s="7">
        <f t="shared" si="80"/>
        <v>0</v>
      </c>
      <c r="X117" s="40">
        <f t="shared" si="81"/>
        <v>0</v>
      </c>
      <c r="Y117" s="40">
        <f t="shared" si="81"/>
        <v>0</v>
      </c>
      <c r="Z117" s="6">
        <f t="shared" si="57"/>
        <v>0</v>
      </c>
      <c r="AA117" s="7">
        <f t="shared" si="58"/>
        <v>0</v>
      </c>
      <c r="AB117" s="7">
        <f t="shared" si="59"/>
        <v>0</v>
      </c>
      <c r="AC117" s="7">
        <f t="shared" si="60"/>
        <v>0</v>
      </c>
      <c r="AD117" s="7">
        <f t="shared" si="82"/>
        <v>0</v>
      </c>
      <c r="AE117" s="63">
        <f t="shared" si="83"/>
        <v>0</v>
      </c>
      <c r="AF117" s="40">
        <f t="shared" si="84"/>
        <v>0</v>
      </c>
      <c r="AG117" s="40">
        <f t="shared" si="84"/>
        <v>0</v>
      </c>
    </row>
    <row r="118" spans="1:33">
      <c r="A118" s="5" t="s">
        <v>13</v>
      </c>
      <c r="B118" s="6">
        <f t="shared" si="61"/>
        <v>0</v>
      </c>
      <c r="C118" s="7">
        <f t="shared" si="62"/>
        <v>0</v>
      </c>
      <c r="D118" s="7">
        <f t="shared" si="63"/>
        <v>0</v>
      </c>
      <c r="E118" s="7">
        <f t="shared" si="64"/>
        <v>0</v>
      </c>
      <c r="F118" s="25">
        <f t="shared" si="65"/>
        <v>0</v>
      </c>
      <c r="G118" s="63">
        <f t="shared" si="66"/>
        <v>0</v>
      </c>
      <c r="H118" s="40">
        <f t="shared" si="67"/>
        <v>0</v>
      </c>
      <c r="I118" s="40">
        <f t="shared" si="67"/>
        <v>0</v>
      </c>
      <c r="J118" s="6">
        <f t="shared" si="68"/>
        <v>0</v>
      </c>
      <c r="K118" s="7">
        <f t="shared" si="69"/>
        <v>0</v>
      </c>
      <c r="L118" s="7">
        <f t="shared" si="70"/>
        <v>0</v>
      </c>
      <c r="M118" s="7">
        <f t="shared" si="71"/>
        <v>0</v>
      </c>
      <c r="N118" s="7">
        <f t="shared" si="72"/>
        <v>0</v>
      </c>
      <c r="O118" s="7">
        <f t="shared" si="73"/>
        <v>0</v>
      </c>
      <c r="P118" s="29">
        <f t="shared" si="74"/>
        <v>0</v>
      </c>
      <c r="Q118" s="29">
        <f t="shared" si="74"/>
        <v>0</v>
      </c>
      <c r="R118" s="6">
        <f t="shared" si="75"/>
        <v>0</v>
      </c>
      <c r="S118" s="7">
        <f t="shared" si="76"/>
        <v>0</v>
      </c>
      <c r="T118" s="7">
        <f t="shared" si="77"/>
        <v>0</v>
      </c>
      <c r="U118" s="7">
        <f t="shared" si="78"/>
        <v>0</v>
      </c>
      <c r="V118" s="7">
        <f t="shared" si="79"/>
        <v>0</v>
      </c>
      <c r="W118" s="7">
        <f t="shared" si="80"/>
        <v>0</v>
      </c>
      <c r="X118" s="40">
        <f t="shared" si="81"/>
        <v>0</v>
      </c>
      <c r="Y118" s="40">
        <f t="shared" si="81"/>
        <v>0</v>
      </c>
      <c r="Z118" s="6">
        <f t="shared" si="57"/>
        <v>0</v>
      </c>
      <c r="AA118" s="7">
        <f t="shared" si="58"/>
        <v>0</v>
      </c>
      <c r="AB118" s="7">
        <f t="shared" si="59"/>
        <v>0</v>
      </c>
      <c r="AC118" s="7">
        <f t="shared" si="60"/>
        <v>0</v>
      </c>
      <c r="AD118" s="7">
        <f t="shared" si="82"/>
        <v>0</v>
      </c>
      <c r="AE118" s="63">
        <f t="shared" si="83"/>
        <v>0</v>
      </c>
      <c r="AF118" s="40">
        <f t="shared" si="84"/>
        <v>0</v>
      </c>
      <c r="AG118" s="40">
        <f t="shared" si="84"/>
        <v>0</v>
      </c>
    </row>
    <row r="119" spans="1:33">
      <c r="A119" s="5" t="s">
        <v>14</v>
      </c>
      <c r="B119" s="6">
        <f t="shared" si="61"/>
        <v>0</v>
      </c>
      <c r="C119" s="7">
        <f t="shared" si="62"/>
        <v>0</v>
      </c>
      <c r="D119" s="7">
        <f t="shared" si="63"/>
        <v>0</v>
      </c>
      <c r="E119" s="7">
        <f t="shared" si="64"/>
        <v>0</v>
      </c>
      <c r="F119" s="25">
        <f t="shared" si="65"/>
        <v>0</v>
      </c>
      <c r="G119" s="63">
        <f t="shared" si="66"/>
        <v>0</v>
      </c>
      <c r="H119" s="40">
        <f t="shared" si="67"/>
        <v>0</v>
      </c>
      <c r="I119" s="40">
        <f t="shared" si="67"/>
        <v>0</v>
      </c>
      <c r="J119" s="6">
        <f t="shared" si="68"/>
        <v>0</v>
      </c>
      <c r="K119" s="7">
        <f t="shared" si="69"/>
        <v>0</v>
      </c>
      <c r="L119" s="7">
        <f t="shared" si="70"/>
        <v>0</v>
      </c>
      <c r="M119" s="7">
        <f t="shared" si="71"/>
        <v>0</v>
      </c>
      <c r="N119" s="7">
        <f t="shared" si="72"/>
        <v>0</v>
      </c>
      <c r="O119" s="7">
        <f t="shared" si="73"/>
        <v>0</v>
      </c>
      <c r="P119" s="29">
        <f t="shared" si="74"/>
        <v>0</v>
      </c>
      <c r="Q119" s="29">
        <f t="shared" si="74"/>
        <v>0</v>
      </c>
      <c r="R119" s="6">
        <f t="shared" si="75"/>
        <v>0</v>
      </c>
      <c r="S119" s="7">
        <f t="shared" si="76"/>
        <v>0</v>
      </c>
      <c r="T119" s="7">
        <f t="shared" si="77"/>
        <v>0</v>
      </c>
      <c r="U119" s="7">
        <f t="shared" si="78"/>
        <v>0</v>
      </c>
      <c r="V119" s="7">
        <f t="shared" si="79"/>
        <v>0</v>
      </c>
      <c r="W119" s="7">
        <f t="shared" si="80"/>
        <v>0</v>
      </c>
      <c r="X119" s="40">
        <f t="shared" si="81"/>
        <v>0</v>
      </c>
      <c r="Y119" s="40">
        <f t="shared" si="81"/>
        <v>0</v>
      </c>
      <c r="Z119" s="6">
        <f t="shared" si="57"/>
        <v>0</v>
      </c>
      <c r="AA119" s="7">
        <f t="shared" si="58"/>
        <v>0</v>
      </c>
      <c r="AB119" s="7">
        <f t="shared" si="59"/>
        <v>0</v>
      </c>
      <c r="AC119" s="7">
        <f t="shared" si="60"/>
        <v>0</v>
      </c>
      <c r="AD119" s="7">
        <f t="shared" si="82"/>
        <v>0</v>
      </c>
      <c r="AE119" s="63">
        <f t="shared" si="83"/>
        <v>0</v>
      </c>
      <c r="AF119" s="40">
        <f t="shared" si="84"/>
        <v>0</v>
      </c>
      <c r="AG119" s="40">
        <f t="shared" si="84"/>
        <v>0</v>
      </c>
    </row>
    <row r="120" spans="1:33">
      <c r="A120" s="5" t="s">
        <v>15</v>
      </c>
      <c r="B120" s="6">
        <f t="shared" si="61"/>
        <v>0</v>
      </c>
      <c r="C120" s="7">
        <f t="shared" si="62"/>
        <v>0</v>
      </c>
      <c r="D120" s="7">
        <f t="shared" si="63"/>
        <v>0</v>
      </c>
      <c r="E120" s="7">
        <f t="shared" si="64"/>
        <v>0</v>
      </c>
      <c r="F120" s="25">
        <f t="shared" si="65"/>
        <v>0</v>
      </c>
      <c r="G120" s="63">
        <f t="shared" si="66"/>
        <v>0</v>
      </c>
      <c r="H120" s="40">
        <f t="shared" si="67"/>
        <v>0</v>
      </c>
      <c r="I120" s="40">
        <f t="shared" si="67"/>
        <v>0</v>
      </c>
      <c r="J120" s="6">
        <f t="shared" si="68"/>
        <v>0</v>
      </c>
      <c r="K120" s="7">
        <f t="shared" si="69"/>
        <v>0</v>
      </c>
      <c r="L120" s="7">
        <f t="shared" si="70"/>
        <v>0</v>
      </c>
      <c r="M120" s="7">
        <f t="shared" si="71"/>
        <v>0</v>
      </c>
      <c r="N120" s="7">
        <f t="shared" si="72"/>
        <v>0</v>
      </c>
      <c r="O120" s="7">
        <f t="shared" si="73"/>
        <v>0</v>
      </c>
      <c r="P120" s="29">
        <f t="shared" si="74"/>
        <v>0</v>
      </c>
      <c r="Q120" s="29">
        <f t="shared" si="74"/>
        <v>0</v>
      </c>
      <c r="R120" s="6">
        <f t="shared" si="75"/>
        <v>0</v>
      </c>
      <c r="S120" s="7">
        <f t="shared" si="76"/>
        <v>0</v>
      </c>
      <c r="T120" s="7">
        <f t="shared" si="77"/>
        <v>0</v>
      </c>
      <c r="U120" s="7">
        <f t="shared" si="78"/>
        <v>0</v>
      </c>
      <c r="V120" s="7">
        <f t="shared" si="79"/>
        <v>0</v>
      </c>
      <c r="W120" s="7">
        <f t="shared" si="80"/>
        <v>0</v>
      </c>
      <c r="X120" s="40">
        <f t="shared" si="81"/>
        <v>0</v>
      </c>
      <c r="Y120" s="40">
        <f t="shared" si="81"/>
        <v>0</v>
      </c>
      <c r="Z120" s="6">
        <f t="shared" si="57"/>
        <v>0</v>
      </c>
      <c r="AA120" s="7">
        <f t="shared" si="58"/>
        <v>0</v>
      </c>
      <c r="AB120" s="7">
        <f t="shared" si="59"/>
        <v>0</v>
      </c>
      <c r="AC120" s="7">
        <f t="shared" si="60"/>
        <v>0</v>
      </c>
      <c r="AD120" s="7">
        <f t="shared" si="82"/>
        <v>0</v>
      </c>
      <c r="AE120" s="63">
        <f t="shared" si="83"/>
        <v>0</v>
      </c>
      <c r="AF120" s="40">
        <f t="shared" si="84"/>
        <v>0</v>
      </c>
      <c r="AG120" s="40">
        <f t="shared" si="84"/>
        <v>0</v>
      </c>
    </row>
    <row r="121" spans="1:33" ht="13.5" thickBot="1">
      <c r="A121" s="20" t="s">
        <v>16</v>
      </c>
      <c r="B121" s="21">
        <f t="shared" si="61"/>
        <v>0</v>
      </c>
      <c r="C121" s="22">
        <f t="shared" si="62"/>
        <v>0</v>
      </c>
      <c r="D121" s="22">
        <f t="shared" si="63"/>
        <v>0</v>
      </c>
      <c r="E121" s="22">
        <f t="shared" si="64"/>
        <v>0</v>
      </c>
      <c r="F121" s="50">
        <f t="shared" si="65"/>
        <v>0</v>
      </c>
      <c r="G121" s="64">
        <f t="shared" si="66"/>
        <v>0</v>
      </c>
      <c r="H121" s="47">
        <f t="shared" si="67"/>
        <v>0</v>
      </c>
      <c r="I121" s="47">
        <f t="shared" si="67"/>
        <v>0</v>
      </c>
      <c r="J121" s="21">
        <f t="shared" si="68"/>
        <v>0</v>
      </c>
      <c r="K121" s="22">
        <f t="shared" si="69"/>
        <v>0</v>
      </c>
      <c r="L121" s="22">
        <f t="shared" si="70"/>
        <v>0</v>
      </c>
      <c r="M121" s="22">
        <f t="shared" si="71"/>
        <v>0</v>
      </c>
      <c r="N121" s="22">
        <f t="shared" si="72"/>
        <v>0</v>
      </c>
      <c r="O121" s="22">
        <f t="shared" si="73"/>
        <v>0</v>
      </c>
      <c r="P121" s="30">
        <f t="shared" si="74"/>
        <v>0</v>
      </c>
      <c r="Q121" s="30">
        <f t="shared" si="74"/>
        <v>0</v>
      </c>
      <c r="R121" s="21">
        <f t="shared" si="75"/>
        <v>0</v>
      </c>
      <c r="S121" s="22">
        <f t="shared" si="76"/>
        <v>0</v>
      </c>
      <c r="T121" s="22">
        <f t="shared" si="77"/>
        <v>0</v>
      </c>
      <c r="U121" s="22">
        <f t="shared" si="78"/>
        <v>0</v>
      </c>
      <c r="V121" s="22">
        <f t="shared" si="79"/>
        <v>0</v>
      </c>
      <c r="W121" s="22">
        <f t="shared" si="80"/>
        <v>0</v>
      </c>
      <c r="X121" s="47">
        <f t="shared" si="81"/>
        <v>0</v>
      </c>
      <c r="Y121" s="47">
        <f t="shared" si="81"/>
        <v>0</v>
      </c>
      <c r="Z121" s="21">
        <f t="shared" si="57"/>
        <v>0</v>
      </c>
      <c r="AA121" s="22">
        <f t="shared" si="58"/>
        <v>0</v>
      </c>
      <c r="AB121" s="22">
        <f t="shared" si="59"/>
        <v>0</v>
      </c>
      <c r="AC121" s="22">
        <f t="shared" si="60"/>
        <v>0</v>
      </c>
      <c r="AD121" s="22">
        <f t="shared" si="82"/>
        <v>0</v>
      </c>
      <c r="AE121" s="64">
        <f t="shared" si="83"/>
        <v>0</v>
      </c>
      <c r="AF121" s="47">
        <f t="shared" si="84"/>
        <v>0</v>
      </c>
      <c r="AG121" s="47">
        <f t="shared" si="84"/>
        <v>0</v>
      </c>
    </row>
    <row r="124" spans="1:33" ht="13.5" thickBot="1"/>
    <row r="125" spans="1:33">
      <c r="A125" s="155" t="s">
        <v>36</v>
      </c>
      <c r="B125" s="156"/>
      <c r="C125" s="156"/>
      <c r="D125" s="156"/>
      <c r="E125" s="156"/>
      <c r="F125" s="156"/>
      <c r="G125" s="156"/>
      <c r="H125" s="156"/>
      <c r="I125" s="156"/>
      <c r="J125" s="156"/>
      <c r="K125" s="156"/>
      <c r="L125" s="156"/>
      <c r="M125" s="156"/>
      <c r="N125" s="156"/>
      <c r="O125" s="156"/>
      <c r="P125" s="156"/>
      <c r="Q125" s="156"/>
      <c r="R125" s="156"/>
      <c r="S125" s="156"/>
      <c r="T125" s="156"/>
      <c r="U125" s="156"/>
      <c r="V125" s="156"/>
      <c r="W125" s="156"/>
      <c r="X125" s="156"/>
      <c r="Y125" s="110"/>
      <c r="Z125" s="121"/>
    </row>
    <row r="126" spans="1:33" ht="13.5" thickBot="1">
      <c r="A126" s="157" t="s">
        <v>38</v>
      </c>
      <c r="B126" s="158"/>
      <c r="C126" s="158"/>
      <c r="D126" s="158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8"/>
      <c r="U126" s="158"/>
      <c r="V126" s="158"/>
      <c r="W126" s="158"/>
      <c r="X126" s="158"/>
      <c r="Y126" s="111"/>
      <c r="Z126" s="121"/>
    </row>
    <row r="127" spans="1:33">
      <c r="A127" s="53"/>
      <c r="B127" s="152" t="s">
        <v>19</v>
      </c>
      <c r="C127" s="153"/>
      <c r="D127" s="153"/>
      <c r="E127" s="153"/>
      <c r="F127" s="153"/>
      <c r="G127" s="153"/>
      <c r="H127" s="153"/>
      <c r="I127" s="106"/>
      <c r="J127" s="152" t="s">
        <v>20</v>
      </c>
      <c r="K127" s="153"/>
      <c r="L127" s="153"/>
      <c r="M127" s="153"/>
      <c r="N127" s="153"/>
      <c r="O127" s="153"/>
      <c r="P127" s="153"/>
      <c r="Q127" s="106"/>
      <c r="R127" s="152" t="s">
        <v>21</v>
      </c>
      <c r="S127" s="153"/>
      <c r="T127" s="153"/>
      <c r="U127" s="153"/>
      <c r="V127" s="153"/>
      <c r="W127" s="153"/>
      <c r="X127" s="153"/>
      <c r="Y127" s="106"/>
      <c r="Z127" s="121"/>
    </row>
    <row r="128" spans="1:33">
      <c r="A128" s="2" t="s">
        <v>5</v>
      </c>
      <c r="B128" s="2">
        <v>2004</v>
      </c>
      <c r="C128" s="3">
        <v>2005</v>
      </c>
      <c r="D128" s="3">
        <v>2006</v>
      </c>
      <c r="E128" s="3">
        <v>2007</v>
      </c>
      <c r="F128" s="3">
        <v>2008</v>
      </c>
      <c r="G128" s="3">
        <v>2009</v>
      </c>
      <c r="H128" s="55">
        <v>2010</v>
      </c>
      <c r="I128" s="55">
        <v>2011</v>
      </c>
      <c r="J128" s="2">
        <v>2004</v>
      </c>
      <c r="K128" s="3">
        <v>2005</v>
      </c>
      <c r="L128" s="3">
        <v>2006</v>
      </c>
      <c r="M128" s="3">
        <v>2007</v>
      </c>
      <c r="N128" s="3">
        <v>2008</v>
      </c>
      <c r="O128" s="3">
        <v>2009</v>
      </c>
      <c r="P128" s="55">
        <v>2010</v>
      </c>
      <c r="Q128" s="55">
        <v>2011</v>
      </c>
      <c r="R128" s="2">
        <v>2004</v>
      </c>
      <c r="S128" s="3">
        <v>2005</v>
      </c>
      <c r="T128" s="3">
        <v>2006</v>
      </c>
      <c r="U128" s="3">
        <v>2007</v>
      </c>
      <c r="V128" s="3">
        <v>2008</v>
      </c>
      <c r="W128" s="3">
        <v>2009</v>
      </c>
      <c r="X128" s="55">
        <v>2010</v>
      </c>
      <c r="Y128" s="48">
        <v>2011</v>
      </c>
      <c r="Z128" s="104"/>
    </row>
    <row r="129" spans="1:26">
      <c r="A129" s="11" t="s">
        <v>6</v>
      </c>
      <c r="B129" s="6">
        <f t="shared" ref="B129:U129" si="85">+B47</f>
        <v>1433</v>
      </c>
      <c r="C129" s="7">
        <f t="shared" si="85"/>
        <v>1706</v>
      </c>
      <c r="D129" s="7">
        <f t="shared" si="85"/>
        <v>1327</v>
      </c>
      <c r="E129" s="7">
        <f t="shared" si="85"/>
        <v>2702</v>
      </c>
      <c r="F129" s="25">
        <f t="shared" si="85"/>
        <v>2238</v>
      </c>
      <c r="G129" s="67">
        <f t="shared" si="85"/>
        <v>2790</v>
      </c>
      <c r="H129" s="51">
        <f t="shared" si="85"/>
        <v>1642</v>
      </c>
      <c r="I129" s="51">
        <f t="shared" ref="I129" si="86">+I47</f>
        <v>1440</v>
      </c>
      <c r="J129" s="6">
        <f t="shared" si="85"/>
        <v>633</v>
      </c>
      <c r="K129" s="7">
        <f t="shared" si="85"/>
        <v>657</v>
      </c>
      <c r="L129" s="7">
        <f t="shared" si="85"/>
        <v>574</v>
      </c>
      <c r="M129" s="7">
        <f t="shared" si="85"/>
        <v>958</v>
      </c>
      <c r="N129" s="25">
        <f t="shared" si="85"/>
        <v>905</v>
      </c>
      <c r="O129" s="7">
        <f t="shared" si="85"/>
        <v>1047</v>
      </c>
      <c r="P129" s="69">
        <f t="shared" si="85"/>
        <v>806</v>
      </c>
      <c r="Q129" s="69">
        <f t="shared" ref="Q129" si="87">+Q47</f>
        <v>357</v>
      </c>
      <c r="R129" s="6">
        <f t="shared" si="85"/>
        <v>0</v>
      </c>
      <c r="S129" s="7">
        <f t="shared" si="85"/>
        <v>0</v>
      </c>
      <c r="T129" s="7">
        <f t="shared" si="85"/>
        <v>0</v>
      </c>
      <c r="U129" s="7">
        <f t="shared" si="85"/>
        <v>0</v>
      </c>
      <c r="V129" s="25">
        <v>0</v>
      </c>
      <c r="W129" s="7">
        <f>+W47</f>
        <v>0</v>
      </c>
      <c r="X129" s="69">
        <f>+X47</f>
        <v>0</v>
      </c>
      <c r="Y129" s="69">
        <f>+Y47</f>
        <v>0</v>
      </c>
    </row>
    <row r="130" spans="1:26">
      <c r="A130" s="5" t="s">
        <v>24</v>
      </c>
      <c r="B130" s="6">
        <f t="shared" ref="B130:B140" si="88">+B129+B48</f>
        <v>2888</v>
      </c>
      <c r="C130" s="7">
        <f t="shared" ref="C130:C140" si="89">+C129+C48</f>
        <v>3043</v>
      </c>
      <c r="D130" s="7">
        <f t="shared" ref="D130:D140" si="90">+D129+D48</f>
        <v>2734</v>
      </c>
      <c r="E130" s="7">
        <f t="shared" ref="E130:E140" si="91">+E129+E48</f>
        <v>4777</v>
      </c>
      <c r="F130" s="25">
        <f t="shared" ref="F130:F140" si="92">+F129+F48</f>
        <v>4280</v>
      </c>
      <c r="G130" s="63">
        <f t="shared" ref="G130:G140" si="93">+G129+G48</f>
        <v>5041</v>
      </c>
      <c r="H130" s="40">
        <f t="shared" ref="H130:I140" si="94">+H129+H48</f>
        <v>2706</v>
      </c>
      <c r="I130" s="40">
        <f t="shared" si="94"/>
        <v>2528</v>
      </c>
      <c r="J130" s="6">
        <f t="shared" ref="J130:J140" si="95">+J129+J48</f>
        <v>1284</v>
      </c>
      <c r="K130" s="7">
        <f t="shared" ref="K130:K140" si="96">+K129+K48</f>
        <v>1262</v>
      </c>
      <c r="L130" s="7">
        <f t="shared" ref="L130:L140" si="97">+L129+L48</f>
        <v>1040</v>
      </c>
      <c r="M130" s="7">
        <f t="shared" ref="M130:M140" si="98">+M129+M48</f>
        <v>1527</v>
      </c>
      <c r="N130" s="25">
        <f t="shared" ref="N130:N140" si="99">+N129+N48</f>
        <v>1685</v>
      </c>
      <c r="O130" s="7">
        <f t="shared" ref="O130:O140" si="100">+O129+O48</f>
        <v>1988</v>
      </c>
      <c r="P130" s="29">
        <f t="shared" ref="P130:Q140" si="101">+P129+P48</f>
        <v>1305</v>
      </c>
      <c r="Q130" s="29">
        <f t="shared" si="101"/>
        <v>704</v>
      </c>
      <c r="R130" s="6">
        <f t="shared" ref="R130:R140" si="102">+R129+R48</f>
        <v>0</v>
      </c>
      <c r="S130" s="7">
        <f t="shared" ref="S130:S140" si="103">+S129+S48</f>
        <v>0</v>
      </c>
      <c r="T130" s="7">
        <f t="shared" ref="T130:T140" si="104">+T129+T48</f>
        <v>0</v>
      </c>
      <c r="U130" s="7">
        <f t="shared" ref="U130:U140" si="105">+U129+U48</f>
        <v>0</v>
      </c>
      <c r="V130" s="25">
        <v>0</v>
      </c>
      <c r="W130" s="7">
        <f t="shared" ref="W130:W140" si="106">+W129+W48</f>
        <v>0</v>
      </c>
      <c r="X130" s="29">
        <f t="shared" ref="X130:Y140" si="107">+X129+X48</f>
        <v>0</v>
      </c>
      <c r="Y130" s="29">
        <f t="shared" si="107"/>
        <v>0</v>
      </c>
    </row>
    <row r="131" spans="1:26">
      <c r="A131" s="11" t="s">
        <v>7</v>
      </c>
      <c r="B131" s="6">
        <f t="shared" si="88"/>
        <v>3997</v>
      </c>
      <c r="C131" s="7">
        <f t="shared" si="89"/>
        <v>4656</v>
      </c>
      <c r="D131" s="7">
        <f t="shared" si="90"/>
        <v>4374</v>
      </c>
      <c r="E131" s="7">
        <f t="shared" si="91"/>
        <v>6532</v>
      </c>
      <c r="F131" s="25">
        <f t="shared" si="92"/>
        <v>6723</v>
      </c>
      <c r="G131" s="63">
        <f t="shared" si="93"/>
        <v>7037</v>
      </c>
      <c r="H131" s="40">
        <f t="shared" si="94"/>
        <v>3853</v>
      </c>
      <c r="I131" s="40">
        <f t="shared" si="94"/>
        <v>3932</v>
      </c>
      <c r="J131" s="6">
        <f t="shared" si="95"/>
        <v>1818</v>
      </c>
      <c r="K131" s="7">
        <f t="shared" si="96"/>
        <v>1814</v>
      </c>
      <c r="L131" s="7">
        <f t="shared" si="97"/>
        <v>1599</v>
      </c>
      <c r="M131" s="7">
        <f t="shared" si="98"/>
        <v>2252</v>
      </c>
      <c r="N131" s="25">
        <f t="shared" si="99"/>
        <v>2597</v>
      </c>
      <c r="O131" s="7">
        <f t="shared" si="100"/>
        <v>2986</v>
      </c>
      <c r="P131" s="29">
        <f t="shared" si="101"/>
        <v>1804</v>
      </c>
      <c r="Q131" s="29">
        <f t="shared" si="101"/>
        <v>997</v>
      </c>
      <c r="R131" s="6">
        <f t="shared" si="102"/>
        <v>0</v>
      </c>
      <c r="S131" s="7">
        <f t="shared" si="103"/>
        <v>0</v>
      </c>
      <c r="T131" s="7">
        <f t="shared" si="104"/>
        <v>0</v>
      </c>
      <c r="U131" s="7">
        <f t="shared" si="105"/>
        <v>0</v>
      </c>
      <c r="V131" s="25">
        <v>0</v>
      </c>
      <c r="W131" s="7">
        <f t="shared" si="106"/>
        <v>0</v>
      </c>
      <c r="X131" s="29">
        <f t="shared" si="107"/>
        <v>0</v>
      </c>
      <c r="Y131" s="29">
        <f t="shared" si="107"/>
        <v>0</v>
      </c>
    </row>
    <row r="132" spans="1:26">
      <c r="A132" s="11" t="s">
        <v>8</v>
      </c>
      <c r="B132" s="6">
        <f t="shared" si="88"/>
        <v>4917</v>
      </c>
      <c r="C132" s="7">
        <f t="shared" si="89"/>
        <v>6165</v>
      </c>
      <c r="D132" s="7">
        <f t="shared" si="90"/>
        <v>5862</v>
      </c>
      <c r="E132" s="7">
        <f t="shared" si="91"/>
        <v>8492</v>
      </c>
      <c r="F132" s="25">
        <f t="shared" si="92"/>
        <v>8411</v>
      </c>
      <c r="G132" s="63">
        <f t="shared" si="93"/>
        <v>8700</v>
      </c>
      <c r="H132" s="40">
        <f t="shared" si="94"/>
        <v>4851</v>
      </c>
      <c r="I132" s="40">
        <f t="shared" si="94"/>
        <v>5128</v>
      </c>
      <c r="J132" s="6">
        <f t="shared" si="95"/>
        <v>2317</v>
      </c>
      <c r="K132" s="7">
        <f t="shared" si="96"/>
        <v>2329</v>
      </c>
      <c r="L132" s="7">
        <f t="shared" si="97"/>
        <v>2175</v>
      </c>
      <c r="M132" s="7">
        <f t="shared" si="98"/>
        <v>2760</v>
      </c>
      <c r="N132" s="25">
        <f t="shared" si="99"/>
        <v>3467</v>
      </c>
      <c r="O132" s="7">
        <f t="shared" si="100"/>
        <v>3776</v>
      </c>
      <c r="P132" s="29">
        <f t="shared" si="101"/>
        <v>2164</v>
      </c>
      <c r="Q132" s="29">
        <f t="shared" si="101"/>
        <v>1269</v>
      </c>
      <c r="R132" s="6">
        <f t="shared" si="102"/>
        <v>0</v>
      </c>
      <c r="S132" s="7">
        <f t="shared" si="103"/>
        <v>0</v>
      </c>
      <c r="T132" s="7">
        <f t="shared" si="104"/>
        <v>0</v>
      </c>
      <c r="U132" s="7">
        <f t="shared" si="105"/>
        <v>0</v>
      </c>
      <c r="V132" s="25">
        <v>0</v>
      </c>
      <c r="W132" s="7">
        <f t="shared" si="106"/>
        <v>0</v>
      </c>
      <c r="X132" s="29">
        <f t="shared" si="107"/>
        <v>0</v>
      </c>
      <c r="Y132" s="29">
        <f t="shared" si="107"/>
        <v>0</v>
      </c>
    </row>
    <row r="133" spans="1:26">
      <c r="A133" s="11" t="s">
        <v>9</v>
      </c>
      <c r="B133" s="6">
        <f t="shared" si="88"/>
        <v>6005</v>
      </c>
      <c r="C133" s="7">
        <f t="shared" si="89"/>
        <v>7196</v>
      </c>
      <c r="D133" s="7">
        <f t="shared" si="90"/>
        <v>7333</v>
      </c>
      <c r="E133" s="7">
        <f t="shared" si="91"/>
        <v>11232</v>
      </c>
      <c r="F133" s="25">
        <f t="shared" si="92"/>
        <v>10385</v>
      </c>
      <c r="G133" s="63">
        <f t="shared" si="93"/>
        <v>10609</v>
      </c>
      <c r="H133" s="40">
        <f t="shared" si="94"/>
        <v>5809</v>
      </c>
      <c r="I133" s="40">
        <f t="shared" si="94"/>
        <v>6667</v>
      </c>
      <c r="J133" s="6">
        <f t="shared" si="95"/>
        <v>2813</v>
      </c>
      <c r="K133" s="7">
        <f t="shared" si="96"/>
        <v>2779</v>
      </c>
      <c r="L133" s="7">
        <f t="shared" si="97"/>
        <v>2749</v>
      </c>
      <c r="M133" s="7">
        <f t="shared" si="98"/>
        <v>3445</v>
      </c>
      <c r="N133" s="25">
        <f t="shared" si="99"/>
        <v>4411</v>
      </c>
      <c r="O133" s="7">
        <f t="shared" si="100"/>
        <v>4472</v>
      </c>
      <c r="P133" s="29">
        <f t="shared" si="101"/>
        <v>2421</v>
      </c>
      <c r="Q133" s="29">
        <f t="shared" si="101"/>
        <v>1591</v>
      </c>
      <c r="R133" s="6">
        <f t="shared" si="102"/>
        <v>0</v>
      </c>
      <c r="S133" s="7">
        <f t="shared" si="103"/>
        <v>0</v>
      </c>
      <c r="T133" s="7">
        <f t="shared" si="104"/>
        <v>0</v>
      </c>
      <c r="U133" s="7">
        <f t="shared" si="105"/>
        <v>0</v>
      </c>
      <c r="V133" s="25">
        <v>0</v>
      </c>
      <c r="W133" s="7">
        <f t="shared" si="106"/>
        <v>1</v>
      </c>
      <c r="X133" s="29">
        <f t="shared" si="107"/>
        <v>0</v>
      </c>
      <c r="Y133" s="29">
        <f t="shared" si="107"/>
        <v>0</v>
      </c>
    </row>
    <row r="134" spans="1:26">
      <c r="A134" s="11" t="s">
        <v>10</v>
      </c>
      <c r="B134" s="6">
        <f t="shared" si="88"/>
        <v>7409</v>
      </c>
      <c r="C134" s="7">
        <f t="shared" si="89"/>
        <v>8624</v>
      </c>
      <c r="D134" s="7">
        <f t="shared" si="90"/>
        <v>8822</v>
      </c>
      <c r="E134" s="7">
        <f t="shared" si="91"/>
        <v>13188</v>
      </c>
      <c r="F134" s="25">
        <f t="shared" si="92"/>
        <v>12160</v>
      </c>
      <c r="G134" s="63">
        <f t="shared" si="93"/>
        <v>11886</v>
      </c>
      <c r="H134" s="40">
        <f t="shared" si="94"/>
        <v>7003</v>
      </c>
      <c r="I134" s="40">
        <f t="shared" si="94"/>
        <v>8066</v>
      </c>
      <c r="J134" s="6">
        <f t="shared" si="95"/>
        <v>3237</v>
      </c>
      <c r="K134" s="7">
        <f t="shared" si="96"/>
        <v>3256</v>
      </c>
      <c r="L134" s="7">
        <f t="shared" si="97"/>
        <v>3270</v>
      </c>
      <c r="M134" s="7">
        <f t="shared" si="98"/>
        <v>4257</v>
      </c>
      <c r="N134" s="25">
        <f t="shared" si="99"/>
        <v>4953</v>
      </c>
      <c r="O134" s="7">
        <f t="shared" si="100"/>
        <v>5152</v>
      </c>
      <c r="P134" s="29">
        <f t="shared" si="101"/>
        <v>2674</v>
      </c>
      <c r="Q134" s="29">
        <f t="shared" si="101"/>
        <v>1909</v>
      </c>
      <c r="R134" s="6">
        <f t="shared" si="102"/>
        <v>0</v>
      </c>
      <c r="S134" s="7">
        <f t="shared" si="103"/>
        <v>0</v>
      </c>
      <c r="T134" s="7">
        <f t="shared" si="104"/>
        <v>0</v>
      </c>
      <c r="U134" s="7">
        <f t="shared" si="105"/>
        <v>0</v>
      </c>
      <c r="V134" s="25">
        <v>0</v>
      </c>
      <c r="W134" s="7">
        <f t="shared" si="106"/>
        <v>1</v>
      </c>
      <c r="X134" s="29">
        <f t="shared" si="107"/>
        <v>0</v>
      </c>
      <c r="Y134" s="29">
        <f t="shared" si="107"/>
        <v>0</v>
      </c>
    </row>
    <row r="135" spans="1:26">
      <c r="A135" s="11" t="s">
        <v>11</v>
      </c>
      <c r="B135" s="6">
        <f t="shared" si="88"/>
        <v>9325</v>
      </c>
      <c r="C135" s="7">
        <f t="shared" si="89"/>
        <v>10629</v>
      </c>
      <c r="D135" s="7">
        <f t="shared" si="90"/>
        <v>10670</v>
      </c>
      <c r="E135" s="7">
        <f t="shared" si="91"/>
        <v>15309</v>
      </c>
      <c r="F135" s="25">
        <f t="shared" si="92"/>
        <v>14322</v>
      </c>
      <c r="G135" s="63">
        <f t="shared" si="93"/>
        <v>13784</v>
      </c>
      <c r="H135" s="40">
        <f t="shared" si="94"/>
        <v>8383</v>
      </c>
      <c r="I135" s="40">
        <f t="shared" si="94"/>
        <v>9786</v>
      </c>
      <c r="J135" s="6">
        <f t="shared" si="95"/>
        <v>3739</v>
      </c>
      <c r="K135" s="7">
        <f t="shared" si="96"/>
        <v>3796</v>
      </c>
      <c r="L135" s="7">
        <f t="shared" si="97"/>
        <v>3836</v>
      </c>
      <c r="M135" s="7">
        <f t="shared" si="98"/>
        <v>5007</v>
      </c>
      <c r="N135" s="25">
        <f t="shared" si="99"/>
        <v>5529</v>
      </c>
      <c r="O135" s="7">
        <f t="shared" si="100"/>
        <v>5789</v>
      </c>
      <c r="P135" s="29">
        <f t="shared" si="101"/>
        <v>2918</v>
      </c>
      <c r="Q135" s="29">
        <f t="shared" si="101"/>
        <v>2259</v>
      </c>
      <c r="R135" s="6">
        <f t="shared" si="102"/>
        <v>18</v>
      </c>
      <c r="S135" s="7">
        <f t="shared" si="103"/>
        <v>0</v>
      </c>
      <c r="T135" s="7">
        <f t="shared" si="104"/>
        <v>0</v>
      </c>
      <c r="U135" s="7">
        <f t="shared" si="105"/>
        <v>17</v>
      </c>
      <c r="V135" s="25">
        <v>0</v>
      </c>
      <c r="W135" s="7">
        <f t="shared" si="106"/>
        <v>1</v>
      </c>
      <c r="X135" s="29">
        <f t="shared" si="107"/>
        <v>0</v>
      </c>
      <c r="Y135" s="29">
        <f t="shared" si="107"/>
        <v>26</v>
      </c>
    </row>
    <row r="136" spans="1:26">
      <c r="A136" s="11" t="s">
        <v>12</v>
      </c>
      <c r="B136" s="6">
        <f t="shared" si="88"/>
        <v>10644</v>
      </c>
      <c r="C136" s="7">
        <f t="shared" si="89"/>
        <v>12595</v>
      </c>
      <c r="D136" s="7">
        <f t="shared" si="90"/>
        <v>12847</v>
      </c>
      <c r="E136" s="7">
        <f t="shared" si="91"/>
        <v>17098</v>
      </c>
      <c r="F136" s="25">
        <f t="shared" si="92"/>
        <v>16462</v>
      </c>
      <c r="G136" s="63">
        <f t="shared" si="93"/>
        <v>15541</v>
      </c>
      <c r="H136" s="40">
        <f t="shared" si="94"/>
        <v>9922</v>
      </c>
      <c r="I136" s="40">
        <f t="shared" si="94"/>
        <v>11714</v>
      </c>
      <c r="J136" s="6">
        <f t="shared" si="95"/>
        <v>4150</v>
      </c>
      <c r="K136" s="7">
        <f t="shared" si="96"/>
        <v>4376</v>
      </c>
      <c r="L136" s="7">
        <f t="shared" si="97"/>
        <v>4451</v>
      </c>
      <c r="M136" s="7">
        <f t="shared" si="98"/>
        <v>5847</v>
      </c>
      <c r="N136" s="25">
        <f t="shared" si="99"/>
        <v>6034</v>
      </c>
      <c r="O136" s="7">
        <f t="shared" si="100"/>
        <v>6428</v>
      </c>
      <c r="P136" s="29">
        <f t="shared" si="101"/>
        <v>3159</v>
      </c>
      <c r="Q136" s="29">
        <f t="shared" si="101"/>
        <v>2514</v>
      </c>
      <c r="R136" s="6">
        <f t="shared" si="102"/>
        <v>18</v>
      </c>
      <c r="S136" s="7">
        <f t="shared" si="103"/>
        <v>0</v>
      </c>
      <c r="T136" s="7">
        <f t="shared" si="104"/>
        <v>0</v>
      </c>
      <c r="U136" s="7">
        <f t="shared" si="105"/>
        <v>17</v>
      </c>
      <c r="V136" s="25">
        <v>0</v>
      </c>
      <c r="W136" s="7">
        <f t="shared" si="106"/>
        <v>8.5</v>
      </c>
      <c r="X136" s="29">
        <f t="shared" si="107"/>
        <v>0</v>
      </c>
      <c r="Y136" s="29">
        <f t="shared" si="107"/>
        <v>26</v>
      </c>
    </row>
    <row r="137" spans="1:26">
      <c r="A137" s="11" t="s">
        <v>13</v>
      </c>
      <c r="B137" s="6">
        <f t="shared" si="88"/>
        <v>11927</v>
      </c>
      <c r="C137" s="7">
        <f t="shared" si="89"/>
        <v>14351</v>
      </c>
      <c r="D137" s="7">
        <f t="shared" si="90"/>
        <v>14407</v>
      </c>
      <c r="E137" s="7">
        <f t="shared" si="91"/>
        <v>19098</v>
      </c>
      <c r="F137" s="25">
        <f t="shared" si="92"/>
        <v>18225</v>
      </c>
      <c r="G137" s="63">
        <f t="shared" si="93"/>
        <v>16972</v>
      </c>
      <c r="H137" s="40">
        <f t="shared" si="94"/>
        <v>11247</v>
      </c>
      <c r="I137" s="40">
        <f t="shared" si="94"/>
        <v>13272</v>
      </c>
      <c r="J137" s="6">
        <f t="shared" si="95"/>
        <v>4604</v>
      </c>
      <c r="K137" s="7">
        <f t="shared" si="96"/>
        <v>5011</v>
      </c>
      <c r="L137" s="7">
        <f t="shared" si="97"/>
        <v>5077</v>
      </c>
      <c r="M137" s="7">
        <f t="shared" si="98"/>
        <v>6580</v>
      </c>
      <c r="N137" s="25">
        <f t="shared" si="99"/>
        <v>6721</v>
      </c>
      <c r="O137" s="7">
        <f t="shared" si="100"/>
        <v>7025</v>
      </c>
      <c r="P137" s="29">
        <f t="shared" si="101"/>
        <v>3385</v>
      </c>
      <c r="Q137" s="29">
        <f t="shared" si="101"/>
        <v>2760</v>
      </c>
      <c r="R137" s="6">
        <f t="shared" si="102"/>
        <v>18</v>
      </c>
      <c r="S137" s="7">
        <f t="shared" si="103"/>
        <v>0</v>
      </c>
      <c r="T137" s="7">
        <f t="shared" si="104"/>
        <v>0</v>
      </c>
      <c r="U137" s="7">
        <f t="shared" si="105"/>
        <v>17</v>
      </c>
      <c r="V137" s="25">
        <v>0</v>
      </c>
      <c r="W137" s="7">
        <f t="shared" si="106"/>
        <v>8.5</v>
      </c>
      <c r="X137" s="29">
        <f t="shared" si="107"/>
        <v>0</v>
      </c>
      <c r="Y137" s="29">
        <f t="shared" si="107"/>
        <v>26</v>
      </c>
    </row>
    <row r="138" spans="1:26">
      <c r="A138" s="11" t="s">
        <v>14</v>
      </c>
      <c r="B138" s="6">
        <f t="shared" si="88"/>
        <v>13247</v>
      </c>
      <c r="C138" s="7">
        <f t="shared" si="89"/>
        <v>16186</v>
      </c>
      <c r="D138" s="7">
        <f t="shared" si="90"/>
        <v>16465</v>
      </c>
      <c r="E138" s="7">
        <f t="shared" si="91"/>
        <v>21641</v>
      </c>
      <c r="F138" s="25">
        <f t="shared" si="92"/>
        <v>20063</v>
      </c>
      <c r="G138" s="63">
        <f t="shared" si="93"/>
        <v>18714</v>
      </c>
      <c r="H138" s="40">
        <f t="shared" si="94"/>
        <v>12333</v>
      </c>
      <c r="I138" s="40">
        <f t="shared" si="94"/>
        <v>14508</v>
      </c>
      <c r="J138" s="6">
        <f t="shared" si="95"/>
        <v>5029</v>
      </c>
      <c r="K138" s="7">
        <f t="shared" si="96"/>
        <v>5522</v>
      </c>
      <c r="L138" s="7">
        <f t="shared" si="97"/>
        <v>5916</v>
      </c>
      <c r="M138" s="7">
        <f t="shared" si="98"/>
        <v>7277</v>
      </c>
      <c r="N138" s="25">
        <f t="shared" si="99"/>
        <v>7483</v>
      </c>
      <c r="O138" s="7">
        <f t="shared" si="100"/>
        <v>7679</v>
      </c>
      <c r="P138" s="29">
        <f t="shared" si="101"/>
        <v>3637</v>
      </c>
      <c r="Q138" s="29">
        <f t="shared" si="101"/>
        <v>3067</v>
      </c>
      <c r="R138" s="6">
        <f t="shared" si="102"/>
        <v>47</v>
      </c>
      <c r="S138" s="7">
        <f t="shared" si="103"/>
        <v>0</v>
      </c>
      <c r="T138" s="7">
        <f t="shared" si="104"/>
        <v>0</v>
      </c>
      <c r="U138" s="7">
        <f t="shared" si="105"/>
        <v>17</v>
      </c>
      <c r="V138" s="25">
        <v>0</v>
      </c>
      <c r="W138" s="7">
        <f t="shared" si="106"/>
        <v>8.5</v>
      </c>
      <c r="X138" s="29">
        <f t="shared" si="107"/>
        <v>7</v>
      </c>
      <c r="Y138" s="29">
        <f t="shared" si="107"/>
        <v>26</v>
      </c>
    </row>
    <row r="139" spans="1:26">
      <c r="A139" s="11" t="s">
        <v>15</v>
      </c>
      <c r="B139" s="6">
        <f t="shared" si="88"/>
        <v>14935</v>
      </c>
      <c r="C139" s="7">
        <f t="shared" si="89"/>
        <v>18228</v>
      </c>
      <c r="D139" s="7">
        <f t="shared" si="90"/>
        <v>18983</v>
      </c>
      <c r="E139" s="7">
        <f t="shared" si="91"/>
        <v>23844</v>
      </c>
      <c r="F139" s="25">
        <f t="shared" si="92"/>
        <v>22154</v>
      </c>
      <c r="G139" s="63">
        <f t="shared" si="93"/>
        <v>20462</v>
      </c>
      <c r="H139" s="40">
        <f t="shared" si="94"/>
        <v>13661</v>
      </c>
      <c r="I139" s="40">
        <f t="shared" si="94"/>
        <v>16342</v>
      </c>
      <c r="J139" s="6">
        <f t="shared" si="95"/>
        <v>5536</v>
      </c>
      <c r="K139" s="7">
        <f t="shared" si="96"/>
        <v>6169</v>
      </c>
      <c r="L139" s="7">
        <f t="shared" si="97"/>
        <v>6692</v>
      </c>
      <c r="M139" s="7">
        <f t="shared" si="98"/>
        <v>8082</v>
      </c>
      <c r="N139" s="25">
        <f t="shared" si="99"/>
        <v>8311</v>
      </c>
      <c r="O139" s="7">
        <f t="shared" si="100"/>
        <v>8367</v>
      </c>
      <c r="P139" s="29">
        <f t="shared" si="101"/>
        <v>3952</v>
      </c>
      <c r="Q139" s="29">
        <f t="shared" si="101"/>
        <v>3418</v>
      </c>
      <c r="R139" s="6">
        <f t="shared" si="102"/>
        <v>47</v>
      </c>
      <c r="S139" s="7">
        <f t="shared" si="103"/>
        <v>0</v>
      </c>
      <c r="T139" s="7">
        <f t="shared" si="104"/>
        <v>0</v>
      </c>
      <c r="U139" s="7">
        <f t="shared" si="105"/>
        <v>17</v>
      </c>
      <c r="V139" s="25">
        <v>0</v>
      </c>
      <c r="W139" s="7">
        <f t="shared" si="106"/>
        <v>8.5</v>
      </c>
      <c r="X139" s="29">
        <f t="shared" si="107"/>
        <v>7</v>
      </c>
      <c r="Y139" s="29">
        <f t="shared" si="107"/>
        <v>26</v>
      </c>
    </row>
    <row r="140" spans="1:26" ht="13.5" thickBot="1">
      <c r="A140" s="23" t="s">
        <v>16</v>
      </c>
      <c r="B140" s="21">
        <f t="shared" si="88"/>
        <v>16643</v>
      </c>
      <c r="C140" s="22">
        <f t="shared" si="89"/>
        <v>20104</v>
      </c>
      <c r="D140" s="22">
        <f t="shared" si="90"/>
        <v>21460</v>
      </c>
      <c r="E140" s="22">
        <f t="shared" si="91"/>
        <v>26410</v>
      </c>
      <c r="F140" s="50">
        <f t="shared" si="92"/>
        <v>24505</v>
      </c>
      <c r="G140" s="64">
        <f t="shared" si="93"/>
        <v>22461</v>
      </c>
      <c r="H140" s="47">
        <f t="shared" si="94"/>
        <v>15106</v>
      </c>
      <c r="I140" s="47">
        <f t="shared" si="94"/>
        <v>17975</v>
      </c>
      <c r="J140" s="21">
        <f t="shared" si="95"/>
        <v>6149</v>
      </c>
      <c r="K140" s="22">
        <f t="shared" si="96"/>
        <v>6740</v>
      </c>
      <c r="L140" s="22">
        <f t="shared" si="97"/>
        <v>7509</v>
      </c>
      <c r="M140" s="22">
        <f t="shared" si="98"/>
        <v>9013</v>
      </c>
      <c r="N140" s="50">
        <f t="shared" si="99"/>
        <v>9139</v>
      </c>
      <c r="O140" s="22">
        <f t="shared" si="100"/>
        <v>9118</v>
      </c>
      <c r="P140" s="30">
        <f t="shared" si="101"/>
        <v>4269</v>
      </c>
      <c r="Q140" s="30">
        <f t="shared" si="101"/>
        <v>3766</v>
      </c>
      <c r="R140" s="21">
        <f t="shared" si="102"/>
        <v>52</v>
      </c>
      <c r="S140" s="22">
        <f t="shared" si="103"/>
        <v>0</v>
      </c>
      <c r="T140" s="22">
        <f t="shared" si="104"/>
        <v>0</v>
      </c>
      <c r="U140" s="22">
        <f t="shared" si="105"/>
        <v>17</v>
      </c>
      <c r="V140" s="50">
        <v>0</v>
      </c>
      <c r="W140" s="22">
        <f t="shared" si="106"/>
        <v>9.5</v>
      </c>
      <c r="X140" s="30">
        <f t="shared" si="107"/>
        <v>7</v>
      </c>
      <c r="Y140" s="30">
        <f t="shared" si="107"/>
        <v>26</v>
      </c>
    </row>
    <row r="143" spans="1:26" ht="13.5" thickBot="1"/>
    <row r="144" spans="1:26">
      <c r="A144" s="155" t="s">
        <v>37</v>
      </c>
      <c r="B144" s="156"/>
      <c r="C144" s="156"/>
      <c r="D144" s="156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10"/>
      <c r="Z144" s="121"/>
    </row>
    <row r="145" spans="1:26" ht="13.5" thickBot="1">
      <c r="A145" s="157" t="s">
        <v>38</v>
      </c>
      <c r="B145" s="158"/>
      <c r="C145" s="158"/>
      <c r="D145" s="158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58"/>
      <c r="U145" s="158"/>
      <c r="V145" s="158"/>
      <c r="W145" s="158"/>
      <c r="X145" s="158"/>
      <c r="Y145" s="111"/>
      <c r="Z145" s="121"/>
    </row>
    <row r="146" spans="1:26">
      <c r="A146" s="53"/>
      <c r="B146" s="152" t="s">
        <v>19</v>
      </c>
      <c r="C146" s="153"/>
      <c r="D146" s="153"/>
      <c r="E146" s="153"/>
      <c r="F146" s="153"/>
      <c r="G146" s="153"/>
      <c r="H146" s="153"/>
      <c r="I146" s="106"/>
      <c r="J146" s="152" t="s">
        <v>20</v>
      </c>
      <c r="K146" s="153"/>
      <c r="L146" s="153"/>
      <c r="M146" s="153"/>
      <c r="N146" s="153"/>
      <c r="O146" s="153"/>
      <c r="P146" s="153"/>
      <c r="Q146" s="106"/>
      <c r="R146" s="152" t="s">
        <v>21</v>
      </c>
      <c r="S146" s="153"/>
      <c r="T146" s="153"/>
      <c r="U146" s="153"/>
      <c r="V146" s="153"/>
      <c r="W146" s="153"/>
      <c r="X146" s="153"/>
      <c r="Y146" s="106"/>
      <c r="Z146" s="121"/>
    </row>
    <row r="147" spans="1:26">
      <c r="A147" s="2" t="s">
        <v>5</v>
      </c>
      <c r="B147" s="2">
        <v>2004</v>
      </c>
      <c r="C147" s="3">
        <v>2005</v>
      </c>
      <c r="D147" s="3">
        <v>2006</v>
      </c>
      <c r="E147" s="3">
        <v>2007</v>
      </c>
      <c r="F147" s="3">
        <v>2008</v>
      </c>
      <c r="G147" s="3">
        <v>2009</v>
      </c>
      <c r="H147" s="55">
        <v>2010</v>
      </c>
      <c r="I147" s="55">
        <v>2011</v>
      </c>
      <c r="J147" s="2">
        <v>2004</v>
      </c>
      <c r="K147" s="3">
        <v>2005</v>
      </c>
      <c r="L147" s="3">
        <v>2006</v>
      </c>
      <c r="M147" s="3">
        <v>2007</v>
      </c>
      <c r="N147" s="3">
        <v>2008</v>
      </c>
      <c r="O147" s="3">
        <v>2009</v>
      </c>
      <c r="P147" s="55">
        <v>2010</v>
      </c>
      <c r="Q147" s="55">
        <v>2011</v>
      </c>
      <c r="R147" s="2">
        <v>2004</v>
      </c>
      <c r="S147" s="3">
        <v>2005</v>
      </c>
      <c r="T147" s="3">
        <v>2006</v>
      </c>
      <c r="U147" s="3">
        <v>2007</v>
      </c>
      <c r="V147" s="3">
        <v>2008</v>
      </c>
      <c r="W147" s="3">
        <v>2009</v>
      </c>
      <c r="X147" s="55">
        <v>2010</v>
      </c>
      <c r="Y147" s="48">
        <v>2011</v>
      </c>
      <c r="Z147" s="104"/>
    </row>
    <row r="148" spans="1:26">
      <c r="A148" s="11" t="s">
        <v>6</v>
      </c>
      <c r="B148" s="6">
        <f t="shared" ref="B148:X148" si="108">+B67</f>
        <v>0</v>
      </c>
      <c r="C148" s="7">
        <f t="shared" si="108"/>
        <v>0</v>
      </c>
      <c r="D148" s="7">
        <f t="shared" si="108"/>
        <v>0</v>
      </c>
      <c r="E148" s="7">
        <f t="shared" si="108"/>
        <v>0</v>
      </c>
      <c r="F148" s="25">
        <f t="shared" si="108"/>
        <v>0</v>
      </c>
      <c r="G148" s="67">
        <f t="shared" si="108"/>
        <v>0</v>
      </c>
      <c r="H148" s="51">
        <f t="shared" si="108"/>
        <v>0</v>
      </c>
      <c r="I148" s="51">
        <f t="shared" ref="I148" si="109">+I67</f>
        <v>0</v>
      </c>
      <c r="J148" s="6">
        <f t="shared" si="108"/>
        <v>0</v>
      </c>
      <c r="K148" s="7">
        <f t="shared" si="108"/>
        <v>0</v>
      </c>
      <c r="L148" s="7">
        <f t="shared" si="108"/>
        <v>0</v>
      </c>
      <c r="M148" s="7">
        <f t="shared" si="108"/>
        <v>0</v>
      </c>
      <c r="N148" s="25">
        <f t="shared" si="108"/>
        <v>0</v>
      </c>
      <c r="O148" s="7">
        <f t="shared" si="108"/>
        <v>0</v>
      </c>
      <c r="P148" s="69">
        <f t="shared" si="108"/>
        <v>0</v>
      </c>
      <c r="Q148" s="69">
        <f t="shared" ref="Q148" si="110">+Q67</f>
        <v>0</v>
      </c>
      <c r="R148" s="6">
        <f t="shared" si="108"/>
        <v>0</v>
      </c>
      <c r="S148" s="7">
        <f t="shared" si="108"/>
        <v>0</v>
      </c>
      <c r="T148" s="7">
        <f t="shared" si="108"/>
        <v>0</v>
      </c>
      <c r="U148" s="7">
        <f t="shared" si="108"/>
        <v>0</v>
      </c>
      <c r="V148" s="25">
        <f t="shared" si="108"/>
        <v>0</v>
      </c>
      <c r="W148" s="7">
        <f t="shared" si="108"/>
        <v>0</v>
      </c>
      <c r="X148" s="69">
        <f t="shared" si="108"/>
        <v>0</v>
      </c>
      <c r="Y148" s="69">
        <f t="shared" ref="Y148" si="111">+Y67</f>
        <v>0</v>
      </c>
    </row>
    <row r="149" spans="1:26">
      <c r="A149" s="5" t="s">
        <v>24</v>
      </c>
      <c r="B149" s="6">
        <f t="shared" ref="B149:B159" si="112">+B148+B68</f>
        <v>0</v>
      </c>
      <c r="C149" s="7">
        <f t="shared" ref="C149:C159" si="113">+C148+C68</f>
        <v>0</v>
      </c>
      <c r="D149" s="7">
        <f t="shared" ref="D149:D159" si="114">+D148+D68</f>
        <v>0</v>
      </c>
      <c r="E149" s="7">
        <f t="shared" ref="E149:E159" si="115">+E148+E68</f>
        <v>0</v>
      </c>
      <c r="F149" s="25">
        <f t="shared" ref="F149:F159" si="116">+F148+F68</f>
        <v>0</v>
      </c>
      <c r="G149" s="63">
        <f t="shared" ref="G149:G159" si="117">+G148+G68</f>
        <v>0</v>
      </c>
      <c r="H149" s="40">
        <f t="shared" ref="H149:I159" si="118">+H148+H68</f>
        <v>0</v>
      </c>
      <c r="I149" s="40">
        <f t="shared" si="118"/>
        <v>0</v>
      </c>
      <c r="J149" s="6">
        <f t="shared" ref="J149:J159" si="119">+J148+J68</f>
        <v>0</v>
      </c>
      <c r="K149" s="7">
        <f t="shared" ref="K149:K159" si="120">+K148+K68</f>
        <v>0</v>
      </c>
      <c r="L149" s="7">
        <f t="shared" ref="L149:L159" si="121">+L148+L68</f>
        <v>0</v>
      </c>
      <c r="M149" s="7">
        <f t="shared" ref="M149:M159" si="122">+M148+M68</f>
        <v>0</v>
      </c>
      <c r="N149" s="25">
        <f t="shared" ref="N149:N159" si="123">+N148+N68</f>
        <v>0</v>
      </c>
      <c r="O149" s="7">
        <f t="shared" ref="O149:O159" si="124">+O148+O68</f>
        <v>0</v>
      </c>
      <c r="P149" s="29">
        <f t="shared" ref="P149:Q159" si="125">+P148+P68</f>
        <v>0</v>
      </c>
      <c r="Q149" s="29">
        <f t="shared" si="125"/>
        <v>0</v>
      </c>
      <c r="R149" s="6">
        <f t="shared" ref="R149:R159" si="126">+R148+R68</f>
        <v>0</v>
      </c>
      <c r="S149" s="7">
        <f t="shared" ref="S149:S159" si="127">+S148+S68</f>
        <v>0</v>
      </c>
      <c r="T149" s="7">
        <f t="shared" ref="T149:T159" si="128">+T148+T68</f>
        <v>0</v>
      </c>
      <c r="U149" s="7">
        <f t="shared" ref="U149:U159" si="129">+U148+U68</f>
        <v>0</v>
      </c>
      <c r="V149" s="25">
        <f t="shared" ref="V149:V159" si="130">+V148+V68</f>
        <v>0</v>
      </c>
      <c r="W149" s="7">
        <f t="shared" ref="W149:W159" si="131">+W148+W68</f>
        <v>0</v>
      </c>
      <c r="X149" s="29">
        <f t="shared" ref="X149:Y159" si="132">+X148+X68</f>
        <v>0</v>
      </c>
      <c r="Y149" s="29">
        <f t="shared" si="132"/>
        <v>0</v>
      </c>
    </row>
    <row r="150" spans="1:26">
      <c r="A150" s="11" t="s">
        <v>7</v>
      </c>
      <c r="B150" s="6">
        <f t="shared" si="112"/>
        <v>0</v>
      </c>
      <c r="C150" s="7">
        <f t="shared" si="113"/>
        <v>0</v>
      </c>
      <c r="D150" s="7">
        <f t="shared" si="114"/>
        <v>0</v>
      </c>
      <c r="E150" s="7">
        <f t="shared" si="115"/>
        <v>0</v>
      </c>
      <c r="F150" s="25">
        <f t="shared" si="116"/>
        <v>0</v>
      </c>
      <c r="G150" s="63">
        <f t="shared" si="117"/>
        <v>0</v>
      </c>
      <c r="H150" s="40">
        <f t="shared" si="118"/>
        <v>0</v>
      </c>
      <c r="I150" s="40">
        <f t="shared" si="118"/>
        <v>0</v>
      </c>
      <c r="J150" s="6">
        <f t="shared" si="119"/>
        <v>0</v>
      </c>
      <c r="K150" s="7">
        <f t="shared" si="120"/>
        <v>0</v>
      </c>
      <c r="L150" s="7">
        <f t="shared" si="121"/>
        <v>0</v>
      </c>
      <c r="M150" s="7">
        <f t="shared" si="122"/>
        <v>0</v>
      </c>
      <c r="N150" s="25">
        <f t="shared" si="123"/>
        <v>0</v>
      </c>
      <c r="O150" s="7">
        <f t="shared" si="124"/>
        <v>0</v>
      </c>
      <c r="P150" s="29">
        <f t="shared" si="125"/>
        <v>0</v>
      </c>
      <c r="Q150" s="29">
        <f t="shared" si="125"/>
        <v>0</v>
      </c>
      <c r="R150" s="6">
        <f t="shared" si="126"/>
        <v>0</v>
      </c>
      <c r="S150" s="7">
        <f t="shared" si="127"/>
        <v>0</v>
      </c>
      <c r="T150" s="7">
        <f t="shared" si="128"/>
        <v>0</v>
      </c>
      <c r="U150" s="7">
        <f t="shared" si="129"/>
        <v>0</v>
      </c>
      <c r="V150" s="25">
        <f t="shared" si="130"/>
        <v>0</v>
      </c>
      <c r="W150" s="7">
        <f t="shared" si="131"/>
        <v>0</v>
      </c>
      <c r="X150" s="29">
        <f t="shared" si="132"/>
        <v>0</v>
      </c>
      <c r="Y150" s="29">
        <f t="shared" si="132"/>
        <v>0</v>
      </c>
    </row>
    <row r="151" spans="1:26">
      <c r="A151" s="11" t="s">
        <v>8</v>
      </c>
      <c r="B151" s="6">
        <f t="shared" si="112"/>
        <v>0</v>
      </c>
      <c r="C151" s="7">
        <f t="shared" si="113"/>
        <v>0</v>
      </c>
      <c r="D151" s="7">
        <f t="shared" si="114"/>
        <v>0</v>
      </c>
      <c r="E151" s="7">
        <f t="shared" si="115"/>
        <v>0</v>
      </c>
      <c r="F151" s="25">
        <f t="shared" si="116"/>
        <v>0</v>
      </c>
      <c r="G151" s="63">
        <f t="shared" si="117"/>
        <v>0</v>
      </c>
      <c r="H151" s="40">
        <f t="shared" si="118"/>
        <v>0</v>
      </c>
      <c r="I151" s="40">
        <f t="shared" si="118"/>
        <v>0</v>
      </c>
      <c r="J151" s="6">
        <f t="shared" si="119"/>
        <v>0</v>
      </c>
      <c r="K151" s="7">
        <f t="shared" si="120"/>
        <v>0</v>
      </c>
      <c r="L151" s="7">
        <f t="shared" si="121"/>
        <v>0</v>
      </c>
      <c r="M151" s="7">
        <f t="shared" si="122"/>
        <v>0</v>
      </c>
      <c r="N151" s="25">
        <f t="shared" si="123"/>
        <v>0</v>
      </c>
      <c r="O151" s="7">
        <f t="shared" si="124"/>
        <v>0</v>
      </c>
      <c r="P151" s="29">
        <f t="shared" si="125"/>
        <v>0</v>
      </c>
      <c r="Q151" s="29">
        <f t="shared" si="125"/>
        <v>0</v>
      </c>
      <c r="R151" s="6">
        <f t="shared" si="126"/>
        <v>0</v>
      </c>
      <c r="S151" s="7">
        <f t="shared" si="127"/>
        <v>0</v>
      </c>
      <c r="T151" s="7">
        <f t="shared" si="128"/>
        <v>0</v>
      </c>
      <c r="U151" s="7">
        <f t="shared" si="129"/>
        <v>0</v>
      </c>
      <c r="V151" s="25">
        <f t="shared" si="130"/>
        <v>0</v>
      </c>
      <c r="W151" s="7">
        <f t="shared" si="131"/>
        <v>0</v>
      </c>
      <c r="X151" s="29">
        <f t="shared" si="132"/>
        <v>0</v>
      </c>
      <c r="Y151" s="29">
        <f t="shared" si="132"/>
        <v>0</v>
      </c>
    </row>
    <row r="152" spans="1:26">
      <c r="A152" s="11" t="s">
        <v>9</v>
      </c>
      <c r="B152" s="6">
        <f t="shared" si="112"/>
        <v>0</v>
      </c>
      <c r="C152" s="7">
        <f t="shared" si="113"/>
        <v>0</v>
      </c>
      <c r="D152" s="7">
        <f t="shared" si="114"/>
        <v>0</v>
      </c>
      <c r="E152" s="7">
        <f t="shared" si="115"/>
        <v>0</v>
      </c>
      <c r="F152" s="25">
        <f t="shared" si="116"/>
        <v>0</v>
      </c>
      <c r="G152" s="63">
        <f t="shared" si="117"/>
        <v>0</v>
      </c>
      <c r="H152" s="40">
        <f t="shared" si="118"/>
        <v>0</v>
      </c>
      <c r="I152" s="40">
        <f t="shared" si="118"/>
        <v>0</v>
      </c>
      <c r="J152" s="6">
        <f t="shared" si="119"/>
        <v>0</v>
      </c>
      <c r="K152" s="7">
        <f t="shared" si="120"/>
        <v>0</v>
      </c>
      <c r="L152" s="7">
        <f t="shared" si="121"/>
        <v>0</v>
      </c>
      <c r="M152" s="7">
        <f t="shared" si="122"/>
        <v>0</v>
      </c>
      <c r="N152" s="25">
        <f t="shared" si="123"/>
        <v>0</v>
      </c>
      <c r="O152" s="7">
        <f t="shared" si="124"/>
        <v>0</v>
      </c>
      <c r="P152" s="29">
        <f t="shared" si="125"/>
        <v>0</v>
      </c>
      <c r="Q152" s="29">
        <f t="shared" si="125"/>
        <v>0</v>
      </c>
      <c r="R152" s="6">
        <f t="shared" si="126"/>
        <v>0</v>
      </c>
      <c r="S152" s="7">
        <f t="shared" si="127"/>
        <v>0</v>
      </c>
      <c r="T152" s="7">
        <f t="shared" si="128"/>
        <v>0</v>
      </c>
      <c r="U152" s="7">
        <f t="shared" si="129"/>
        <v>0</v>
      </c>
      <c r="V152" s="25">
        <f t="shared" si="130"/>
        <v>0</v>
      </c>
      <c r="W152" s="7">
        <f t="shared" si="131"/>
        <v>0</v>
      </c>
      <c r="X152" s="29">
        <f t="shared" si="132"/>
        <v>0</v>
      </c>
      <c r="Y152" s="29">
        <f t="shared" si="132"/>
        <v>0</v>
      </c>
    </row>
    <row r="153" spans="1:26">
      <c r="A153" s="11" t="s">
        <v>10</v>
      </c>
      <c r="B153" s="6">
        <f t="shared" si="112"/>
        <v>0</v>
      </c>
      <c r="C153" s="7">
        <f t="shared" si="113"/>
        <v>0</v>
      </c>
      <c r="D153" s="7">
        <f t="shared" si="114"/>
        <v>0</v>
      </c>
      <c r="E153" s="7">
        <f t="shared" si="115"/>
        <v>0</v>
      </c>
      <c r="F153" s="25">
        <f t="shared" si="116"/>
        <v>0</v>
      </c>
      <c r="G153" s="63">
        <f t="shared" si="117"/>
        <v>0</v>
      </c>
      <c r="H153" s="40">
        <f t="shared" si="118"/>
        <v>0</v>
      </c>
      <c r="I153" s="40">
        <f t="shared" si="118"/>
        <v>0</v>
      </c>
      <c r="J153" s="6">
        <f t="shared" si="119"/>
        <v>0</v>
      </c>
      <c r="K153" s="7">
        <f t="shared" si="120"/>
        <v>0</v>
      </c>
      <c r="L153" s="7">
        <f t="shared" si="121"/>
        <v>0</v>
      </c>
      <c r="M153" s="7">
        <f t="shared" si="122"/>
        <v>0</v>
      </c>
      <c r="N153" s="25">
        <f t="shared" si="123"/>
        <v>0</v>
      </c>
      <c r="O153" s="7">
        <f t="shared" si="124"/>
        <v>0</v>
      </c>
      <c r="P153" s="29">
        <f t="shared" si="125"/>
        <v>0</v>
      </c>
      <c r="Q153" s="29">
        <f t="shared" si="125"/>
        <v>0</v>
      </c>
      <c r="R153" s="6">
        <f t="shared" si="126"/>
        <v>0</v>
      </c>
      <c r="S153" s="7">
        <f t="shared" si="127"/>
        <v>0</v>
      </c>
      <c r="T153" s="7">
        <f t="shared" si="128"/>
        <v>0</v>
      </c>
      <c r="U153" s="7">
        <f t="shared" si="129"/>
        <v>0</v>
      </c>
      <c r="V153" s="25">
        <f t="shared" si="130"/>
        <v>0</v>
      </c>
      <c r="W153" s="7">
        <f t="shared" si="131"/>
        <v>0</v>
      </c>
      <c r="X153" s="29">
        <f t="shared" si="132"/>
        <v>0</v>
      </c>
      <c r="Y153" s="29">
        <f t="shared" si="132"/>
        <v>0</v>
      </c>
    </row>
    <row r="154" spans="1:26">
      <c r="A154" s="11" t="s">
        <v>11</v>
      </c>
      <c r="B154" s="6">
        <f t="shared" si="112"/>
        <v>0</v>
      </c>
      <c r="C154" s="7">
        <f t="shared" si="113"/>
        <v>0</v>
      </c>
      <c r="D154" s="7">
        <f t="shared" si="114"/>
        <v>0</v>
      </c>
      <c r="E154" s="7">
        <f t="shared" si="115"/>
        <v>0</v>
      </c>
      <c r="F154" s="25">
        <f t="shared" si="116"/>
        <v>0</v>
      </c>
      <c r="G154" s="63">
        <f t="shared" si="117"/>
        <v>0</v>
      </c>
      <c r="H154" s="40">
        <f t="shared" si="118"/>
        <v>0</v>
      </c>
      <c r="I154" s="40">
        <f t="shared" si="118"/>
        <v>0</v>
      </c>
      <c r="J154" s="6">
        <f t="shared" si="119"/>
        <v>0</v>
      </c>
      <c r="K154" s="7">
        <f t="shared" si="120"/>
        <v>0</v>
      </c>
      <c r="L154" s="7">
        <f t="shared" si="121"/>
        <v>0</v>
      </c>
      <c r="M154" s="7">
        <f t="shared" si="122"/>
        <v>0</v>
      </c>
      <c r="N154" s="25">
        <f t="shared" si="123"/>
        <v>0</v>
      </c>
      <c r="O154" s="7">
        <f t="shared" si="124"/>
        <v>0</v>
      </c>
      <c r="P154" s="29">
        <f t="shared" si="125"/>
        <v>0</v>
      </c>
      <c r="Q154" s="29">
        <f t="shared" si="125"/>
        <v>0</v>
      </c>
      <c r="R154" s="6">
        <f t="shared" si="126"/>
        <v>0</v>
      </c>
      <c r="S154" s="7">
        <f t="shared" si="127"/>
        <v>0</v>
      </c>
      <c r="T154" s="7">
        <f t="shared" si="128"/>
        <v>0</v>
      </c>
      <c r="U154" s="7">
        <f t="shared" si="129"/>
        <v>0</v>
      </c>
      <c r="V154" s="25">
        <f t="shared" si="130"/>
        <v>0</v>
      </c>
      <c r="W154" s="7">
        <f t="shared" si="131"/>
        <v>0</v>
      </c>
      <c r="X154" s="29">
        <f t="shared" si="132"/>
        <v>0</v>
      </c>
      <c r="Y154" s="29">
        <f t="shared" si="132"/>
        <v>0</v>
      </c>
    </row>
    <row r="155" spans="1:26">
      <c r="A155" s="11" t="s">
        <v>12</v>
      </c>
      <c r="B155" s="6">
        <f t="shared" si="112"/>
        <v>0</v>
      </c>
      <c r="C155" s="7">
        <f t="shared" si="113"/>
        <v>0</v>
      </c>
      <c r="D155" s="7">
        <f t="shared" si="114"/>
        <v>0</v>
      </c>
      <c r="E155" s="7">
        <f t="shared" si="115"/>
        <v>0</v>
      </c>
      <c r="F155" s="25">
        <f t="shared" si="116"/>
        <v>0</v>
      </c>
      <c r="G155" s="63">
        <f t="shared" si="117"/>
        <v>0</v>
      </c>
      <c r="H155" s="40">
        <f t="shared" si="118"/>
        <v>0</v>
      </c>
      <c r="I155" s="40">
        <f t="shared" si="118"/>
        <v>0</v>
      </c>
      <c r="J155" s="6">
        <f t="shared" si="119"/>
        <v>0</v>
      </c>
      <c r="K155" s="7">
        <f t="shared" si="120"/>
        <v>0</v>
      </c>
      <c r="L155" s="7">
        <f t="shared" si="121"/>
        <v>0</v>
      </c>
      <c r="M155" s="7">
        <f t="shared" si="122"/>
        <v>0</v>
      </c>
      <c r="N155" s="25">
        <f t="shared" si="123"/>
        <v>0</v>
      </c>
      <c r="O155" s="7">
        <f t="shared" si="124"/>
        <v>0</v>
      </c>
      <c r="P155" s="29">
        <f t="shared" si="125"/>
        <v>0</v>
      </c>
      <c r="Q155" s="29">
        <f t="shared" si="125"/>
        <v>0</v>
      </c>
      <c r="R155" s="6">
        <f t="shared" si="126"/>
        <v>0</v>
      </c>
      <c r="S155" s="7">
        <f t="shared" si="127"/>
        <v>0</v>
      </c>
      <c r="T155" s="7">
        <f t="shared" si="128"/>
        <v>0</v>
      </c>
      <c r="U155" s="7">
        <f t="shared" si="129"/>
        <v>0</v>
      </c>
      <c r="V155" s="25">
        <f t="shared" si="130"/>
        <v>0</v>
      </c>
      <c r="W155" s="7">
        <f t="shared" si="131"/>
        <v>0</v>
      </c>
      <c r="X155" s="29">
        <f t="shared" si="132"/>
        <v>0</v>
      </c>
      <c r="Y155" s="29">
        <f t="shared" si="132"/>
        <v>0</v>
      </c>
    </row>
    <row r="156" spans="1:26">
      <c r="A156" s="11" t="s">
        <v>13</v>
      </c>
      <c r="B156" s="6">
        <f t="shared" si="112"/>
        <v>0</v>
      </c>
      <c r="C156" s="7">
        <f t="shared" si="113"/>
        <v>0</v>
      </c>
      <c r="D156" s="7">
        <f t="shared" si="114"/>
        <v>0</v>
      </c>
      <c r="E156" s="7">
        <f t="shared" si="115"/>
        <v>0</v>
      </c>
      <c r="F156" s="25">
        <f t="shared" si="116"/>
        <v>0</v>
      </c>
      <c r="G156" s="63">
        <f t="shared" si="117"/>
        <v>0</v>
      </c>
      <c r="H156" s="40">
        <f t="shared" si="118"/>
        <v>0</v>
      </c>
      <c r="I156" s="40">
        <f t="shared" si="118"/>
        <v>0</v>
      </c>
      <c r="J156" s="6">
        <f t="shared" si="119"/>
        <v>0</v>
      </c>
      <c r="K156" s="7">
        <f t="shared" si="120"/>
        <v>0</v>
      </c>
      <c r="L156" s="7">
        <f t="shared" si="121"/>
        <v>0</v>
      </c>
      <c r="M156" s="7">
        <f t="shared" si="122"/>
        <v>0</v>
      </c>
      <c r="N156" s="25">
        <f t="shared" si="123"/>
        <v>0</v>
      </c>
      <c r="O156" s="7">
        <f t="shared" si="124"/>
        <v>0</v>
      </c>
      <c r="P156" s="29">
        <f t="shared" si="125"/>
        <v>0</v>
      </c>
      <c r="Q156" s="29">
        <f t="shared" si="125"/>
        <v>0</v>
      </c>
      <c r="R156" s="6">
        <f t="shared" si="126"/>
        <v>0</v>
      </c>
      <c r="S156" s="7">
        <f t="shared" si="127"/>
        <v>0</v>
      </c>
      <c r="T156" s="7">
        <f t="shared" si="128"/>
        <v>0</v>
      </c>
      <c r="U156" s="7">
        <f t="shared" si="129"/>
        <v>0</v>
      </c>
      <c r="V156" s="25">
        <f t="shared" si="130"/>
        <v>0</v>
      </c>
      <c r="W156" s="7">
        <f t="shared" si="131"/>
        <v>0</v>
      </c>
      <c r="X156" s="29">
        <f t="shared" si="132"/>
        <v>0</v>
      </c>
      <c r="Y156" s="29">
        <f t="shared" si="132"/>
        <v>0</v>
      </c>
    </row>
    <row r="157" spans="1:26">
      <c r="A157" s="11" t="s">
        <v>14</v>
      </c>
      <c r="B157" s="6">
        <f t="shared" si="112"/>
        <v>0</v>
      </c>
      <c r="C157" s="7">
        <f t="shared" si="113"/>
        <v>0</v>
      </c>
      <c r="D157" s="7">
        <f t="shared" si="114"/>
        <v>0</v>
      </c>
      <c r="E157" s="7">
        <f t="shared" si="115"/>
        <v>0</v>
      </c>
      <c r="F157" s="25">
        <f t="shared" si="116"/>
        <v>0</v>
      </c>
      <c r="G157" s="63">
        <f t="shared" si="117"/>
        <v>0</v>
      </c>
      <c r="H157" s="40">
        <f t="shared" si="118"/>
        <v>0</v>
      </c>
      <c r="I157" s="40">
        <f t="shared" si="118"/>
        <v>0</v>
      </c>
      <c r="J157" s="6">
        <f t="shared" si="119"/>
        <v>0</v>
      </c>
      <c r="K157" s="7">
        <f t="shared" si="120"/>
        <v>0</v>
      </c>
      <c r="L157" s="7">
        <f t="shared" si="121"/>
        <v>0</v>
      </c>
      <c r="M157" s="7">
        <f t="shared" si="122"/>
        <v>0</v>
      </c>
      <c r="N157" s="25">
        <f t="shared" si="123"/>
        <v>0</v>
      </c>
      <c r="O157" s="7">
        <f t="shared" si="124"/>
        <v>0</v>
      </c>
      <c r="P157" s="29">
        <f t="shared" si="125"/>
        <v>0</v>
      </c>
      <c r="Q157" s="29">
        <f t="shared" si="125"/>
        <v>0</v>
      </c>
      <c r="R157" s="6">
        <f t="shared" si="126"/>
        <v>0</v>
      </c>
      <c r="S157" s="7">
        <f t="shared" si="127"/>
        <v>0</v>
      </c>
      <c r="T157" s="7">
        <f t="shared" si="128"/>
        <v>0</v>
      </c>
      <c r="U157" s="7">
        <f t="shared" si="129"/>
        <v>0</v>
      </c>
      <c r="V157" s="25">
        <f t="shared" si="130"/>
        <v>0</v>
      </c>
      <c r="W157" s="7">
        <f t="shared" si="131"/>
        <v>0</v>
      </c>
      <c r="X157" s="29">
        <f t="shared" si="132"/>
        <v>0</v>
      </c>
      <c r="Y157" s="29">
        <f t="shared" si="132"/>
        <v>0</v>
      </c>
    </row>
    <row r="158" spans="1:26">
      <c r="A158" s="11" t="s">
        <v>15</v>
      </c>
      <c r="B158" s="6">
        <f t="shared" si="112"/>
        <v>0</v>
      </c>
      <c r="C158" s="7">
        <f t="shared" si="113"/>
        <v>0</v>
      </c>
      <c r="D158" s="7">
        <f t="shared" si="114"/>
        <v>0</v>
      </c>
      <c r="E158" s="7">
        <f t="shared" si="115"/>
        <v>0</v>
      </c>
      <c r="F158" s="25">
        <f t="shared" si="116"/>
        <v>0</v>
      </c>
      <c r="G158" s="63">
        <f t="shared" si="117"/>
        <v>0</v>
      </c>
      <c r="H158" s="40">
        <f t="shared" si="118"/>
        <v>0</v>
      </c>
      <c r="I158" s="40">
        <f t="shared" si="118"/>
        <v>0</v>
      </c>
      <c r="J158" s="6">
        <f t="shared" si="119"/>
        <v>0</v>
      </c>
      <c r="K158" s="7">
        <f t="shared" si="120"/>
        <v>0</v>
      </c>
      <c r="L158" s="7">
        <f t="shared" si="121"/>
        <v>0</v>
      </c>
      <c r="M158" s="7">
        <f t="shared" si="122"/>
        <v>0</v>
      </c>
      <c r="N158" s="25">
        <f t="shared" si="123"/>
        <v>0</v>
      </c>
      <c r="O158" s="7">
        <f t="shared" si="124"/>
        <v>0</v>
      </c>
      <c r="P158" s="29">
        <f t="shared" si="125"/>
        <v>0</v>
      </c>
      <c r="Q158" s="29">
        <f t="shared" si="125"/>
        <v>0</v>
      </c>
      <c r="R158" s="6">
        <f t="shared" si="126"/>
        <v>0</v>
      </c>
      <c r="S158" s="7">
        <f t="shared" si="127"/>
        <v>0</v>
      </c>
      <c r="T158" s="7">
        <f t="shared" si="128"/>
        <v>0</v>
      </c>
      <c r="U158" s="7">
        <f t="shared" si="129"/>
        <v>0</v>
      </c>
      <c r="V158" s="25">
        <f t="shared" si="130"/>
        <v>0</v>
      </c>
      <c r="W158" s="7">
        <f t="shared" si="131"/>
        <v>0</v>
      </c>
      <c r="X158" s="29">
        <f t="shared" si="132"/>
        <v>0</v>
      </c>
      <c r="Y158" s="29">
        <f t="shared" si="132"/>
        <v>0</v>
      </c>
    </row>
    <row r="159" spans="1:26" ht="13.5" thickBot="1">
      <c r="A159" s="23" t="s">
        <v>16</v>
      </c>
      <c r="B159" s="21">
        <f t="shared" si="112"/>
        <v>0</v>
      </c>
      <c r="C159" s="22">
        <f t="shared" si="113"/>
        <v>0</v>
      </c>
      <c r="D159" s="22">
        <f t="shared" si="114"/>
        <v>0</v>
      </c>
      <c r="E159" s="22">
        <f t="shared" si="115"/>
        <v>0</v>
      </c>
      <c r="F159" s="50">
        <f t="shared" si="116"/>
        <v>0</v>
      </c>
      <c r="G159" s="64">
        <f t="shared" si="117"/>
        <v>0</v>
      </c>
      <c r="H159" s="47">
        <f t="shared" si="118"/>
        <v>0</v>
      </c>
      <c r="I159" s="47">
        <f t="shared" si="118"/>
        <v>0</v>
      </c>
      <c r="J159" s="21">
        <f t="shared" si="119"/>
        <v>0</v>
      </c>
      <c r="K159" s="22">
        <f t="shared" si="120"/>
        <v>0</v>
      </c>
      <c r="L159" s="22">
        <f t="shared" si="121"/>
        <v>0</v>
      </c>
      <c r="M159" s="22">
        <f t="shared" si="122"/>
        <v>0</v>
      </c>
      <c r="N159" s="50">
        <f t="shared" si="123"/>
        <v>0</v>
      </c>
      <c r="O159" s="22">
        <f t="shared" si="124"/>
        <v>0</v>
      </c>
      <c r="P159" s="30">
        <f t="shared" si="125"/>
        <v>0</v>
      </c>
      <c r="Q159" s="30">
        <f t="shared" si="125"/>
        <v>0</v>
      </c>
      <c r="R159" s="21">
        <f t="shared" si="126"/>
        <v>0</v>
      </c>
      <c r="S159" s="22">
        <f t="shared" si="127"/>
        <v>0</v>
      </c>
      <c r="T159" s="22">
        <f t="shared" si="128"/>
        <v>0</v>
      </c>
      <c r="U159" s="22">
        <f t="shared" si="129"/>
        <v>0</v>
      </c>
      <c r="V159" s="50">
        <f t="shared" si="130"/>
        <v>0</v>
      </c>
      <c r="W159" s="22">
        <f t="shared" si="131"/>
        <v>0</v>
      </c>
      <c r="X159" s="30">
        <f t="shared" si="132"/>
        <v>0</v>
      </c>
      <c r="Y159" s="30">
        <f t="shared" si="132"/>
        <v>0</v>
      </c>
    </row>
    <row r="161" spans="1:33">
      <c r="A161" s="28"/>
    </row>
    <row r="162" spans="1:33" ht="13.5" thickBot="1"/>
    <row r="163" spans="1:33">
      <c r="A163" s="155" t="s">
        <v>39</v>
      </c>
      <c r="B163" s="156"/>
      <c r="C163" s="156"/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  <c r="W163" s="156"/>
      <c r="X163" s="156"/>
      <c r="Y163" s="156"/>
      <c r="Z163" s="156"/>
      <c r="AA163" s="156"/>
      <c r="AB163" s="156"/>
      <c r="AC163" s="156"/>
      <c r="AD163" s="156"/>
      <c r="AE163" s="156"/>
      <c r="AF163" s="156"/>
      <c r="AG163" s="112"/>
    </row>
    <row r="164" spans="1:33" ht="13.5" thickBot="1">
      <c r="A164" s="157" t="s">
        <v>35</v>
      </c>
      <c r="B164" s="158"/>
      <c r="C164" s="158"/>
      <c r="D164" s="158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58"/>
      <c r="U164" s="158"/>
      <c r="V164" s="158"/>
      <c r="W164" s="158"/>
      <c r="X164" s="158"/>
      <c r="Y164" s="158"/>
      <c r="Z164" s="158"/>
      <c r="AA164" s="158"/>
      <c r="AB164" s="158"/>
      <c r="AC164" s="158"/>
      <c r="AD164" s="158"/>
      <c r="AE164" s="158"/>
      <c r="AF164" s="158"/>
      <c r="AG164" s="119"/>
    </row>
    <row r="165" spans="1:33">
      <c r="A165" s="31"/>
      <c r="B165" s="152" t="s">
        <v>2</v>
      </c>
      <c r="C165" s="153"/>
      <c r="D165" s="153"/>
      <c r="E165" s="153"/>
      <c r="F165" s="153"/>
      <c r="G165" s="153"/>
      <c r="H165" s="153"/>
      <c r="I165" s="106"/>
      <c r="J165" s="152" t="s">
        <v>3</v>
      </c>
      <c r="K165" s="153"/>
      <c r="L165" s="153"/>
      <c r="M165" s="153"/>
      <c r="N165" s="153"/>
      <c r="O165" s="153"/>
      <c r="P165" s="153"/>
      <c r="Q165" s="106"/>
      <c r="R165" s="152" t="s">
        <v>4</v>
      </c>
      <c r="S165" s="153"/>
      <c r="T165" s="153"/>
      <c r="U165" s="153"/>
      <c r="V165" s="153"/>
      <c r="W165" s="153"/>
      <c r="X165" s="153"/>
      <c r="Y165" s="106"/>
      <c r="Z165" s="152" t="s">
        <v>17</v>
      </c>
      <c r="AA165" s="153"/>
      <c r="AB165" s="153"/>
      <c r="AC165" s="153"/>
      <c r="AD165" s="153"/>
      <c r="AE165" s="153"/>
      <c r="AF165" s="153"/>
      <c r="AG165" s="114"/>
    </row>
    <row r="166" spans="1:33">
      <c r="A166" s="4" t="s">
        <v>5</v>
      </c>
      <c r="B166" s="2">
        <v>2004</v>
      </c>
      <c r="C166" s="3">
        <v>2005</v>
      </c>
      <c r="D166" s="3">
        <v>2006</v>
      </c>
      <c r="E166" s="3">
        <v>2007</v>
      </c>
      <c r="F166" s="3">
        <v>2008</v>
      </c>
      <c r="G166" s="3">
        <v>2009</v>
      </c>
      <c r="H166" s="55">
        <v>2010</v>
      </c>
      <c r="I166" s="55">
        <v>2011</v>
      </c>
      <c r="J166" s="2">
        <v>2004</v>
      </c>
      <c r="K166" s="3">
        <v>2005</v>
      </c>
      <c r="L166" s="3">
        <v>2006</v>
      </c>
      <c r="M166" s="3">
        <v>2007</v>
      </c>
      <c r="N166" s="3">
        <v>2008</v>
      </c>
      <c r="O166" s="3">
        <v>2009</v>
      </c>
      <c r="P166" s="55">
        <v>2010</v>
      </c>
      <c r="Q166" s="55">
        <v>2011</v>
      </c>
      <c r="R166" s="2">
        <v>2004</v>
      </c>
      <c r="S166" s="3">
        <v>2005</v>
      </c>
      <c r="T166" s="3">
        <v>2006</v>
      </c>
      <c r="U166" s="3">
        <v>2007</v>
      </c>
      <c r="V166" s="3">
        <v>2008</v>
      </c>
      <c r="W166" s="3">
        <v>2009</v>
      </c>
      <c r="X166" s="55">
        <v>2010</v>
      </c>
      <c r="Y166" s="55">
        <v>2011</v>
      </c>
      <c r="Z166" s="2">
        <v>2004</v>
      </c>
      <c r="AA166" s="3">
        <v>2005</v>
      </c>
      <c r="AB166" s="3">
        <v>2006</v>
      </c>
      <c r="AC166" s="3">
        <v>2007</v>
      </c>
      <c r="AD166" s="3">
        <v>2008</v>
      </c>
      <c r="AE166" s="3">
        <v>2009</v>
      </c>
      <c r="AF166" s="55">
        <v>2010</v>
      </c>
      <c r="AG166" s="42">
        <v>2011</v>
      </c>
    </row>
    <row r="167" spans="1:33">
      <c r="A167" s="5" t="s">
        <v>6</v>
      </c>
      <c r="B167" s="6">
        <f t="shared" ref="B167:X167" si="133">+B7+B27</f>
        <v>25915</v>
      </c>
      <c r="C167" s="7">
        <f t="shared" si="133"/>
        <v>31035</v>
      </c>
      <c r="D167" s="7">
        <f t="shared" si="133"/>
        <v>30631</v>
      </c>
      <c r="E167" s="7">
        <f t="shared" si="133"/>
        <v>29794</v>
      </c>
      <c r="F167" s="25">
        <f t="shared" si="133"/>
        <v>37294</v>
      </c>
      <c r="G167" s="67">
        <f t="shared" si="133"/>
        <v>45138</v>
      </c>
      <c r="H167" s="40">
        <f t="shared" si="133"/>
        <v>36941</v>
      </c>
      <c r="I167" s="40">
        <f t="shared" ref="I167" si="134">+I7+I27</f>
        <v>32811</v>
      </c>
      <c r="J167" s="6">
        <f t="shared" si="133"/>
        <v>4670</v>
      </c>
      <c r="K167" s="7">
        <f t="shared" si="133"/>
        <v>5772</v>
      </c>
      <c r="L167" s="7">
        <f t="shared" si="133"/>
        <v>9508</v>
      </c>
      <c r="M167" s="7">
        <f t="shared" si="133"/>
        <v>15003</v>
      </c>
      <c r="N167" s="25">
        <f t="shared" si="133"/>
        <v>12111</v>
      </c>
      <c r="O167" s="67">
        <f t="shared" si="133"/>
        <v>9284</v>
      </c>
      <c r="P167" s="40">
        <f t="shared" si="133"/>
        <v>6965</v>
      </c>
      <c r="Q167" s="40">
        <f t="shared" ref="Q167" si="135">+Q7+Q27</f>
        <v>9421</v>
      </c>
      <c r="R167" s="6">
        <f t="shared" si="133"/>
        <v>0</v>
      </c>
      <c r="S167" s="7">
        <f t="shared" si="133"/>
        <v>12840</v>
      </c>
      <c r="T167" s="7">
        <f t="shared" si="133"/>
        <v>0</v>
      </c>
      <c r="U167" s="7">
        <f t="shared" si="133"/>
        <v>0</v>
      </c>
      <c r="V167" s="25">
        <f t="shared" si="133"/>
        <v>0</v>
      </c>
      <c r="W167" s="67">
        <f t="shared" si="133"/>
        <v>7002</v>
      </c>
      <c r="X167" s="40">
        <f t="shared" si="133"/>
        <v>15045</v>
      </c>
      <c r="Y167" s="40">
        <f t="shared" ref="Y167" si="136">+Y7+Y27</f>
        <v>0</v>
      </c>
      <c r="Z167" s="6">
        <f t="shared" ref="Z167:Z178" si="137">+R167+J167+B167</f>
        <v>30585</v>
      </c>
      <c r="AA167" s="7">
        <f t="shared" ref="AA167:AA178" si="138">+S167+K167+C167</f>
        <v>49647</v>
      </c>
      <c r="AB167" s="7">
        <f t="shared" ref="AB167:AB178" si="139">+T167+L167+D167</f>
        <v>40139</v>
      </c>
      <c r="AC167" s="7">
        <f t="shared" ref="AC167:AC178" si="140">+U167+M167+E167</f>
        <v>44797</v>
      </c>
      <c r="AD167" s="25">
        <f t="shared" ref="AD167:AD178" si="141">+V167+N167+F167</f>
        <v>49405</v>
      </c>
      <c r="AE167" s="67">
        <f t="shared" ref="AE167:AE178" si="142">+W167+O167+G167</f>
        <v>61424</v>
      </c>
      <c r="AF167" s="40">
        <f t="shared" ref="AF167:AG178" si="143">+X167+P167+H167</f>
        <v>58951</v>
      </c>
      <c r="AG167" s="40">
        <f t="shared" si="143"/>
        <v>42232</v>
      </c>
    </row>
    <row r="168" spans="1:33">
      <c r="A168" s="5" t="s">
        <v>24</v>
      </c>
      <c r="B168" s="6">
        <f t="shared" ref="B168:X168" si="144">+B8+B28</f>
        <v>26053</v>
      </c>
      <c r="C168" s="7">
        <f t="shared" si="144"/>
        <v>29352</v>
      </c>
      <c r="D168" s="7">
        <f t="shared" si="144"/>
        <v>28751</v>
      </c>
      <c r="E168" s="7">
        <f t="shared" si="144"/>
        <v>23204</v>
      </c>
      <c r="F168" s="25">
        <f t="shared" si="144"/>
        <v>36945</v>
      </c>
      <c r="G168" s="63">
        <f t="shared" si="144"/>
        <v>40184</v>
      </c>
      <c r="H168" s="40">
        <f t="shared" si="144"/>
        <v>26645</v>
      </c>
      <c r="I168" s="40">
        <f t="shared" ref="I168" si="145">+I8+I28</f>
        <v>28795</v>
      </c>
      <c r="J168" s="6">
        <f t="shared" si="144"/>
        <v>3417</v>
      </c>
      <c r="K168" s="7">
        <f t="shared" si="144"/>
        <v>7925</v>
      </c>
      <c r="L168" s="7">
        <f t="shared" si="144"/>
        <v>6545</v>
      </c>
      <c r="M168" s="7">
        <f t="shared" si="144"/>
        <v>8974</v>
      </c>
      <c r="N168" s="25">
        <f t="shared" si="144"/>
        <v>15400</v>
      </c>
      <c r="O168" s="63">
        <f t="shared" si="144"/>
        <v>9360</v>
      </c>
      <c r="P168" s="40">
        <f t="shared" si="144"/>
        <v>4167</v>
      </c>
      <c r="Q168" s="40">
        <f t="shared" ref="Q168" si="146">+Q8+Q28</f>
        <v>6003</v>
      </c>
      <c r="R168" s="6">
        <f t="shared" si="144"/>
        <v>14728</v>
      </c>
      <c r="S168" s="7">
        <f t="shared" si="144"/>
        <v>0</v>
      </c>
      <c r="T168" s="7">
        <f t="shared" si="144"/>
        <v>9479</v>
      </c>
      <c r="U168" s="7">
        <f t="shared" si="144"/>
        <v>10003</v>
      </c>
      <c r="V168" s="25">
        <f t="shared" si="144"/>
        <v>10001</v>
      </c>
      <c r="W168" s="63">
        <f t="shared" si="144"/>
        <v>0</v>
      </c>
      <c r="X168" s="40">
        <f t="shared" si="144"/>
        <v>0</v>
      </c>
      <c r="Y168" s="40">
        <f t="shared" ref="Y168" si="147">+Y8+Y28</f>
        <v>6291</v>
      </c>
      <c r="Z168" s="6">
        <f t="shared" si="137"/>
        <v>44198</v>
      </c>
      <c r="AA168" s="7">
        <f t="shared" si="138"/>
        <v>37277</v>
      </c>
      <c r="AB168" s="7">
        <f t="shared" si="139"/>
        <v>44775</v>
      </c>
      <c r="AC168" s="7">
        <f t="shared" si="140"/>
        <v>42181</v>
      </c>
      <c r="AD168" s="25">
        <f t="shared" si="141"/>
        <v>62346</v>
      </c>
      <c r="AE168" s="63">
        <f t="shared" si="142"/>
        <v>49544</v>
      </c>
      <c r="AF168" s="40">
        <f t="shared" si="143"/>
        <v>30812</v>
      </c>
      <c r="AG168" s="40">
        <f t="shared" si="143"/>
        <v>41089</v>
      </c>
    </row>
    <row r="169" spans="1:33">
      <c r="A169" s="5" t="s">
        <v>7</v>
      </c>
      <c r="B169" s="6">
        <f t="shared" ref="B169:X169" si="148">+B9+B29</f>
        <v>23867</v>
      </c>
      <c r="C169" s="7">
        <f t="shared" si="148"/>
        <v>27743</v>
      </c>
      <c r="D169" s="7">
        <f t="shared" si="148"/>
        <v>29909</v>
      </c>
      <c r="E169" s="7">
        <f t="shared" si="148"/>
        <v>21385</v>
      </c>
      <c r="F169" s="25">
        <f t="shared" si="148"/>
        <v>32607</v>
      </c>
      <c r="G169" s="63">
        <f t="shared" si="148"/>
        <v>39714</v>
      </c>
      <c r="H169" s="40">
        <f t="shared" si="148"/>
        <v>25043</v>
      </c>
      <c r="I169" s="40">
        <f t="shared" ref="I169" si="149">+I9+I29</f>
        <v>39106</v>
      </c>
      <c r="J169" s="6">
        <f t="shared" si="148"/>
        <v>4744</v>
      </c>
      <c r="K169" s="7">
        <f t="shared" si="148"/>
        <v>3527</v>
      </c>
      <c r="L169" s="7">
        <f t="shared" si="148"/>
        <v>5857</v>
      </c>
      <c r="M169" s="7">
        <f t="shared" si="148"/>
        <v>9001</v>
      </c>
      <c r="N169" s="25">
        <f t="shared" si="148"/>
        <v>6634</v>
      </c>
      <c r="O169" s="63">
        <f t="shared" si="148"/>
        <v>4808</v>
      </c>
      <c r="P169" s="40">
        <f t="shared" si="148"/>
        <v>3842</v>
      </c>
      <c r="Q169" s="40">
        <f t="shared" ref="Q169" si="150">+Q9+Q29</f>
        <v>4340</v>
      </c>
      <c r="R169" s="6">
        <f t="shared" si="148"/>
        <v>0</v>
      </c>
      <c r="S169" s="7">
        <f t="shared" si="148"/>
        <v>17217</v>
      </c>
      <c r="T169" s="7">
        <f t="shared" si="148"/>
        <v>5008</v>
      </c>
      <c r="U169" s="7">
        <f t="shared" si="148"/>
        <v>0</v>
      </c>
      <c r="V169" s="25">
        <f t="shared" si="148"/>
        <v>10417</v>
      </c>
      <c r="W169" s="63">
        <f t="shared" si="148"/>
        <v>6002</v>
      </c>
      <c r="X169" s="40">
        <f t="shared" si="148"/>
        <v>9013</v>
      </c>
      <c r="Y169" s="40">
        <f t="shared" ref="Y169" si="151">+Y9+Y29</f>
        <v>0</v>
      </c>
      <c r="Z169" s="6">
        <f t="shared" si="137"/>
        <v>28611</v>
      </c>
      <c r="AA169" s="7">
        <f t="shared" si="138"/>
        <v>48487</v>
      </c>
      <c r="AB169" s="7">
        <f t="shared" si="139"/>
        <v>40774</v>
      </c>
      <c r="AC169" s="7">
        <f t="shared" si="140"/>
        <v>30386</v>
      </c>
      <c r="AD169" s="25">
        <f t="shared" si="141"/>
        <v>49658</v>
      </c>
      <c r="AE169" s="63">
        <f t="shared" si="142"/>
        <v>50524</v>
      </c>
      <c r="AF169" s="40">
        <f t="shared" si="143"/>
        <v>37898</v>
      </c>
      <c r="AG169" s="40">
        <f t="shared" si="143"/>
        <v>43446</v>
      </c>
    </row>
    <row r="170" spans="1:33">
      <c r="A170" s="5" t="s">
        <v>8</v>
      </c>
      <c r="B170" s="6">
        <f t="shared" ref="B170:X170" si="152">+B10+B30</f>
        <v>23181</v>
      </c>
      <c r="C170" s="7">
        <f t="shared" si="152"/>
        <v>23860</v>
      </c>
      <c r="D170" s="7">
        <f t="shared" si="152"/>
        <v>31800</v>
      </c>
      <c r="E170" s="7">
        <f t="shared" si="152"/>
        <v>22592</v>
      </c>
      <c r="F170" s="25">
        <f t="shared" si="152"/>
        <v>34660</v>
      </c>
      <c r="G170" s="63">
        <f t="shared" si="152"/>
        <v>30165</v>
      </c>
      <c r="H170" s="40">
        <f t="shared" si="152"/>
        <v>24536</v>
      </c>
      <c r="I170" s="40">
        <f t="shared" ref="I170" si="153">+I10+I30</f>
        <v>37247</v>
      </c>
      <c r="J170" s="6">
        <f t="shared" si="152"/>
        <v>2450</v>
      </c>
      <c r="K170" s="7">
        <f t="shared" si="152"/>
        <v>3439</v>
      </c>
      <c r="L170" s="7">
        <f t="shared" si="152"/>
        <v>6351</v>
      </c>
      <c r="M170" s="7">
        <f t="shared" si="152"/>
        <v>10112</v>
      </c>
      <c r="N170" s="25">
        <f t="shared" si="152"/>
        <v>12065</v>
      </c>
      <c r="O170" s="63">
        <f t="shared" si="152"/>
        <v>3520</v>
      </c>
      <c r="P170" s="40">
        <f t="shared" si="152"/>
        <v>3263</v>
      </c>
      <c r="Q170" s="40">
        <f t="shared" ref="Q170" si="154">+Q10+Q30</f>
        <v>3618</v>
      </c>
      <c r="R170" s="6">
        <f t="shared" si="152"/>
        <v>0</v>
      </c>
      <c r="S170" s="7">
        <f t="shared" si="152"/>
        <v>0</v>
      </c>
      <c r="T170" s="7">
        <f t="shared" si="152"/>
        <v>0</v>
      </c>
      <c r="U170" s="7">
        <f t="shared" si="152"/>
        <v>0</v>
      </c>
      <c r="V170" s="25">
        <f t="shared" si="152"/>
        <v>0</v>
      </c>
      <c r="W170" s="63">
        <f t="shared" si="152"/>
        <v>0</v>
      </c>
      <c r="X170" s="40">
        <f t="shared" si="152"/>
        <v>0</v>
      </c>
      <c r="Y170" s="40">
        <f t="shared" ref="Y170" si="155">+Y10+Y30</f>
        <v>0</v>
      </c>
      <c r="Z170" s="6">
        <f t="shared" si="137"/>
        <v>25631</v>
      </c>
      <c r="AA170" s="7">
        <f t="shared" si="138"/>
        <v>27299</v>
      </c>
      <c r="AB170" s="7">
        <f t="shared" si="139"/>
        <v>38151</v>
      </c>
      <c r="AC170" s="7">
        <f t="shared" si="140"/>
        <v>32704</v>
      </c>
      <c r="AD170" s="25">
        <f t="shared" si="141"/>
        <v>46725</v>
      </c>
      <c r="AE170" s="63">
        <f t="shared" si="142"/>
        <v>33685</v>
      </c>
      <c r="AF170" s="40">
        <f t="shared" si="143"/>
        <v>27799</v>
      </c>
      <c r="AG170" s="40">
        <f t="shared" si="143"/>
        <v>40865</v>
      </c>
    </row>
    <row r="171" spans="1:33">
      <c r="A171" s="5" t="s">
        <v>9</v>
      </c>
      <c r="B171" s="6">
        <f t="shared" ref="B171:X171" si="156">+B11+B31</f>
        <v>24326</v>
      </c>
      <c r="C171" s="7">
        <f t="shared" si="156"/>
        <v>22312</v>
      </c>
      <c r="D171" s="7">
        <f t="shared" si="156"/>
        <v>26397</v>
      </c>
      <c r="E171" s="7">
        <f t="shared" si="156"/>
        <v>28108</v>
      </c>
      <c r="F171" s="25">
        <f t="shared" si="156"/>
        <v>36365</v>
      </c>
      <c r="G171" s="63">
        <f t="shared" si="156"/>
        <v>26543</v>
      </c>
      <c r="H171" s="40">
        <f t="shared" si="156"/>
        <v>26013</v>
      </c>
      <c r="I171" s="40">
        <f t="shared" ref="I171" si="157">+I11+I31</f>
        <v>39783</v>
      </c>
      <c r="J171" s="6">
        <f t="shared" si="156"/>
        <v>3758</v>
      </c>
      <c r="K171" s="7">
        <f t="shared" si="156"/>
        <v>2728</v>
      </c>
      <c r="L171" s="7">
        <f t="shared" si="156"/>
        <v>8798</v>
      </c>
      <c r="M171" s="7">
        <f t="shared" si="156"/>
        <v>8103</v>
      </c>
      <c r="N171" s="25">
        <f t="shared" si="156"/>
        <v>7413</v>
      </c>
      <c r="O171" s="63">
        <f t="shared" si="156"/>
        <v>4251</v>
      </c>
      <c r="P171" s="40">
        <f t="shared" si="156"/>
        <v>2629</v>
      </c>
      <c r="Q171" s="40">
        <f t="shared" ref="Q171" si="158">+Q11+Q31</f>
        <v>6555</v>
      </c>
      <c r="R171" s="6">
        <f t="shared" si="156"/>
        <v>12682</v>
      </c>
      <c r="S171" s="7">
        <f t="shared" si="156"/>
        <v>0</v>
      </c>
      <c r="T171" s="7">
        <f t="shared" si="156"/>
        <v>11926</v>
      </c>
      <c r="U171" s="7">
        <f t="shared" si="156"/>
        <v>15117</v>
      </c>
      <c r="V171" s="25">
        <f t="shared" si="156"/>
        <v>10025</v>
      </c>
      <c r="W171" s="63">
        <f t="shared" si="156"/>
        <v>6001</v>
      </c>
      <c r="X171" s="40">
        <f t="shared" si="156"/>
        <v>0</v>
      </c>
      <c r="Y171" s="40">
        <f t="shared" ref="Y171" si="159">+Y11+Y31</f>
        <v>15037</v>
      </c>
      <c r="Z171" s="6">
        <f t="shared" si="137"/>
        <v>40766</v>
      </c>
      <c r="AA171" s="7">
        <f t="shared" si="138"/>
        <v>25040</v>
      </c>
      <c r="AB171" s="7">
        <f t="shared" si="139"/>
        <v>47121</v>
      </c>
      <c r="AC171" s="7">
        <f t="shared" si="140"/>
        <v>51328</v>
      </c>
      <c r="AD171" s="25">
        <f t="shared" si="141"/>
        <v>53803</v>
      </c>
      <c r="AE171" s="63">
        <f t="shared" si="142"/>
        <v>36795</v>
      </c>
      <c r="AF171" s="40">
        <f t="shared" si="143"/>
        <v>28642</v>
      </c>
      <c r="AG171" s="40">
        <f t="shared" si="143"/>
        <v>61375</v>
      </c>
    </row>
    <row r="172" spans="1:33">
      <c r="A172" s="5" t="s">
        <v>10</v>
      </c>
      <c r="B172" s="6">
        <f t="shared" ref="B172:X172" si="160">+B12+B32</f>
        <v>26911</v>
      </c>
      <c r="C172" s="7">
        <f t="shared" si="160"/>
        <v>24909</v>
      </c>
      <c r="D172" s="7">
        <f t="shared" si="160"/>
        <v>29802</v>
      </c>
      <c r="E172" s="7">
        <f t="shared" si="160"/>
        <v>30808</v>
      </c>
      <c r="F172" s="25">
        <f t="shared" si="160"/>
        <v>37266</v>
      </c>
      <c r="G172" s="63">
        <f t="shared" si="160"/>
        <v>31660</v>
      </c>
      <c r="H172" s="40">
        <f t="shared" si="160"/>
        <v>25109</v>
      </c>
      <c r="I172" s="40">
        <f t="shared" ref="I172" si="161">+I12+I32</f>
        <v>37843</v>
      </c>
      <c r="J172" s="6">
        <f t="shared" si="160"/>
        <v>1970</v>
      </c>
      <c r="K172" s="7">
        <f t="shared" si="160"/>
        <v>3064</v>
      </c>
      <c r="L172" s="7">
        <f t="shared" si="160"/>
        <v>4982</v>
      </c>
      <c r="M172" s="7">
        <f t="shared" si="160"/>
        <v>4412</v>
      </c>
      <c r="N172" s="25">
        <f t="shared" si="160"/>
        <v>4887</v>
      </c>
      <c r="O172" s="63">
        <f t="shared" si="160"/>
        <v>1983</v>
      </c>
      <c r="P172" s="40">
        <f t="shared" si="160"/>
        <v>2863</v>
      </c>
      <c r="Q172" s="40">
        <f t="shared" ref="Q172" si="162">+Q12+Q32</f>
        <v>6018</v>
      </c>
      <c r="R172" s="6">
        <f t="shared" si="160"/>
        <v>0</v>
      </c>
      <c r="S172" s="7">
        <f t="shared" si="160"/>
        <v>14816</v>
      </c>
      <c r="T172" s="7">
        <f t="shared" si="160"/>
        <v>0</v>
      </c>
      <c r="U172" s="7">
        <f t="shared" si="160"/>
        <v>0</v>
      </c>
      <c r="V172" s="25">
        <f t="shared" si="160"/>
        <v>0</v>
      </c>
      <c r="W172" s="63">
        <f t="shared" si="160"/>
        <v>0</v>
      </c>
      <c r="X172" s="40">
        <f t="shared" si="160"/>
        <v>7770</v>
      </c>
      <c r="Y172" s="40">
        <f t="shared" ref="Y172" si="163">+Y12+Y32</f>
        <v>0</v>
      </c>
      <c r="Z172" s="6">
        <f t="shared" si="137"/>
        <v>28881</v>
      </c>
      <c r="AA172" s="7">
        <f t="shared" si="138"/>
        <v>42789</v>
      </c>
      <c r="AB172" s="7">
        <f t="shared" si="139"/>
        <v>34784</v>
      </c>
      <c r="AC172" s="7">
        <f t="shared" si="140"/>
        <v>35220</v>
      </c>
      <c r="AD172" s="25">
        <f t="shared" si="141"/>
        <v>42153</v>
      </c>
      <c r="AE172" s="63">
        <f t="shared" si="142"/>
        <v>33643</v>
      </c>
      <c r="AF172" s="40">
        <f t="shared" si="143"/>
        <v>35742</v>
      </c>
      <c r="AG172" s="40">
        <f t="shared" si="143"/>
        <v>43861</v>
      </c>
    </row>
    <row r="173" spans="1:33">
      <c r="A173" s="5" t="s">
        <v>11</v>
      </c>
      <c r="B173" s="6">
        <f t="shared" ref="B173:X173" si="164">+B13+B33</f>
        <v>30991</v>
      </c>
      <c r="C173" s="7">
        <f t="shared" si="164"/>
        <v>31873</v>
      </c>
      <c r="D173" s="7">
        <f t="shared" si="164"/>
        <v>31936</v>
      </c>
      <c r="E173" s="7">
        <f t="shared" si="164"/>
        <v>33590</v>
      </c>
      <c r="F173" s="25">
        <f t="shared" si="164"/>
        <v>39688</v>
      </c>
      <c r="G173" s="63">
        <f t="shared" si="164"/>
        <v>38312</v>
      </c>
      <c r="H173" s="40">
        <f t="shared" si="164"/>
        <v>31557</v>
      </c>
      <c r="I173" s="40">
        <f t="shared" ref="I173" si="165">+I13+I33</f>
        <v>42166</v>
      </c>
      <c r="J173" s="6">
        <f t="shared" si="164"/>
        <v>2862</v>
      </c>
      <c r="K173" s="7">
        <f t="shared" si="164"/>
        <v>3629</v>
      </c>
      <c r="L173" s="7">
        <f t="shared" si="164"/>
        <v>7714</v>
      </c>
      <c r="M173" s="7">
        <f t="shared" si="164"/>
        <v>8301</v>
      </c>
      <c r="N173" s="25">
        <f t="shared" si="164"/>
        <v>6958</v>
      </c>
      <c r="O173" s="63">
        <f t="shared" si="164"/>
        <v>8384</v>
      </c>
      <c r="P173" s="40">
        <f t="shared" si="164"/>
        <v>4921</v>
      </c>
      <c r="Q173" s="40">
        <f t="shared" ref="Q173" si="166">+Q13+Q33</f>
        <v>5594</v>
      </c>
      <c r="R173" s="6">
        <f t="shared" si="164"/>
        <v>12387</v>
      </c>
      <c r="S173" s="7">
        <f t="shared" si="164"/>
        <v>0</v>
      </c>
      <c r="T173" s="7">
        <f t="shared" si="164"/>
        <v>0</v>
      </c>
      <c r="U173" s="7">
        <f t="shared" si="164"/>
        <v>18580</v>
      </c>
      <c r="V173" s="25">
        <f t="shared" si="164"/>
        <v>13586</v>
      </c>
      <c r="W173" s="63">
        <f t="shared" si="164"/>
        <v>6034</v>
      </c>
      <c r="X173" s="40">
        <f t="shared" si="164"/>
        <v>0</v>
      </c>
      <c r="Y173" s="40">
        <f t="shared" ref="Y173" si="167">+Y13+Y33</f>
        <v>10058</v>
      </c>
      <c r="Z173" s="6">
        <f t="shared" si="137"/>
        <v>46240</v>
      </c>
      <c r="AA173" s="7">
        <f t="shared" si="138"/>
        <v>35502</v>
      </c>
      <c r="AB173" s="7">
        <f t="shared" si="139"/>
        <v>39650</v>
      </c>
      <c r="AC173" s="7">
        <f t="shared" si="140"/>
        <v>60471</v>
      </c>
      <c r="AD173" s="25">
        <f t="shared" si="141"/>
        <v>60232</v>
      </c>
      <c r="AE173" s="63">
        <f t="shared" si="142"/>
        <v>52730</v>
      </c>
      <c r="AF173" s="40">
        <f t="shared" si="143"/>
        <v>36478</v>
      </c>
      <c r="AG173" s="40">
        <f t="shared" si="143"/>
        <v>57818</v>
      </c>
    </row>
    <row r="174" spans="1:33">
      <c r="A174" s="5" t="s">
        <v>12</v>
      </c>
      <c r="B174" s="6">
        <f t="shared" ref="B174:X174" si="168">+B14+B34</f>
        <v>31418</v>
      </c>
      <c r="C174" s="7">
        <f t="shared" si="168"/>
        <v>31299</v>
      </c>
      <c r="D174" s="7">
        <f t="shared" si="168"/>
        <v>34852</v>
      </c>
      <c r="E174" s="7">
        <f t="shared" si="168"/>
        <v>26840</v>
      </c>
      <c r="F174" s="25">
        <f t="shared" si="168"/>
        <v>41294</v>
      </c>
      <c r="G174" s="63">
        <f t="shared" si="168"/>
        <v>38297</v>
      </c>
      <c r="H174" s="40">
        <f t="shared" si="168"/>
        <v>38513</v>
      </c>
      <c r="I174" s="40">
        <f t="shared" ref="I174" si="169">+I14+I34</f>
        <v>33567</v>
      </c>
      <c r="J174" s="6">
        <f t="shared" si="168"/>
        <v>2631</v>
      </c>
      <c r="K174" s="7">
        <f t="shared" si="168"/>
        <v>6601</v>
      </c>
      <c r="L174" s="7">
        <f t="shared" si="168"/>
        <v>8359</v>
      </c>
      <c r="M174" s="7">
        <f t="shared" si="168"/>
        <v>11281</v>
      </c>
      <c r="N174" s="25">
        <f t="shared" si="168"/>
        <v>10522</v>
      </c>
      <c r="O174" s="63">
        <f t="shared" si="168"/>
        <v>10571</v>
      </c>
      <c r="P174" s="40">
        <f t="shared" si="168"/>
        <v>8581</v>
      </c>
      <c r="Q174" s="40">
        <f t="shared" ref="Q174" si="170">+Q14+Q34</f>
        <v>5878</v>
      </c>
      <c r="R174" s="6">
        <f t="shared" si="168"/>
        <v>0</v>
      </c>
      <c r="S174" s="7">
        <f t="shared" si="168"/>
        <v>11564</v>
      </c>
      <c r="T174" s="7">
        <f t="shared" si="168"/>
        <v>14086</v>
      </c>
      <c r="U174" s="7">
        <f t="shared" si="168"/>
        <v>0</v>
      </c>
      <c r="V174" s="25">
        <f t="shared" si="168"/>
        <v>0</v>
      </c>
      <c r="W174" s="63">
        <f t="shared" si="168"/>
        <v>0</v>
      </c>
      <c r="X174" s="40">
        <f t="shared" si="168"/>
        <v>0</v>
      </c>
      <c r="Y174" s="40">
        <f t="shared" ref="Y174" si="171">+Y14+Y34</f>
        <v>0</v>
      </c>
      <c r="Z174" s="6">
        <f t="shared" si="137"/>
        <v>34049</v>
      </c>
      <c r="AA174" s="7">
        <f t="shared" si="138"/>
        <v>49464</v>
      </c>
      <c r="AB174" s="7">
        <f t="shared" si="139"/>
        <v>57297</v>
      </c>
      <c r="AC174" s="7">
        <f t="shared" si="140"/>
        <v>38121</v>
      </c>
      <c r="AD174" s="25">
        <f t="shared" si="141"/>
        <v>51816</v>
      </c>
      <c r="AE174" s="63">
        <f t="shared" si="142"/>
        <v>48868</v>
      </c>
      <c r="AF174" s="40">
        <f t="shared" si="143"/>
        <v>47094</v>
      </c>
      <c r="AG174" s="40">
        <f t="shared" si="143"/>
        <v>39445</v>
      </c>
    </row>
    <row r="175" spans="1:33">
      <c r="A175" s="5" t="s">
        <v>13</v>
      </c>
      <c r="B175" s="6">
        <f t="shared" ref="B175:X175" si="172">+B15+B35</f>
        <v>26114</v>
      </c>
      <c r="C175" s="7">
        <f t="shared" si="172"/>
        <v>29762</v>
      </c>
      <c r="D175" s="7">
        <f t="shared" si="172"/>
        <v>28438</v>
      </c>
      <c r="E175" s="7">
        <f t="shared" si="172"/>
        <v>32196</v>
      </c>
      <c r="F175" s="25">
        <f t="shared" si="172"/>
        <v>35820</v>
      </c>
      <c r="G175" s="63">
        <f t="shared" si="172"/>
        <v>28228</v>
      </c>
      <c r="H175" s="40">
        <f t="shared" si="172"/>
        <v>43325</v>
      </c>
      <c r="I175" s="40">
        <f t="shared" ref="I175" si="173">+I15+I35</f>
        <v>33212</v>
      </c>
      <c r="J175" s="6">
        <f t="shared" si="172"/>
        <v>4997</v>
      </c>
      <c r="K175" s="7">
        <f t="shared" si="172"/>
        <v>6986</v>
      </c>
      <c r="L175" s="7">
        <f t="shared" si="172"/>
        <v>14097</v>
      </c>
      <c r="M175" s="7">
        <f t="shared" si="172"/>
        <v>9682</v>
      </c>
      <c r="N175" s="25">
        <f t="shared" si="172"/>
        <v>9371</v>
      </c>
      <c r="O175" s="63">
        <f t="shared" si="172"/>
        <v>10026</v>
      </c>
      <c r="P175" s="40">
        <f t="shared" si="172"/>
        <v>8024</v>
      </c>
      <c r="Q175" s="40">
        <f t="shared" ref="Q175" si="174">+Q15+Q35</f>
        <v>11568</v>
      </c>
      <c r="R175" s="6">
        <f t="shared" si="172"/>
        <v>10000</v>
      </c>
      <c r="S175" s="7">
        <f t="shared" si="172"/>
        <v>0</v>
      </c>
      <c r="T175" s="7">
        <f t="shared" si="172"/>
        <v>0</v>
      </c>
      <c r="U175" s="7">
        <f t="shared" si="172"/>
        <v>10032</v>
      </c>
      <c r="V175" s="25">
        <f t="shared" si="172"/>
        <v>5022</v>
      </c>
      <c r="W175" s="63">
        <f t="shared" si="172"/>
        <v>5006</v>
      </c>
      <c r="X175" s="40">
        <f t="shared" si="172"/>
        <v>0</v>
      </c>
      <c r="Y175" s="40">
        <f t="shared" ref="Y175" si="175">+Y15+Y35</f>
        <v>10042</v>
      </c>
      <c r="Z175" s="6">
        <f t="shared" si="137"/>
        <v>41111</v>
      </c>
      <c r="AA175" s="7">
        <f t="shared" si="138"/>
        <v>36748</v>
      </c>
      <c r="AB175" s="7">
        <f t="shared" si="139"/>
        <v>42535</v>
      </c>
      <c r="AC175" s="7">
        <f t="shared" si="140"/>
        <v>51910</v>
      </c>
      <c r="AD175" s="25">
        <f t="shared" si="141"/>
        <v>50213</v>
      </c>
      <c r="AE175" s="63">
        <f t="shared" si="142"/>
        <v>43260</v>
      </c>
      <c r="AF175" s="40">
        <f t="shared" si="143"/>
        <v>51349</v>
      </c>
      <c r="AG175" s="40">
        <f t="shared" si="143"/>
        <v>54822</v>
      </c>
    </row>
    <row r="176" spans="1:33">
      <c r="A176" s="5" t="s">
        <v>14</v>
      </c>
      <c r="B176" s="6">
        <f t="shared" ref="B176:X176" si="176">+B16+B36</f>
        <v>23454</v>
      </c>
      <c r="C176" s="7">
        <f t="shared" si="176"/>
        <v>29820</v>
      </c>
      <c r="D176" s="7">
        <f t="shared" si="176"/>
        <v>30872</v>
      </c>
      <c r="E176" s="7">
        <f t="shared" si="176"/>
        <v>35383</v>
      </c>
      <c r="F176" s="25">
        <f t="shared" si="176"/>
        <v>36648</v>
      </c>
      <c r="G176" s="63">
        <f t="shared" si="176"/>
        <v>35610</v>
      </c>
      <c r="H176" s="40">
        <f t="shared" si="176"/>
        <v>28817</v>
      </c>
      <c r="I176" s="40">
        <f t="shared" ref="I176" si="177">+I16+I36</f>
        <v>36088</v>
      </c>
      <c r="J176" s="6">
        <f t="shared" si="176"/>
        <v>5112</v>
      </c>
      <c r="K176" s="7">
        <f t="shared" si="176"/>
        <v>10895</v>
      </c>
      <c r="L176" s="7">
        <f t="shared" si="176"/>
        <v>7290</v>
      </c>
      <c r="M176" s="7">
        <f t="shared" si="176"/>
        <v>11660</v>
      </c>
      <c r="N176" s="25">
        <f t="shared" si="176"/>
        <v>6218</v>
      </c>
      <c r="O176" s="63">
        <f t="shared" si="176"/>
        <v>6638</v>
      </c>
      <c r="P176" s="40">
        <f t="shared" si="176"/>
        <v>8468</v>
      </c>
      <c r="Q176" s="40">
        <f t="shared" ref="Q176" si="178">+Q16+Q36</f>
        <v>7527</v>
      </c>
      <c r="R176" s="6">
        <f t="shared" si="176"/>
        <v>16692</v>
      </c>
      <c r="S176" s="7">
        <f t="shared" si="176"/>
        <v>14156</v>
      </c>
      <c r="T176" s="7">
        <f t="shared" si="176"/>
        <v>10501</v>
      </c>
      <c r="U176" s="7">
        <f t="shared" si="176"/>
        <v>7101</v>
      </c>
      <c r="V176" s="25">
        <f t="shared" si="176"/>
        <v>13901</v>
      </c>
      <c r="W176" s="63">
        <f t="shared" si="176"/>
        <v>0</v>
      </c>
      <c r="X176" s="40">
        <f t="shared" si="176"/>
        <v>0</v>
      </c>
      <c r="Y176" s="40">
        <f t="shared" ref="Y176" si="179">+Y16+Y36</f>
        <v>0</v>
      </c>
      <c r="Z176" s="6">
        <f t="shared" si="137"/>
        <v>45258</v>
      </c>
      <c r="AA176" s="7">
        <f t="shared" si="138"/>
        <v>54871</v>
      </c>
      <c r="AB176" s="7">
        <f t="shared" si="139"/>
        <v>48663</v>
      </c>
      <c r="AC176" s="7">
        <f t="shared" si="140"/>
        <v>54144</v>
      </c>
      <c r="AD176" s="25">
        <f t="shared" si="141"/>
        <v>56767</v>
      </c>
      <c r="AE176" s="63">
        <f t="shared" si="142"/>
        <v>42248</v>
      </c>
      <c r="AF176" s="40">
        <f t="shared" si="143"/>
        <v>37285</v>
      </c>
      <c r="AG176" s="40">
        <f t="shared" si="143"/>
        <v>43615</v>
      </c>
    </row>
    <row r="177" spans="1:33">
      <c r="A177" s="5" t="s">
        <v>15</v>
      </c>
      <c r="B177" s="6">
        <f t="shared" ref="B177:X177" si="180">+B17+B37</f>
        <v>26537</v>
      </c>
      <c r="C177" s="7">
        <f t="shared" si="180"/>
        <v>33277</v>
      </c>
      <c r="D177" s="7">
        <f t="shared" si="180"/>
        <v>41900</v>
      </c>
      <c r="E177" s="7">
        <f t="shared" si="180"/>
        <v>36322</v>
      </c>
      <c r="F177" s="25">
        <f t="shared" si="180"/>
        <v>40342</v>
      </c>
      <c r="G177" s="63">
        <f t="shared" si="180"/>
        <v>39637</v>
      </c>
      <c r="H177" s="40">
        <f t="shared" si="180"/>
        <v>32660</v>
      </c>
      <c r="I177" s="40">
        <f t="shared" ref="I177" si="181">+I17+I37</f>
        <v>36379</v>
      </c>
      <c r="J177" s="6">
        <f t="shared" si="180"/>
        <v>4600</v>
      </c>
      <c r="K177" s="7">
        <f t="shared" si="180"/>
        <v>7969</v>
      </c>
      <c r="L177" s="7">
        <f t="shared" si="180"/>
        <v>14915</v>
      </c>
      <c r="M177" s="7">
        <f t="shared" si="180"/>
        <v>13586</v>
      </c>
      <c r="N177" s="25">
        <f t="shared" si="180"/>
        <v>7665</v>
      </c>
      <c r="O177" s="63">
        <f t="shared" si="180"/>
        <v>6528</v>
      </c>
      <c r="P177" s="40">
        <f t="shared" si="180"/>
        <v>7933</v>
      </c>
      <c r="Q177" s="40">
        <f t="shared" ref="Q177" si="182">+Q17+Q37</f>
        <v>11594</v>
      </c>
      <c r="R177" s="6">
        <f t="shared" si="180"/>
        <v>550</v>
      </c>
      <c r="S177" s="7">
        <f t="shared" si="180"/>
        <v>0</v>
      </c>
      <c r="T177" s="7">
        <f t="shared" si="180"/>
        <v>15763</v>
      </c>
      <c r="U177" s="7">
        <f t="shared" si="180"/>
        <v>4174</v>
      </c>
      <c r="V177" s="25">
        <f t="shared" si="180"/>
        <v>10454</v>
      </c>
      <c r="W177" s="63">
        <f t="shared" si="180"/>
        <v>5001</v>
      </c>
      <c r="X177" s="40">
        <f t="shared" si="180"/>
        <v>9522</v>
      </c>
      <c r="Y177" s="40">
        <f t="shared" ref="Y177" si="183">+Y17+Y37</f>
        <v>10016</v>
      </c>
      <c r="Z177" s="6">
        <f t="shared" si="137"/>
        <v>31687</v>
      </c>
      <c r="AA177" s="7">
        <f t="shared" si="138"/>
        <v>41246</v>
      </c>
      <c r="AB177" s="7">
        <f t="shared" si="139"/>
        <v>72578</v>
      </c>
      <c r="AC177" s="7">
        <f t="shared" si="140"/>
        <v>54082</v>
      </c>
      <c r="AD177" s="25">
        <f t="shared" si="141"/>
        <v>58461</v>
      </c>
      <c r="AE177" s="63">
        <f t="shared" si="142"/>
        <v>51166</v>
      </c>
      <c r="AF177" s="40">
        <f t="shared" si="143"/>
        <v>50115</v>
      </c>
      <c r="AG177" s="40">
        <f t="shared" si="143"/>
        <v>57989</v>
      </c>
    </row>
    <row r="178" spans="1:33">
      <c r="A178" s="5" t="s">
        <v>16</v>
      </c>
      <c r="B178" s="6">
        <f t="shared" ref="B178:X178" si="184">+B18+B38</f>
        <v>32053</v>
      </c>
      <c r="C178" s="7">
        <f t="shared" si="184"/>
        <v>36780</v>
      </c>
      <c r="D178" s="7">
        <f t="shared" si="184"/>
        <v>36207</v>
      </c>
      <c r="E178" s="7">
        <f t="shared" si="184"/>
        <v>37137</v>
      </c>
      <c r="F178" s="25">
        <f t="shared" si="184"/>
        <v>38741</v>
      </c>
      <c r="G178" s="63">
        <f t="shared" si="184"/>
        <v>45950</v>
      </c>
      <c r="H178" s="40">
        <f t="shared" si="184"/>
        <v>33911</v>
      </c>
      <c r="I178" s="40">
        <f t="shared" ref="I178" si="185">+I18+I38</f>
        <v>38565</v>
      </c>
      <c r="J178" s="6">
        <f t="shared" si="184"/>
        <v>10129</v>
      </c>
      <c r="K178" s="7">
        <f t="shared" si="184"/>
        <v>14677</v>
      </c>
      <c r="L178" s="7">
        <f t="shared" si="184"/>
        <v>17538</v>
      </c>
      <c r="M178" s="7">
        <f t="shared" si="184"/>
        <v>12885</v>
      </c>
      <c r="N178" s="25">
        <f t="shared" si="184"/>
        <v>11674</v>
      </c>
      <c r="O178" s="63">
        <f t="shared" si="184"/>
        <v>11790</v>
      </c>
      <c r="P178" s="40">
        <f t="shared" si="184"/>
        <v>8610</v>
      </c>
      <c r="Q178" s="40">
        <f t="shared" ref="Q178" si="186">+Q18+Q38</f>
        <v>38565</v>
      </c>
      <c r="R178" s="6">
        <f t="shared" si="184"/>
        <v>939</v>
      </c>
      <c r="S178" s="7">
        <f t="shared" si="184"/>
        <v>11268</v>
      </c>
      <c r="T178" s="7">
        <f t="shared" si="184"/>
        <v>0</v>
      </c>
      <c r="U178" s="7">
        <f t="shared" si="184"/>
        <v>8851</v>
      </c>
      <c r="V178" s="25">
        <f t="shared" si="184"/>
        <v>0</v>
      </c>
      <c r="W178" s="63">
        <f t="shared" si="184"/>
        <v>0</v>
      </c>
      <c r="X178" s="40">
        <f t="shared" si="184"/>
        <v>6214</v>
      </c>
      <c r="Y178" s="40">
        <f t="shared" ref="Y178" si="187">+Y18+Y38</f>
        <v>12691</v>
      </c>
      <c r="Z178" s="6">
        <f t="shared" si="137"/>
        <v>43121</v>
      </c>
      <c r="AA178" s="7">
        <f t="shared" si="138"/>
        <v>62725</v>
      </c>
      <c r="AB178" s="7">
        <f t="shared" si="139"/>
        <v>53745</v>
      </c>
      <c r="AC178" s="7">
        <f t="shared" si="140"/>
        <v>58873</v>
      </c>
      <c r="AD178" s="25">
        <f t="shared" si="141"/>
        <v>50415</v>
      </c>
      <c r="AE178" s="63">
        <f t="shared" si="142"/>
        <v>57740</v>
      </c>
      <c r="AF178" s="40">
        <f t="shared" si="143"/>
        <v>48735</v>
      </c>
      <c r="AG178" s="40">
        <f t="shared" si="143"/>
        <v>89821</v>
      </c>
    </row>
    <row r="179" spans="1:33" ht="13.5" thickBot="1">
      <c r="A179" s="8" t="s">
        <v>17</v>
      </c>
      <c r="B179" s="9">
        <f t="shared" ref="B179:AF179" si="188">SUM(B167:B178)</f>
        <v>320820</v>
      </c>
      <c r="C179" s="10">
        <f t="shared" si="188"/>
        <v>352022</v>
      </c>
      <c r="D179" s="10">
        <f t="shared" si="188"/>
        <v>381495</v>
      </c>
      <c r="E179" s="10">
        <f t="shared" si="188"/>
        <v>357359</v>
      </c>
      <c r="F179" s="49">
        <f t="shared" si="188"/>
        <v>447670</v>
      </c>
      <c r="G179" s="68">
        <f t="shared" si="188"/>
        <v>439438</v>
      </c>
      <c r="H179" s="52">
        <f t="shared" si="188"/>
        <v>373070</v>
      </c>
      <c r="I179" s="52">
        <f t="shared" ref="I179" si="189">SUM(I167:I178)</f>
        <v>435562</v>
      </c>
      <c r="J179" s="9">
        <f t="shared" si="188"/>
        <v>51340</v>
      </c>
      <c r="K179" s="10">
        <f t="shared" si="188"/>
        <v>77212</v>
      </c>
      <c r="L179" s="10">
        <f t="shared" si="188"/>
        <v>111954</v>
      </c>
      <c r="M179" s="10">
        <f t="shared" si="188"/>
        <v>123000</v>
      </c>
      <c r="N179" s="49">
        <f t="shared" si="188"/>
        <v>110918</v>
      </c>
      <c r="O179" s="68">
        <f t="shared" si="188"/>
        <v>87143</v>
      </c>
      <c r="P179" s="52">
        <f t="shared" si="188"/>
        <v>70266</v>
      </c>
      <c r="Q179" s="52">
        <f t="shared" ref="Q179" si="190">SUM(Q167:Q178)</f>
        <v>116681</v>
      </c>
      <c r="R179" s="9">
        <f t="shared" si="188"/>
        <v>67978</v>
      </c>
      <c r="S179" s="10">
        <f t="shared" si="188"/>
        <v>81861</v>
      </c>
      <c r="T179" s="10">
        <f t="shared" si="188"/>
        <v>66763</v>
      </c>
      <c r="U179" s="10">
        <f t="shared" si="188"/>
        <v>73858</v>
      </c>
      <c r="V179" s="49">
        <f t="shared" si="188"/>
        <v>73406</v>
      </c>
      <c r="W179" s="68">
        <f t="shared" si="188"/>
        <v>35046</v>
      </c>
      <c r="X179" s="52">
        <f t="shared" si="188"/>
        <v>47564</v>
      </c>
      <c r="Y179" s="52">
        <f t="shared" ref="Y179" si="191">SUM(Y167:Y178)</f>
        <v>64135</v>
      </c>
      <c r="Z179" s="9">
        <f t="shared" si="188"/>
        <v>440138</v>
      </c>
      <c r="AA179" s="10">
        <f t="shared" si="188"/>
        <v>511095</v>
      </c>
      <c r="AB179" s="10">
        <f t="shared" si="188"/>
        <v>560212</v>
      </c>
      <c r="AC179" s="10">
        <f t="shared" si="188"/>
        <v>554217</v>
      </c>
      <c r="AD179" s="49">
        <f t="shared" si="188"/>
        <v>631994</v>
      </c>
      <c r="AE179" s="68">
        <f t="shared" si="188"/>
        <v>561627</v>
      </c>
      <c r="AF179" s="52">
        <f t="shared" si="188"/>
        <v>490900</v>
      </c>
      <c r="AG179" s="52">
        <f t="shared" ref="AG179" si="192">SUM(AG167:AG178)</f>
        <v>616378</v>
      </c>
    </row>
    <row r="182" spans="1:33" ht="13.5" thickBot="1"/>
    <row r="183" spans="1:33">
      <c r="A183" s="155" t="s">
        <v>40</v>
      </c>
      <c r="B183" s="156"/>
      <c r="C183" s="156"/>
      <c r="D183" s="156"/>
      <c r="E183" s="156"/>
      <c r="F183" s="156"/>
      <c r="G183" s="156"/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10"/>
      <c r="Z183" s="121"/>
    </row>
    <row r="184" spans="1:33" ht="13.5" thickBot="1">
      <c r="A184" s="157" t="s">
        <v>35</v>
      </c>
      <c r="B184" s="158"/>
      <c r="C184" s="158"/>
      <c r="D184" s="158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58"/>
      <c r="U184" s="158"/>
      <c r="V184" s="158"/>
      <c r="W184" s="158"/>
      <c r="X184" s="158"/>
      <c r="Y184" s="111"/>
      <c r="Z184" s="121"/>
    </row>
    <row r="185" spans="1:33">
      <c r="A185" s="53"/>
      <c r="B185" s="152" t="s">
        <v>19</v>
      </c>
      <c r="C185" s="153"/>
      <c r="D185" s="153"/>
      <c r="E185" s="153"/>
      <c r="F185" s="153"/>
      <c r="G185" s="153"/>
      <c r="H185" s="153"/>
      <c r="I185" s="106"/>
      <c r="J185" s="152" t="s">
        <v>20</v>
      </c>
      <c r="K185" s="153"/>
      <c r="L185" s="153"/>
      <c r="M185" s="153"/>
      <c r="N185" s="153"/>
      <c r="O185" s="153"/>
      <c r="P185" s="153"/>
      <c r="Q185" s="106"/>
      <c r="R185" s="152" t="s">
        <v>21</v>
      </c>
      <c r="S185" s="153"/>
      <c r="T185" s="153"/>
      <c r="U185" s="153"/>
      <c r="V185" s="153"/>
      <c r="W185" s="153"/>
      <c r="X185" s="153"/>
      <c r="Y185" s="106"/>
      <c r="Z185" s="121"/>
    </row>
    <row r="186" spans="1:33">
      <c r="A186" s="2" t="s">
        <v>5</v>
      </c>
      <c r="B186" s="2">
        <v>2004</v>
      </c>
      <c r="C186" s="3">
        <v>2005</v>
      </c>
      <c r="D186" s="3">
        <v>2006</v>
      </c>
      <c r="E186" s="3">
        <v>2007</v>
      </c>
      <c r="F186" s="3">
        <v>2008</v>
      </c>
      <c r="G186" s="3">
        <v>2009</v>
      </c>
      <c r="H186" s="55">
        <v>2010</v>
      </c>
      <c r="I186" s="55">
        <v>2011</v>
      </c>
      <c r="J186" s="2">
        <v>2004</v>
      </c>
      <c r="K186" s="3">
        <v>2005</v>
      </c>
      <c r="L186" s="3">
        <v>2006</v>
      </c>
      <c r="M186" s="3">
        <v>2007</v>
      </c>
      <c r="N186" s="3">
        <v>2008</v>
      </c>
      <c r="O186" s="3">
        <v>2009</v>
      </c>
      <c r="P186" s="55">
        <v>2010</v>
      </c>
      <c r="Q186" s="55">
        <v>2011</v>
      </c>
      <c r="R186" s="2">
        <v>2004</v>
      </c>
      <c r="S186" s="3">
        <v>2005</v>
      </c>
      <c r="T186" s="3">
        <v>2006</v>
      </c>
      <c r="U186" s="3">
        <v>2007</v>
      </c>
      <c r="V186" s="3">
        <v>2008</v>
      </c>
      <c r="W186" s="3">
        <v>2009</v>
      </c>
      <c r="X186" s="55">
        <v>2010</v>
      </c>
      <c r="Y186" s="48">
        <v>2011</v>
      </c>
      <c r="Z186" s="104"/>
    </row>
    <row r="187" spans="1:33">
      <c r="A187" s="11" t="s">
        <v>6</v>
      </c>
      <c r="B187" s="6">
        <f t="shared" ref="B187:X187" si="193">+B47+B67</f>
        <v>1433</v>
      </c>
      <c r="C187" s="7">
        <f t="shared" si="193"/>
        <v>1706</v>
      </c>
      <c r="D187" s="7">
        <f t="shared" si="193"/>
        <v>1327</v>
      </c>
      <c r="E187" s="7">
        <f t="shared" si="193"/>
        <v>2702</v>
      </c>
      <c r="F187" s="25">
        <f t="shared" si="193"/>
        <v>2238</v>
      </c>
      <c r="G187" s="67">
        <f t="shared" si="193"/>
        <v>2790</v>
      </c>
      <c r="H187" s="51">
        <f t="shared" si="193"/>
        <v>1642</v>
      </c>
      <c r="I187" s="51">
        <f t="shared" ref="I187" si="194">+I47+I67</f>
        <v>1440</v>
      </c>
      <c r="J187" s="6">
        <f t="shared" si="193"/>
        <v>633</v>
      </c>
      <c r="K187" s="7">
        <f t="shared" si="193"/>
        <v>657</v>
      </c>
      <c r="L187" s="7">
        <f t="shared" si="193"/>
        <v>574</v>
      </c>
      <c r="M187" s="7">
        <f t="shared" si="193"/>
        <v>958</v>
      </c>
      <c r="N187" s="25">
        <f t="shared" si="193"/>
        <v>905</v>
      </c>
      <c r="O187" s="7">
        <f t="shared" si="193"/>
        <v>1047</v>
      </c>
      <c r="P187" s="69">
        <f t="shared" si="193"/>
        <v>806</v>
      </c>
      <c r="Q187" s="69">
        <f t="shared" ref="Q187" si="195">+Q47+Q67</f>
        <v>357</v>
      </c>
      <c r="R187" s="6">
        <f t="shared" si="193"/>
        <v>0</v>
      </c>
      <c r="S187" s="7">
        <f t="shared" si="193"/>
        <v>0</v>
      </c>
      <c r="T187" s="7">
        <f t="shared" si="193"/>
        <v>0</v>
      </c>
      <c r="U187" s="7">
        <f t="shared" si="193"/>
        <v>0</v>
      </c>
      <c r="V187" s="25">
        <f t="shared" si="193"/>
        <v>0</v>
      </c>
      <c r="W187" s="7">
        <f t="shared" si="193"/>
        <v>0</v>
      </c>
      <c r="X187" s="69">
        <f t="shared" si="193"/>
        <v>0</v>
      </c>
      <c r="Y187" s="69">
        <f t="shared" ref="Y187" si="196">+Y47+Y67</f>
        <v>0</v>
      </c>
    </row>
    <row r="188" spans="1:33">
      <c r="A188" s="5" t="s">
        <v>24</v>
      </c>
      <c r="B188" s="6">
        <f t="shared" ref="B188:X188" si="197">+B48+B68</f>
        <v>1455</v>
      </c>
      <c r="C188" s="7">
        <f t="shared" si="197"/>
        <v>1337</v>
      </c>
      <c r="D188" s="7">
        <f t="shared" si="197"/>
        <v>1407</v>
      </c>
      <c r="E188" s="7">
        <f t="shared" si="197"/>
        <v>2075</v>
      </c>
      <c r="F188" s="25">
        <f t="shared" si="197"/>
        <v>2042</v>
      </c>
      <c r="G188" s="63">
        <f t="shared" si="197"/>
        <v>2251</v>
      </c>
      <c r="H188" s="40">
        <f t="shared" si="197"/>
        <v>1064</v>
      </c>
      <c r="I188" s="40">
        <f t="shared" ref="I188" si="198">+I48+I68</f>
        <v>1088</v>
      </c>
      <c r="J188" s="6">
        <f t="shared" si="197"/>
        <v>651</v>
      </c>
      <c r="K188" s="7">
        <f t="shared" si="197"/>
        <v>605</v>
      </c>
      <c r="L188" s="7">
        <f t="shared" si="197"/>
        <v>466</v>
      </c>
      <c r="M188" s="7">
        <f t="shared" si="197"/>
        <v>569</v>
      </c>
      <c r="N188" s="25">
        <f t="shared" si="197"/>
        <v>780</v>
      </c>
      <c r="O188" s="7">
        <f t="shared" si="197"/>
        <v>941</v>
      </c>
      <c r="P188" s="29">
        <f t="shared" si="197"/>
        <v>499</v>
      </c>
      <c r="Q188" s="29">
        <f t="shared" ref="Q188" si="199">+Q48+Q68</f>
        <v>347</v>
      </c>
      <c r="R188" s="6">
        <f t="shared" si="197"/>
        <v>0</v>
      </c>
      <c r="S188" s="7">
        <f t="shared" si="197"/>
        <v>0</v>
      </c>
      <c r="T188" s="7">
        <f t="shared" si="197"/>
        <v>0</v>
      </c>
      <c r="U188" s="7">
        <f t="shared" si="197"/>
        <v>0</v>
      </c>
      <c r="V188" s="25">
        <f t="shared" si="197"/>
        <v>10</v>
      </c>
      <c r="W188" s="7">
        <f t="shared" si="197"/>
        <v>0</v>
      </c>
      <c r="X188" s="29">
        <f t="shared" si="197"/>
        <v>0</v>
      </c>
      <c r="Y188" s="29">
        <f t="shared" ref="Y188" si="200">+Y48+Y68</f>
        <v>0</v>
      </c>
    </row>
    <row r="189" spans="1:33">
      <c r="A189" s="11" t="s">
        <v>7</v>
      </c>
      <c r="B189" s="6">
        <f t="shared" ref="B189:X189" si="201">+B49+B69</f>
        <v>1109</v>
      </c>
      <c r="C189" s="7">
        <f t="shared" si="201"/>
        <v>1613</v>
      </c>
      <c r="D189" s="7">
        <f t="shared" si="201"/>
        <v>1640</v>
      </c>
      <c r="E189" s="7">
        <f t="shared" si="201"/>
        <v>1755</v>
      </c>
      <c r="F189" s="25">
        <f t="shared" si="201"/>
        <v>2443</v>
      </c>
      <c r="G189" s="63">
        <f t="shared" si="201"/>
        <v>1996</v>
      </c>
      <c r="H189" s="40">
        <f t="shared" si="201"/>
        <v>1147</v>
      </c>
      <c r="I189" s="40">
        <f t="shared" ref="I189" si="202">+I49+I69</f>
        <v>1404</v>
      </c>
      <c r="J189" s="6">
        <f t="shared" si="201"/>
        <v>534</v>
      </c>
      <c r="K189" s="7">
        <f t="shared" si="201"/>
        <v>552</v>
      </c>
      <c r="L189" s="7">
        <f t="shared" si="201"/>
        <v>559</v>
      </c>
      <c r="M189" s="7">
        <f t="shared" si="201"/>
        <v>725</v>
      </c>
      <c r="N189" s="25">
        <f t="shared" si="201"/>
        <v>912</v>
      </c>
      <c r="O189" s="7">
        <f t="shared" si="201"/>
        <v>998</v>
      </c>
      <c r="P189" s="29">
        <f t="shared" si="201"/>
        <v>499</v>
      </c>
      <c r="Q189" s="29">
        <f t="shared" ref="Q189" si="203">+Q49+Q69</f>
        <v>293</v>
      </c>
      <c r="R189" s="6">
        <f t="shared" si="201"/>
        <v>0</v>
      </c>
      <c r="S189" s="7">
        <f t="shared" si="201"/>
        <v>0</v>
      </c>
      <c r="T189" s="7">
        <f t="shared" si="201"/>
        <v>0</v>
      </c>
      <c r="U189" s="7">
        <f t="shared" si="201"/>
        <v>0</v>
      </c>
      <c r="V189" s="25">
        <f t="shared" si="201"/>
        <v>0</v>
      </c>
      <c r="W189" s="7">
        <f t="shared" si="201"/>
        <v>0</v>
      </c>
      <c r="X189" s="29">
        <f t="shared" si="201"/>
        <v>0</v>
      </c>
      <c r="Y189" s="29">
        <f t="shared" ref="Y189" si="204">+Y49+Y69</f>
        <v>0</v>
      </c>
    </row>
    <row r="190" spans="1:33">
      <c r="A190" s="11" t="s">
        <v>8</v>
      </c>
      <c r="B190" s="6">
        <f t="shared" ref="B190:X190" si="205">+B50+B70</f>
        <v>920</v>
      </c>
      <c r="C190" s="7">
        <f t="shared" si="205"/>
        <v>1509</v>
      </c>
      <c r="D190" s="7">
        <f t="shared" si="205"/>
        <v>1488</v>
      </c>
      <c r="E190" s="7">
        <f t="shared" si="205"/>
        <v>1960</v>
      </c>
      <c r="F190" s="25">
        <f t="shared" si="205"/>
        <v>1688</v>
      </c>
      <c r="G190" s="63">
        <f t="shared" si="205"/>
        <v>1663</v>
      </c>
      <c r="H190" s="40">
        <f t="shared" si="205"/>
        <v>998</v>
      </c>
      <c r="I190" s="40">
        <f t="shared" ref="I190" si="206">+I50+I70</f>
        <v>1196</v>
      </c>
      <c r="J190" s="6">
        <f t="shared" si="205"/>
        <v>499</v>
      </c>
      <c r="K190" s="7">
        <f t="shared" si="205"/>
        <v>515</v>
      </c>
      <c r="L190" s="7">
        <f t="shared" si="205"/>
        <v>576</v>
      </c>
      <c r="M190" s="7">
        <f t="shared" si="205"/>
        <v>508</v>
      </c>
      <c r="N190" s="25">
        <f t="shared" si="205"/>
        <v>870</v>
      </c>
      <c r="O190" s="7">
        <f t="shared" si="205"/>
        <v>790</v>
      </c>
      <c r="P190" s="29">
        <f t="shared" si="205"/>
        <v>360</v>
      </c>
      <c r="Q190" s="29">
        <f t="shared" ref="Q190" si="207">+Q50+Q70</f>
        <v>272</v>
      </c>
      <c r="R190" s="6">
        <f t="shared" si="205"/>
        <v>0</v>
      </c>
      <c r="S190" s="7">
        <f t="shared" si="205"/>
        <v>0</v>
      </c>
      <c r="T190" s="7">
        <f t="shared" si="205"/>
        <v>0</v>
      </c>
      <c r="U190" s="7">
        <f t="shared" si="205"/>
        <v>0</v>
      </c>
      <c r="V190" s="25">
        <f t="shared" si="205"/>
        <v>0</v>
      </c>
      <c r="W190" s="7">
        <f t="shared" si="205"/>
        <v>0</v>
      </c>
      <c r="X190" s="29">
        <f t="shared" si="205"/>
        <v>0</v>
      </c>
      <c r="Y190" s="29">
        <f t="shared" ref="Y190" si="208">+Y50+Y70</f>
        <v>0</v>
      </c>
    </row>
    <row r="191" spans="1:33">
      <c r="A191" s="11" t="s">
        <v>9</v>
      </c>
      <c r="B191" s="6">
        <f t="shared" ref="B191:X191" si="209">+B51+B71</f>
        <v>1088</v>
      </c>
      <c r="C191" s="7">
        <f t="shared" si="209"/>
        <v>1031</v>
      </c>
      <c r="D191" s="7">
        <f t="shared" si="209"/>
        <v>1471</v>
      </c>
      <c r="E191" s="7">
        <f t="shared" si="209"/>
        <v>2740</v>
      </c>
      <c r="F191" s="25">
        <f t="shared" si="209"/>
        <v>1974</v>
      </c>
      <c r="G191" s="63">
        <f t="shared" si="209"/>
        <v>1909</v>
      </c>
      <c r="H191" s="40">
        <f t="shared" si="209"/>
        <v>958</v>
      </c>
      <c r="I191" s="40">
        <f t="shared" ref="I191" si="210">+I51+I71</f>
        <v>1539</v>
      </c>
      <c r="J191" s="6">
        <f t="shared" si="209"/>
        <v>496</v>
      </c>
      <c r="K191" s="7">
        <f t="shared" si="209"/>
        <v>450</v>
      </c>
      <c r="L191" s="7">
        <f t="shared" si="209"/>
        <v>574</v>
      </c>
      <c r="M191" s="7">
        <f t="shared" si="209"/>
        <v>685</v>
      </c>
      <c r="N191" s="25">
        <f t="shared" si="209"/>
        <v>944</v>
      </c>
      <c r="O191" s="7">
        <f t="shared" si="209"/>
        <v>696</v>
      </c>
      <c r="P191" s="29">
        <f t="shared" si="209"/>
        <v>257</v>
      </c>
      <c r="Q191" s="29">
        <f t="shared" ref="Q191" si="211">+Q51+Q71</f>
        <v>322</v>
      </c>
      <c r="R191" s="6">
        <f t="shared" si="209"/>
        <v>0</v>
      </c>
      <c r="S191" s="7">
        <f t="shared" si="209"/>
        <v>0</v>
      </c>
      <c r="T191" s="7">
        <f t="shared" si="209"/>
        <v>0</v>
      </c>
      <c r="U191" s="7">
        <f t="shared" si="209"/>
        <v>0</v>
      </c>
      <c r="V191" s="25">
        <f t="shared" si="209"/>
        <v>0</v>
      </c>
      <c r="W191" s="7">
        <f t="shared" si="209"/>
        <v>1</v>
      </c>
      <c r="X191" s="29">
        <f t="shared" si="209"/>
        <v>0</v>
      </c>
      <c r="Y191" s="29">
        <f t="shared" ref="Y191" si="212">+Y51+Y71</f>
        <v>0</v>
      </c>
    </row>
    <row r="192" spans="1:33">
      <c r="A192" s="11" t="s">
        <v>10</v>
      </c>
      <c r="B192" s="6">
        <f t="shared" ref="B192:X192" si="213">+B52+B72</f>
        <v>1404</v>
      </c>
      <c r="C192" s="7">
        <f t="shared" si="213"/>
        <v>1428</v>
      </c>
      <c r="D192" s="7">
        <f t="shared" si="213"/>
        <v>1489</v>
      </c>
      <c r="E192" s="7">
        <f t="shared" si="213"/>
        <v>1956</v>
      </c>
      <c r="F192" s="25">
        <f t="shared" si="213"/>
        <v>1775</v>
      </c>
      <c r="G192" s="63">
        <f t="shared" si="213"/>
        <v>1277</v>
      </c>
      <c r="H192" s="40">
        <f t="shared" si="213"/>
        <v>1194</v>
      </c>
      <c r="I192" s="40">
        <f t="shared" ref="I192" si="214">+I52+I72</f>
        <v>1399</v>
      </c>
      <c r="J192" s="6">
        <f t="shared" si="213"/>
        <v>424</v>
      </c>
      <c r="K192" s="7">
        <f t="shared" si="213"/>
        <v>477</v>
      </c>
      <c r="L192" s="7">
        <f t="shared" si="213"/>
        <v>521</v>
      </c>
      <c r="M192" s="7">
        <f t="shared" si="213"/>
        <v>812</v>
      </c>
      <c r="N192" s="25">
        <f t="shared" si="213"/>
        <v>542</v>
      </c>
      <c r="O192" s="7">
        <f t="shared" si="213"/>
        <v>680</v>
      </c>
      <c r="P192" s="29">
        <f t="shared" si="213"/>
        <v>253</v>
      </c>
      <c r="Q192" s="29">
        <f t="shared" ref="Q192" si="215">+Q52+Q72</f>
        <v>318</v>
      </c>
      <c r="R192" s="6">
        <f t="shared" si="213"/>
        <v>0</v>
      </c>
      <c r="S192" s="7">
        <f t="shared" si="213"/>
        <v>0</v>
      </c>
      <c r="T192" s="7">
        <f t="shared" si="213"/>
        <v>0</v>
      </c>
      <c r="U192" s="7">
        <f t="shared" si="213"/>
        <v>0</v>
      </c>
      <c r="V192" s="25">
        <f t="shared" si="213"/>
        <v>0</v>
      </c>
      <c r="W192" s="7">
        <f t="shared" si="213"/>
        <v>0</v>
      </c>
      <c r="X192" s="29">
        <f t="shared" si="213"/>
        <v>0</v>
      </c>
      <c r="Y192" s="29">
        <f t="shared" ref="Y192" si="216">+Y52+Y72</f>
        <v>0</v>
      </c>
    </row>
    <row r="193" spans="1:33">
      <c r="A193" s="11" t="s">
        <v>11</v>
      </c>
      <c r="B193" s="6">
        <f t="shared" ref="B193:X193" si="217">+B53+B73</f>
        <v>1916</v>
      </c>
      <c r="C193" s="7">
        <f t="shared" si="217"/>
        <v>2005</v>
      </c>
      <c r="D193" s="7">
        <f t="shared" si="217"/>
        <v>1848</v>
      </c>
      <c r="E193" s="7">
        <f t="shared" si="217"/>
        <v>2121</v>
      </c>
      <c r="F193" s="25">
        <f t="shared" si="217"/>
        <v>2162</v>
      </c>
      <c r="G193" s="63">
        <f t="shared" si="217"/>
        <v>1898</v>
      </c>
      <c r="H193" s="40">
        <f t="shared" si="217"/>
        <v>1380</v>
      </c>
      <c r="I193" s="40">
        <f t="shared" ref="I193" si="218">+I53+I73</f>
        <v>1720</v>
      </c>
      <c r="J193" s="6">
        <f t="shared" si="217"/>
        <v>502</v>
      </c>
      <c r="K193" s="7">
        <f t="shared" si="217"/>
        <v>540</v>
      </c>
      <c r="L193" s="7">
        <f t="shared" si="217"/>
        <v>566</v>
      </c>
      <c r="M193" s="7">
        <f t="shared" si="217"/>
        <v>750</v>
      </c>
      <c r="N193" s="25">
        <f t="shared" si="217"/>
        <v>576</v>
      </c>
      <c r="O193" s="7">
        <f t="shared" si="217"/>
        <v>637</v>
      </c>
      <c r="P193" s="29">
        <f t="shared" si="217"/>
        <v>244</v>
      </c>
      <c r="Q193" s="29">
        <f t="shared" ref="Q193" si="219">+Q53+Q73</f>
        <v>350</v>
      </c>
      <c r="R193" s="6">
        <f t="shared" si="217"/>
        <v>18</v>
      </c>
      <c r="S193" s="7">
        <f t="shared" si="217"/>
        <v>0</v>
      </c>
      <c r="T193" s="7">
        <f t="shared" si="217"/>
        <v>0</v>
      </c>
      <c r="U193" s="7">
        <f t="shared" si="217"/>
        <v>17</v>
      </c>
      <c r="V193" s="25">
        <f t="shared" si="217"/>
        <v>0</v>
      </c>
      <c r="W193" s="7">
        <f t="shared" si="217"/>
        <v>0</v>
      </c>
      <c r="X193" s="29">
        <f t="shared" si="217"/>
        <v>0</v>
      </c>
      <c r="Y193" s="29">
        <f t="shared" ref="Y193" si="220">+Y53+Y73</f>
        <v>26</v>
      </c>
    </row>
    <row r="194" spans="1:33">
      <c r="A194" s="11" t="s">
        <v>12</v>
      </c>
      <c r="B194" s="6">
        <f t="shared" ref="B194:X194" si="221">+B54+B74</f>
        <v>1319</v>
      </c>
      <c r="C194" s="7">
        <f t="shared" si="221"/>
        <v>1966</v>
      </c>
      <c r="D194" s="7">
        <f t="shared" si="221"/>
        <v>2177</v>
      </c>
      <c r="E194" s="7">
        <f t="shared" si="221"/>
        <v>1789</v>
      </c>
      <c r="F194" s="25">
        <f t="shared" si="221"/>
        <v>2140</v>
      </c>
      <c r="G194" s="63">
        <f t="shared" si="221"/>
        <v>1757</v>
      </c>
      <c r="H194" s="40">
        <f t="shared" si="221"/>
        <v>1539</v>
      </c>
      <c r="I194" s="40">
        <f t="shared" ref="I194" si="222">+I54+I74</f>
        <v>1928</v>
      </c>
      <c r="J194" s="6">
        <f t="shared" si="221"/>
        <v>411</v>
      </c>
      <c r="K194" s="7">
        <f t="shared" si="221"/>
        <v>580</v>
      </c>
      <c r="L194" s="7">
        <f t="shared" si="221"/>
        <v>615</v>
      </c>
      <c r="M194" s="7">
        <f t="shared" si="221"/>
        <v>840</v>
      </c>
      <c r="N194" s="25">
        <f t="shared" si="221"/>
        <v>505</v>
      </c>
      <c r="O194" s="7">
        <f t="shared" si="221"/>
        <v>639</v>
      </c>
      <c r="P194" s="29">
        <f t="shared" si="221"/>
        <v>241</v>
      </c>
      <c r="Q194" s="29">
        <f t="shared" ref="Q194" si="223">+Q54+Q74</f>
        <v>255</v>
      </c>
      <c r="R194" s="6">
        <f t="shared" si="221"/>
        <v>0</v>
      </c>
      <c r="S194" s="7">
        <f t="shared" si="221"/>
        <v>0</v>
      </c>
      <c r="T194" s="7">
        <f t="shared" si="221"/>
        <v>0</v>
      </c>
      <c r="U194" s="7">
        <f t="shared" si="221"/>
        <v>0</v>
      </c>
      <c r="V194" s="25">
        <f t="shared" si="221"/>
        <v>0</v>
      </c>
      <c r="W194" s="7">
        <f t="shared" si="221"/>
        <v>7.5</v>
      </c>
      <c r="X194" s="29">
        <f t="shared" si="221"/>
        <v>0</v>
      </c>
      <c r="Y194" s="29">
        <f t="shared" ref="Y194" si="224">+Y54+Y74</f>
        <v>0</v>
      </c>
    </row>
    <row r="195" spans="1:33">
      <c r="A195" s="11" t="s">
        <v>13</v>
      </c>
      <c r="B195" s="6">
        <f t="shared" ref="B195:X195" si="225">+B55+B75</f>
        <v>1283</v>
      </c>
      <c r="C195" s="7">
        <f t="shared" si="225"/>
        <v>1756</v>
      </c>
      <c r="D195" s="7">
        <f t="shared" si="225"/>
        <v>1560</v>
      </c>
      <c r="E195" s="7">
        <f t="shared" si="225"/>
        <v>2000</v>
      </c>
      <c r="F195" s="25">
        <f t="shared" si="225"/>
        <v>1763</v>
      </c>
      <c r="G195" s="63">
        <f t="shared" si="225"/>
        <v>1431</v>
      </c>
      <c r="H195" s="40">
        <f t="shared" si="225"/>
        <v>1325</v>
      </c>
      <c r="I195" s="40">
        <f t="shared" ref="I195" si="226">+I55+I75</f>
        <v>1558</v>
      </c>
      <c r="J195" s="6">
        <f t="shared" si="225"/>
        <v>454</v>
      </c>
      <c r="K195" s="7">
        <f t="shared" si="225"/>
        <v>635</v>
      </c>
      <c r="L195" s="7">
        <f t="shared" si="225"/>
        <v>626</v>
      </c>
      <c r="M195" s="7">
        <f t="shared" si="225"/>
        <v>733</v>
      </c>
      <c r="N195" s="25">
        <f t="shared" si="225"/>
        <v>687</v>
      </c>
      <c r="O195" s="7">
        <f t="shared" si="225"/>
        <v>597</v>
      </c>
      <c r="P195" s="29">
        <f t="shared" si="225"/>
        <v>226</v>
      </c>
      <c r="Q195" s="29">
        <f t="shared" ref="Q195" si="227">+Q55+Q75</f>
        <v>246</v>
      </c>
      <c r="R195" s="6">
        <f t="shared" si="225"/>
        <v>0</v>
      </c>
      <c r="S195" s="7">
        <f t="shared" si="225"/>
        <v>0</v>
      </c>
      <c r="T195" s="7">
        <f t="shared" si="225"/>
        <v>0</v>
      </c>
      <c r="U195" s="7">
        <f t="shared" si="225"/>
        <v>0</v>
      </c>
      <c r="V195" s="25">
        <f t="shared" si="225"/>
        <v>0</v>
      </c>
      <c r="W195" s="7">
        <f t="shared" si="225"/>
        <v>0</v>
      </c>
      <c r="X195" s="29">
        <f t="shared" si="225"/>
        <v>0</v>
      </c>
      <c r="Y195" s="29">
        <f t="shared" ref="Y195" si="228">+Y55+Y75</f>
        <v>0</v>
      </c>
    </row>
    <row r="196" spans="1:33">
      <c r="A196" s="11" t="s">
        <v>14</v>
      </c>
      <c r="B196" s="6">
        <f t="shared" ref="B196:X196" si="229">+B56+B76</f>
        <v>1320</v>
      </c>
      <c r="C196" s="7">
        <f t="shared" si="229"/>
        <v>1835</v>
      </c>
      <c r="D196" s="7">
        <f t="shared" si="229"/>
        <v>2058</v>
      </c>
      <c r="E196" s="7">
        <f t="shared" si="229"/>
        <v>2543</v>
      </c>
      <c r="F196" s="25">
        <f t="shared" si="229"/>
        <v>1838</v>
      </c>
      <c r="G196" s="63">
        <f t="shared" si="229"/>
        <v>1742</v>
      </c>
      <c r="H196" s="40">
        <f t="shared" si="229"/>
        <v>1086</v>
      </c>
      <c r="I196" s="40">
        <f t="shared" ref="I196" si="230">+I56+I76</f>
        <v>1236</v>
      </c>
      <c r="J196" s="6">
        <f t="shared" si="229"/>
        <v>425</v>
      </c>
      <c r="K196" s="7">
        <f t="shared" si="229"/>
        <v>511</v>
      </c>
      <c r="L196" s="7">
        <f t="shared" si="229"/>
        <v>839</v>
      </c>
      <c r="M196" s="7">
        <f t="shared" si="229"/>
        <v>697</v>
      </c>
      <c r="N196" s="25">
        <f t="shared" si="229"/>
        <v>762</v>
      </c>
      <c r="O196" s="7">
        <f t="shared" si="229"/>
        <v>654</v>
      </c>
      <c r="P196" s="29">
        <f t="shared" si="229"/>
        <v>252</v>
      </c>
      <c r="Q196" s="29">
        <f t="shared" ref="Q196" si="231">+Q56+Q76</f>
        <v>307</v>
      </c>
      <c r="R196" s="6">
        <f t="shared" si="229"/>
        <v>29</v>
      </c>
      <c r="S196" s="7">
        <f t="shared" si="229"/>
        <v>0</v>
      </c>
      <c r="T196" s="7">
        <f t="shared" si="229"/>
        <v>0</v>
      </c>
      <c r="U196" s="7">
        <f t="shared" si="229"/>
        <v>0</v>
      </c>
      <c r="V196" s="25">
        <f t="shared" si="229"/>
        <v>0</v>
      </c>
      <c r="W196" s="7">
        <f t="shared" si="229"/>
        <v>0</v>
      </c>
      <c r="X196" s="29">
        <f t="shared" si="229"/>
        <v>7</v>
      </c>
      <c r="Y196" s="29">
        <f t="shared" ref="Y196" si="232">+Y56+Y76</f>
        <v>0</v>
      </c>
    </row>
    <row r="197" spans="1:33">
      <c r="A197" s="11" t="s">
        <v>15</v>
      </c>
      <c r="B197" s="6">
        <f t="shared" ref="B197:X197" si="233">+B57+B77</f>
        <v>1688</v>
      </c>
      <c r="C197" s="7">
        <f t="shared" si="233"/>
        <v>2042</v>
      </c>
      <c r="D197" s="7">
        <f t="shared" si="233"/>
        <v>2518</v>
      </c>
      <c r="E197" s="7">
        <f t="shared" si="233"/>
        <v>2203</v>
      </c>
      <c r="F197" s="25">
        <f t="shared" si="233"/>
        <v>2091</v>
      </c>
      <c r="G197" s="63">
        <f t="shared" si="233"/>
        <v>1748</v>
      </c>
      <c r="H197" s="40">
        <f t="shared" si="233"/>
        <v>1328</v>
      </c>
      <c r="I197" s="40">
        <f t="shared" ref="I197" si="234">+I57+I77</f>
        <v>1834</v>
      </c>
      <c r="J197" s="6">
        <f t="shared" si="233"/>
        <v>507</v>
      </c>
      <c r="K197" s="7">
        <f t="shared" si="233"/>
        <v>647</v>
      </c>
      <c r="L197" s="7">
        <f t="shared" si="233"/>
        <v>776</v>
      </c>
      <c r="M197" s="7">
        <f t="shared" si="233"/>
        <v>805</v>
      </c>
      <c r="N197" s="25">
        <f t="shared" si="233"/>
        <v>828</v>
      </c>
      <c r="O197" s="7">
        <f t="shared" si="233"/>
        <v>688</v>
      </c>
      <c r="P197" s="29">
        <f t="shared" si="233"/>
        <v>315</v>
      </c>
      <c r="Q197" s="29">
        <f t="shared" ref="Q197" si="235">+Q57+Q77</f>
        <v>351</v>
      </c>
      <c r="R197" s="6">
        <f t="shared" si="233"/>
        <v>0</v>
      </c>
      <c r="S197" s="7">
        <f t="shared" si="233"/>
        <v>0</v>
      </c>
      <c r="T197" s="7">
        <f t="shared" si="233"/>
        <v>0</v>
      </c>
      <c r="U197" s="7">
        <f t="shared" si="233"/>
        <v>0</v>
      </c>
      <c r="V197" s="25">
        <f t="shared" si="233"/>
        <v>0</v>
      </c>
      <c r="W197" s="7">
        <f t="shared" si="233"/>
        <v>0</v>
      </c>
      <c r="X197" s="29">
        <f t="shared" si="233"/>
        <v>0</v>
      </c>
      <c r="Y197" s="29">
        <f t="shared" ref="Y197" si="236">+Y57+Y77</f>
        <v>0</v>
      </c>
    </row>
    <row r="198" spans="1:33">
      <c r="A198" s="11" t="s">
        <v>16</v>
      </c>
      <c r="B198" s="6">
        <f t="shared" ref="B198:X198" si="237">+B58+B78</f>
        <v>1708</v>
      </c>
      <c r="C198" s="7">
        <f t="shared" si="237"/>
        <v>1876</v>
      </c>
      <c r="D198" s="7">
        <f t="shared" si="237"/>
        <v>2477</v>
      </c>
      <c r="E198" s="7">
        <f t="shared" si="237"/>
        <v>2566</v>
      </c>
      <c r="F198" s="25">
        <f t="shared" si="237"/>
        <v>2351</v>
      </c>
      <c r="G198" s="63">
        <f t="shared" si="237"/>
        <v>1999</v>
      </c>
      <c r="H198" s="40">
        <f t="shared" si="237"/>
        <v>1445</v>
      </c>
      <c r="I198" s="40">
        <f t="shared" ref="I198" si="238">+I58+I78</f>
        <v>1633</v>
      </c>
      <c r="J198" s="6">
        <f t="shared" si="237"/>
        <v>613</v>
      </c>
      <c r="K198" s="7">
        <f t="shared" si="237"/>
        <v>571</v>
      </c>
      <c r="L198" s="7">
        <f t="shared" si="237"/>
        <v>817</v>
      </c>
      <c r="M198" s="7">
        <f t="shared" si="237"/>
        <v>931</v>
      </c>
      <c r="N198" s="25">
        <f t="shared" si="237"/>
        <v>828</v>
      </c>
      <c r="O198" s="7">
        <f t="shared" si="237"/>
        <v>751</v>
      </c>
      <c r="P198" s="29">
        <f t="shared" si="237"/>
        <v>317</v>
      </c>
      <c r="Q198" s="29">
        <f t="shared" ref="Q198" si="239">+Q58+Q78</f>
        <v>348</v>
      </c>
      <c r="R198" s="6">
        <f t="shared" si="237"/>
        <v>5</v>
      </c>
      <c r="S198" s="7">
        <f t="shared" si="237"/>
        <v>0</v>
      </c>
      <c r="T198" s="7">
        <f t="shared" si="237"/>
        <v>0</v>
      </c>
      <c r="U198" s="7">
        <f t="shared" si="237"/>
        <v>0</v>
      </c>
      <c r="V198" s="25">
        <f t="shared" si="237"/>
        <v>0</v>
      </c>
      <c r="W198" s="7">
        <f t="shared" si="237"/>
        <v>1</v>
      </c>
      <c r="X198" s="29">
        <f t="shared" si="237"/>
        <v>0</v>
      </c>
      <c r="Y198" s="29">
        <f t="shared" ref="Y198" si="240">+Y58+Y78</f>
        <v>0</v>
      </c>
    </row>
    <row r="199" spans="1:33" ht="13.5" thickBot="1">
      <c r="A199" s="12" t="s">
        <v>17</v>
      </c>
      <c r="B199" s="9">
        <f t="shared" ref="B199:X199" si="241">SUM(B187:B198)</f>
        <v>16643</v>
      </c>
      <c r="C199" s="10">
        <f t="shared" si="241"/>
        <v>20104</v>
      </c>
      <c r="D199" s="10">
        <f t="shared" si="241"/>
        <v>21460</v>
      </c>
      <c r="E199" s="10">
        <f t="shared" si="241"/>
        <v>26410</v>
      </c>
      <c r="F199" s="49">
        <f t="shared" si="241"/>
        <v>24505</v>
      </c>
      <c r="G199" s="68">
        <f t="shared" si="241"/>
        <v>22461</v>
      </c>
      <c r="H199" s="52">
        <f t="shared" si="241"/>
        <v>15106</v>
      </c>
      <c r="I199" s="52">
        <f t="shared" ref="I199" si="242">SUM(I187:I198)</f>
        <v>17975</v>
      </c>
      <c r="J199" s="9">
        <f t="shared" si="241"/>
        <v>6149</v>
      </c>
      <c r="K199" s="10">
        <f t="shared" si="241"/>
        <v>6740</v>
      </c>
      <c r="L199" s="10">
        <f t="shared" si="241"/>
        <v>7509</v>
      </c>
      <c r="M199" s="10">
        <f t="shared" si="241"/>
        <v>9013</v>
      </c>
      <c r="N199" s="49">
        <f t="shared" si="241"/>
        <v>9139</v>
      </c>
      <c r="O199" s="10">
        <f t="shared" si="241"/>
        <v>9118</v>
      </c>
      <c r="P199" s="70">
        <f t="shared" si="241"/>
        <v>4269</v>
      </c>
      <c r="Q199" s="70">
        <f t="shared" ref="Q199" si="243">SUM(Q187:Q198)</f>
        <v>3766</v>
      </c>
      <c r="R199" s="9">
        <f t="shared" si="241"/>
        <v>52</v>
      </c>
      <c r="S199" s="10">
        <f t="shared" si="241"/>
        <v>0</v>
      </c>
      <c r="T199" s="10">
        <f t="shared" si="241"/>
        <v>0</v>
      </c>
      <c r="U199" s="10">
        <f t="shared" si="241"/>
        <v>17</v>
      </c>
      <c r="V199" s="49">
        <f t="shared" si="241"/>
        <v>10</v>
      </c>
      <c r="W199" s="10">
        <f t="shared" si="241"/>
        <v>9.5</v>
      </c>
      <c r="X199" s="70">
        <f t="shared" si="241"/>
        <v>7</v>
      </c>
      <c r="Y199" s="70">
        <f t="shared" ref="Y199" si="244">SUM(Y187:Y198)</f>
        <v>26</v>
      </c>
    </row>
    <row r="201" spans="1:33" ht="13.5" thickBot="1"/>
    <row r="202" spans="1:33">
      <c r="A202" s="155" t="s">
        <v>39</v>
      </c>
      <c r="B202" s="156"/>
      <c r="C202" s="156"/>
      <c r="D202" s="156"/>
      <c r="E202" s="156"/>
      <c r="F202" s="156"/>
      <c r="G202" s="156"/>
      <c r="H202" s="156"/>
      <c r="I202" s="156"/>
      <c r="J202" s="156"/>
      <c r="K202" s="156"/>
      <c r="L202" s="156"/>
      <c r="M202" s="156"/>
      <c r="N202" s="156"/>
      <c r="O202" s="156"/>
      <c r="P202" s="156"/>
      <c r="Q202" s="156"/>
      <c r="R202" s="156"/>
      <c r="S202" s="156"/>
      <c r="T202" s="156"/>
      <c r="U202" s="156"/>
      <c r="V202" s="156"/>
      <c r="W202" s="156"/>
      <c r="X202" s="156"/>
      <c r="Y202" s="156"/>
      <c r="Z202" s="156"/>
      <c r="AA202" s="156"/>
      <c r="AB202" s="156"/>
      <c r="AC202" s="156"/>
      <c r="AD202" s="156"/>
      <c r="AE202" s="156"/>
      <c r="AF202" s="156"/>
      <c r="AG202" s="112"/>
    </row>
    <row r="203" spans="1:33" ht="13.5" thickBot="1">
      <c r="A203" s="157" t="s">
        <v>38</v>
      </c>
      <c r="B203" s="158"/>
      <c r="C203" s="158"/>
      <c r="D203" s="158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19"/>
    </row>
    <row r="204" spans="1:33">
      <c r="A204" s="54"/>
      <c r="B204" s="152" t="s">
        <v>2</v>
      </c>
      <c r="C204" s="153"/>
      <c r="D204" s="153"/>
      <c r="E204" s="153"/>
      <c r="F204" s="153"/>
      <c r="G204" s="153"/>
      <c r="H204" s="153"/>
      <c r="I204" s="106"/>
      <c r="J204" s="152" t="s">
        <v>3</v>
      </c>
      <c r="K204" s="153"/>
      <c r="L204" s="153"/>
      <c r="M204" s="153"/>
      <c r="N204" s="153"/>
      <c r="O204" s="153"/>
      <c r="P204" s="153"/>
      <c r="Q204" s="106"/>
      <c r="R204" s="152" t="s">
        <v>4</v>
      </c>
      <c r="S204" s="153"/>
      <c r="T204" s="153"/>
      <c r="U204" s="153"/>
      <c r="V204" s="153"/>
      <c r="W204" s="153"/>
      <c r="X204" s="153"/>
      <c r="Y204" s="106"/>
      <c r="Z204" s="152" t="s">
        <v>17</v>
      </c>
      <c r="AA204" s="153"/>
      <c r="AB204" s="153"/>
      <c r="AC204" s="153"/>
      <c r="AD204" s="153"/>
      <c r="AE204" s="153"/>
      <c r="AF204" s="153"/>
      <c r="AG204" s="114"/>
    </row>
    <row r="205" spans="1:33">
      <c r="A205" s="4" t="s">
        <v>5</v>
      </c>
      <c r="B205" s="2">
        <v>2004</v>
      </c>
      <c r="C205" s="3">
        <v>2005</v>
      </c>
      <c r="D205" s="3">
        <v>2006</v>
      </c>
      <c r="E205" s="3">
        <v>2007</v>
      </c>
      <c r="F205" s="3">
        <v>2008</v>
      </c>
      <c r="G205" s="3">
        <v>2009</v>
      </c>
      <c r="H205" s="55">
        <v>2010</v>
      </c>
      <c r="I205" s="55">
        <v>2011</v>
      </c>
      <c r="J205" s="2">
        <v>2004</v>
      </c>
      <c r="K205" s="3">
        <v>2005</v>
      </c>
      <c r="L205" s="3">
        <v>2006</v>
      </c>
      <c r="M205" s="3">
        <v>2007</v>
      </c>
      <c r="N205" s="3">
        <v>2008</v>
      </c>
      <c r="O205" s="3">
        <v>2009</v>
      </c>
      <c r="P205" s="55">
        <v>2010</v>
      </c>
      <c r="Q205" s="55">
        <v>2011</v>
      </c>
      <c r="R205" s="2">
        <v>2004</v>
      </c>
      <c r="S205" s="3">
        <v>2005</v>
      </c>
      <c r="T205" s="3">
        <v>2006</v>
      </c>
      <c r="U205" s="3">
        <v>2007</v>
      </c>
      <c r="V205" s="3">
        <v>2008</v>
      </c>
      <c r="W205" s="3">
        <v>2009</v>
      </c>
      <c r="X205" s="55">
        <v>2010</v>
      </c>
      <c r="Y205" s="55">
        <v>2011</v>
      </c>
      <c r="Z205" s="2">
        <v>2004</v>
      </c>
      <c r="AA205" s="3">
        <v>2005</v>
      </c>
      <c r="AB205" s="3">
        <v>2006</v>
      </c>
      <c r="AC205" s="3">
        <v>2007</v>
      </c>
      <c r="AD205" s="3">
        <v>2008</v>
      </c>
      <c r="AE205" s="3">
        <v>2009</v>
      </c>
      <c r="AF205" s="55">
        <v>2010</v>
      </c>
      <c r="AG205" s="42">
        <v>2011</v>
      </c>
    </row>
    <row r="206" spans="1:33">
      <c r="A206" s="5" t="s">
        <v>6</v>
      </c>
      <c r="B206" s="6">
        <f t="shared" ref="B206:X206" si="245">+B167</f>
        <v>25915</v>
      </c>
      <c r="C206" s="7">
        <f t="shared" si="245"/>
        <v>31035</v>
      </c>
      <c r="D206" s="7">
        <f t="shared" si="245"/>
        <v>30631</v>
      </c>
      <c r="E206" s="7">
        <f t="shared" si="245"/>
        <v>29794</v>
      </c>
      <c r="F206" s="25">
        <f t="shared" si="245"/>
        <v>37294</v>
      </c>
      <c r="G206" s="63">
        <f t="shared" si="245"/>
        <v>45138</v>
      </c>
      <c r="H206" s="40">
        <f t="shared" si="245"/>
        <v>36941</v>
      </c>
      <c r="I206" s="40">
        <f t="shared" ref="I206" si="246">+I167</f>
        <v>32811</v>
      </c>
      <c r="J206" s="6">
        <f t="shared" si="245"/>
        <v>4670</v>
      </c>
      <c r="K206" s="7">
        <f t="shared" si="245"/>
        <v>5772</v>
      </c>
      <c r="L206" s="7">
        <f t="shared" si="245"/>
        <v>9508</v>
      </c>
      <c r="M206" s="7">
        <f t="shared" si="245"/>
        <v>15003</v>
      </c>
      <c r="N206" s="7">
        <f t="shared" si="245"/>
        <v>12111</v>
      </c>
      <c r="O206" s="7">
        <f t="shared" si="245"/>
        <v>9284</v>
      </c>
      <c r="P206" s="63">
        <f t="shared" si="245"/>
        <v>6965</v>
      </c>
      <c r="Q206" s="63">
        <f t="shared" ref="Q206" si="247">+Q167</f>
        <v>9421</v>
      </c>
      <c r="R206" s="6">
        <f t="shared" si="245"/>
        <v>0</v>
      </c>
      <c r="S206" s="7">
        <f t="shared" si="245"/>
        <v>12840</v>
      </c>
      <c r="T206" s="7">
        <f t="shared" si="245"/>
        <v>0</v>
      </c>
      <c r="U206" s="7">
        <f t="shared" si="245"/>
        <v>0</v>
      </c>
      <c r="V206" s="7">
        <f t="shared" si="245"/>
        <v>0</v>
      </c>
      <c r="W206" s="7">
        <f t="shared" si="245"/>
        <v>7002</v>
      </c>
      <c r="X206" s="40">
        <f t="shared" si="245"/>
        <v>15045</v>
      </c>
      <c r="Y206" s="40">
        <f t="shared" ref="Y206" si="248">+Y167</f>
        <v>0</v>
      </c>
      <c r="Z206" s="6">
        <f t="shared" ref="Z206:Z217" si="249">+R206+J206+B206</f>
        <v>30585</v>
      </c>
      <c r="AA206" s="7">
        <f t="shared" ref="AA206:AA217" si="250">+S206+K206+C206</f>
        <v>49647</v>
      </c>
      <c r="AB206" s="7">
        <f t="shared" ref="AB206:AB217" si="251">+T206+L206+D206</f>
        <v>40139</v>
      </c>
      <c r="AC206" s="7">
        <f t="shared" ref="AC206:AC217" si="252">+U206+M206+E206</f>
        <v>44797</v>
      </c>
      <c r="AD206" s="7">
        <f t="shared" ref="AD206:AD217" si="253">+V206+N206+F206</f>
        <v>49405</v>
      </c>
      <c r="AE206" s="63">
        <f t="shared" ref="AE206:AE217" si="254">+W206+O206+G206</f>
        <v>61424</v>
      </c>
      <c r="AF206" s="40">
        <f t="shared" ref="AF206:AG217" si="255">+X206+P206+H206</f>
        <v>58951</v>
      </c>
      <c r="AG206" s="40">
        <f t="shared" si="255"/>
        <v>42232</v>
      </c>
    </row>
    <row r="207" spans="1:33">
      <c r="A207" s="5" t="s">
        <v>24</v>
      </c>
      <c r="B207" s="6">
        <f t="shared" ref="B207:B217" si="256">+B206+B168</f>
        <v>51968</v>
      </c>
      <c r="C207" s="7">
        <f t="shared" ref="C207:C217" si="257">+C206+C168</f>
        <v>60387</v>
      </c>
      <c r="D207" s="7">
        <f t="shared" ref="D207:D217" si="258">+D206+D168</f>
        <v>59382</v>
      </c>
      <c r="E207" s="7">
        <f t="shared" ref="E207:E217" si="259">+E206+E168</f>
        <v>52998</v>
      </c>
      <c r="F207" s="25">
        <f t="shared" ref="F207:F217" si="260">+F206+F168</f>
        <v>74239</v>
      </c>
      <c r="G207" s="63">
        <f t="shared" ref="G207:G217" si="261">+G206+G168</f>
        <v>85322</v>
      </c>
      <c r="H207" s="40">
        <f t="shared" ref="H207:I217" si="262">+H206+H168</f>
        <v>63586</v>
      </c>
      <c r="I207" s="40">
        <f t="shared" si="262"/>
        <v>61606</v>
      </c>
      <c r="J207" s="6">
        <f t="shared" ref="J207:J217" si="263">+J206+J168</f>
        <v>8087</v>
      </c>
      <c r="K207" s="7">
        <f t="shared" ref="K207:K217" si="264">+K206+K168</f>
        <v>13697</v>
      </c>
      <c r="L207" s="7">
        <f t="shared" ref="L207:L217" si="265">+L206+L168</f>
        <v>16053</v>
      </c>
      <c r="M207" s="7">
        <f t="shared" ref="M207:M217" si="266">+M206+M168</f>
        <v>23977</v>
      </c>
      <c r="N207" s="7">
        <f t="shared" ref="N207:N217" si="267">+N206+N168</f>
        <v>27511</v>
      </c>
      <c r="O207" s="7">
        <f t="shared" ref="O207:O217" si="268">+O206+O168</f>
        <v>18644</v>
      </c>
      <c r="P207" s="63">
        <f t="shared" ref="P207:Q217" si="269">+P206+P168</f>
        <v>11132</v>
      </c>
      <c r="Q207" s="63">
        <f t="shared" si="269"/>
        <v>15424</v>
      </c>
      <c r="R207" s="6">
        <f t="shared" ref="R207:R217" si="270">+R206+R168</f>
        <v>14728</v>
      </c>
      <c r="S207" s="7">
        <f t="shared" ref="S207:S217" si="271">+S206+S168</f>
        <v>12840</v>
      </c>
      <c r="T207" s="7">
        <f t="shared" ref="T207:T217" si="272">+T206+T168</f>
        <v>9479</v>
      </c>
      <c r="U207" s="7">
        <f t="shared" ref="U207:U217" si="273">+U206+U168</f>
        <v>10003</v>
      </c>
      <c r="V207" s="7">
        <f t="shared" ref="V207:V217" si="274">+V206+V168</f>
        <v>10001</v>
      </c>
      <c r="W207" s="7">
        <f t="shared" ref="W207:W217" si="275">+W206+W168</f>
        <v>7002</v>
      </c>
      <c r="X207" s="40">
        <f t="shared" ref="X207:Y217" si="276">+X206+X168</f>
        <v>15045</v>
      </c>
      <c r="Y207" s="40">
        <f t="shared" si="276"/>
        <v>6291</v>
      </c>
      <c r="Z207" s="6">
        <f t="shared" si="249"/>
        <v>74783</v>
      </c>
      <c r="AA207" s="7">
        <f t="shared" si="250"/>
        <v>86924</v>
      </c>
      <c r="AB207" s="7">
        <f t="shared" si="251"/>
        <v>84914</v>
      </c>
      <c r="AC207" s="7">
        <f t="shared" si="252"/>
        <v>86978</v>
      </c>
      <c r="AD207" s="7">
        <f t="shared" si="253"/>
        <v>111751</v>
      </c>
      <c r="AE207" s="63">
        <f t="shared" si="254"/>
        <v>110968</v>
      </c>
      <c r="AF207" s="40">
        <f t="shared" si="255"/>
        <v>89763</v>
      </c>
      <c r="AG207" s="40">
        <f t="shared" si="255"/>
        <v>83321</v>
      </c>
    </row>
    <row r="208" spans="1:33">
      <c r="A208" s="5" t="s">
        <v>7</v>
      </c>
      <c r="B208" s="6">
        <f t="shared" si="256"/>
        <v>75835</v>
      </c>
      <c r="C208" s="7">
        <f t="shared" si="257"/>
        <v>88130</v>
      </c>
      <c r="D208" s="7">
        <f t="shared" si="258"/>
        <v>89291</v>
      </c>
      <c r="E208" s="7">
        <f t="shared" si="259"/>
        <v>74383</v>
      </c>
      <c r="F208" s="25">
        <f t="shared" si="260"/>
        <v>106846</v>
      </c>
      <c r="G208" s="63">
        <f t="shared" si="261"/>
        <v>125036</v>
      </c>
      <c r="H208" s="40">
        <f t="shared" si="262"/>
        <v>88629</v>
      </c>
      <c r="I208" s="40">
        <f t="shared" si="262"/>
        <v>100712</v>
      </c>
      <c r="J208" s="6">
        <f t="shared" si="263"/>
        <v>12831</v>
      </c>
      <c r="K208" s="7">
        <f t="shared" si="264"/>
        <v>17224</v>
      </c>
      <c r="L208" s="7">
        <f t="shared" si="265"/>
        <v>21910</v>
      </c>
      <c r="M208" s="7">
        <f t="shared" si="266"/>
        <v>32978</v>
      </c>
      <c r="N208" s="7">
        <f t="shared" si="267"/>
        <v>34145</v>
      </c>
      <c r="O208" s="7">
        <f t="shared" si="268"/>
        <v>23452</v>
      </c>
      <c r="P208" s="63">
        <f t="shared" si="269"/>
        <v>14974</v>
      </c>
      <c r="Q208" s="63">
        <f t="shared" si="269"/>
        <v>19764</v>
      </c>
      <c r="R208" s="6">
        <f t="shared" si="270"/>
        <v>14728</v>
      </c>
      <c r="S208" s="7">
        <f t="shared" si="271"/>
        <v>30057</v>
      </c>
      <c r="T208" s="7">
        <f t="shared" si="272"/>
        <v>14487</v>
      </c>
      <c r="U208" s="7">
        <f t="shared" si="273"/>
        <v>10003</v>
      </c>
      <c r="V208" s="7">
        <f t="shared" si="274"/>
        <v>20418</v>
      </c>
      <c r="W208" s="7">
        <f t="shared" si="275"/>
        <v>13004</v>
      </c>
      <c r="X208" s="40">
        <f t="shared" si="276"/>
        <v>24058</v>
      </c>
      <c r="Y208" s="40">
        <f t="shared" si="276"/>
        <v>6291</v>
      </c>
      <c r="Z208" s="6">
        <f t="shared" si="249"/>
        <v>103394</v>
      </c>
      <c r="AA208" s="7">
        <f t="shared" si="250"/>
        <v>135411</v>
      </c>
      <c r="AB208" s="7">
        <f t="shared" si="251"/>
        <v>125688</v>
      </c>
      <c r="AC208" s="7">
        <f t="shared" si="252"/>
        <v>117364</v>
      </c>
      <c r="AD208" s="7">
        <f t="shared" si="253"/>
        <v>161409</v>
      </c>
      <c r="AE208" s="63">
        <f t="shared" si="254"/>
        <v>161492</v>
      </c>
      <c r="AF208" s="40">
        <f t="shared" si="255"/>
        <v>127661</v>
      </c>
      <c r="AG208" s="40">
        <f t="shared" si="255"/>
        <v>126767</v>
      </c>
    </row>
    <row r="209" spans="1:33">
      <c r="A209" s="5" t="s">
        <v>8</v>
      </c>
      <c r="B209" s="6">
        <f t="shared" si="256"/>
        <v>99016</v>
      </c>
      <c r="C209" s="7">
        <f t="shared" si="257"/>
        <v>111990</v>
      </c>
      <c r="D209" s="7">
        <f t="shared" si="258"/>
        <v>121091</v>
      </c>
      <c r="E209" s="7">
        <f t="shared" si="259"/>
        <v>96975</v>
      </c>
      <c r="F209" s="25">
        <f t="shared" si="260"/>
        <v>141506</v>
      </c>
      <c r="G209" s="63">
        <f t="shared" si="261"/>
        <v>155201</v>
      </c>
      <c r="H209" s="40">
        <f t="shared" si="262"/>
        <v>113165</v>
      </c>
      <c r="I209" s="40">
        <f t="shared" si="262"/>
        <v>137959</v>
      </c>
      <c r="J209" s="6">
        <f t="shared" si="263"/>
        <v>15281</v>
      </c>
      <c r="K209" s="7">
        <f t="shared" si="264"/>
        <v>20663</v>
      </c>
      <c r="L209" s="7">
        <f t="shared" si="265"/>
        <v>28261</v>
      </c>
      <c r="M209" s="7">
        <f t="shared" si="266"/>
        <v>43090</v>
      </c>
      <c r="N209" s="7">
        <f t="shared" si="267"/>
        <v>46210</v>
      </c>
      <c r="O209" s="7">
        <f t="shared" si="268"/>
        <v>26972</v>
      </c>
      <c r="P209" s="63">
        <f t="shared" si="269"/>
        <v>18237</v>
      </c>
      <c r="Q209" s="63">
        <f t="shared" si="269"/>
        <v>23382</v>
      </c>
      <c r="R209" s="6">
        <f t="shared" si="270"/>
        <v>14728</v>
      </c>
      <c r="S209" s="7">
        <f t="shared" si="271"/>
        <v>30057</v>
      </c>
      <c r="T209" s="7">
        <f t="shared" si="272"/>
        <v>14487</v>
      </c>
      <c r="U209" s="7">
        <f t="shared" si="273"/>
        <v>10003</v>
      </c>
      <c r="V209" s="7">
        <f t="shared" si="274"/>
        <v>20418</v>
      </c>
      <c r="W209" s="7">
        <f t="shared" si="275"/>
        <v>13004</v>
      </c>
      <c r="X209" s="40">
        <f t="shared" si="276"/>
        <v>24058</v>
      </c>
      <c r="Y209" s="40">
        <f t="shared" si="276"/>
        <v>6291</v>
      </c>
      <c r="Z209" s="6">
        <f t="shared" si="249"/>
        <v>129025</v>
      </c>
      <c r="AA209" s="7">
        <f t="shared" si="250"/>
        <v>162710</v>
      </c>
      <c r="AB209" s="7">
        <f t="shared" si="251"/>
        <v>163839</v>
      </c>
      <c r="AC209" s="7">
        <f t="shared" si="252"/>
        <v>150068</v>
      </c>
      <c r="AD209" s="7">
        <f t="shared" si="253"/>
        <v>208134</v>
      </c>
      <c r="AE209" s="63">
        <f t="shared" si="254"/>
        <v>195177</v>
      </c>
      <c r="AF209" s="40">
        <f t="shared" si="255"/>
        <v>155460</v>
      </c>
      <c r="AG209" s="40">
        <f t="shared" si="255"/>
        <v>167632</v>
      </c>
    </row>
    <row r="210" spans="1:33">
      <c r="A210" s="5" t="s">
        <v>9</v>
      </c>
      <c r="B210" s="6">
        <f t="shared" si="256"/>
        <v>123342</v>
      </c>
      <c r="C210" s="7">
        <f t="shared" si="257"/>
        <v>134302</v>
      </c>
      <c r="D210" s="7">
        <f t="shared" si="258"/>
        <v>147488</v>
      </c>
      <c r="E210" s="7">
        <f t="shared" si="259"/>
        <v>125083</v>
      </c>
      <c r="F210" s="25">
        <f t="shared" si="260"/>
        <v>177871</v>
      </c>
      <c r="G210" s="63">
        <f t="shared" si="261"/>
        <v>181744</v>
      </c>
      <c r="H210" s="40">
        <f t="shared" si="262"/>
        <v>139178</v>
      </c>
      <c r="I210" s="40">
        <f t="shared" si="262"/>
        <v>177742</v>
      </c>
      <c r="J210" s="6">
        <f t="shared" si="263"/>
        <v>19039</v>
      </c>
      <c r="K210" s="7">
        <f t="shared" si="264"/>
        <v>23391</v>
      </c>
      <c r="L210" s="7">
        <f t="shared" si="265"/>
        <v>37059</v>
      </c>
      <c r="M210" s="7">
        <f t="shared" si="266"/>
        <v>51193</v>
      </c>
      <c r="N210" s="7">
        <f t="shared" si="267"/>
        <v>53623</v>
      </c>
      <c r="O210" s="7">
        <f t="shared" si="268"/>
        <v>31223</v>
      </c>
      <c r="P210" s="63">
        <f t="shared" si="269"/>
        <v>20866</v>
      </c>
      <c r="Q210" s="63">
        <f t="shared" si="269"/>
        <v>29937</v>
      </c>
      <c r="R210" s="6">
        <f t="shared" si="270"/>
        <v>27410</v>
      </c>
      <c r="S210" s="7">
        <f t="shared" si="271"/>
        <v>30057</v>
      </c>
      <c r="T210" s="7">
        <f t="shared" si="272"/>
        <v>26413</v>
      </c>
      <c r="U210" s="7">
        <f t="shared" si="273"/>
        <v>25120</v>
      </c>
      <c r="V210" s="7">
        <f t="shared" si="274"/>
        <v>30443</v>
      </c>
      <c r="W210" s="7">
        <f t="shared" si="275"/>
        <v>19005</v>
      </c>
      <c r="X210" s="40">
        <f t="shared" si="276"/>
        <v>24058</v>
      </c>
      <c r="Y210" s="40">
        <f t="shared" si="276"/>
        <v>21328</v>
      </c>
      <c r="Z210" s="6">
        <f t="shared" si="249"/>
        <v>169791</v>
      </c>
      <c r="AA210" s="7">
        <f t="shared" si="250"/>
        <v>187750</v>
      </c>
      <c r="AB210" s="7">
        <f t="shared" si="251"/>
        <v>210960</v>
      </c>
      <c r="AC210" s="7">
        <f t="shared" si="252"/>
        <v>201396</v>
      </c>
      <c r="AD210" s="7">
        <f t="shared" si="253"/>
        <v>261937</v>
      </c>
      <c r="AE210" s="63">
        <f t="shared" si="254"/>
        <v>231972</v>
      </c>
      <c r="AF210" s="40">
        <f t="shared" si="255"/>
        <v>184102</v>
      </c>
      <c r="AG210" s="40">
        <f t="shared" si="255"/>
        <v>229007</v>
      </c>
    </row>
    <row r="211" spans="1:33">
      <c r="A211" s="5" t="s">
        <v>10</v>
      </c>
      <c r="B211" s="6">
        <f t="shared" si="256"/>
        <v>150253</v>
      </c>
      <c r="C211" s="7">
        <f t="shared" si="257"/>
        <v>159211</v>
      </c>
      <c r="D211" s="7">
        <f t="shared" si="258"/>
        <v>177290</v>
      </c>
      <c r="E211" s="7">
        <f t="shared" si="259"/>
        <v>155891</v>
      </c>
      <c r="F211" s="25">
        <f t="shared" si="260"/>
        <v>215137</v>
      </c>
      <c r="G211" s="63">
        <f t="shared" si="261"/>
        <v>213404</v>
      </c>
      <c r="H211" s="40">
        <f t="shared" si="262"/>
        <v>164287</v>
      </c>
      <c r="I211" s="40">
        <f t="shared" si="262"/>
        <v>215585</v>
      </c>
      <c r="J211" s="6">
        <f t="shared" si="263"/>
        <v>21009</v>
      </c>
      <c r="K211" s="7">
        <f t="shared" si="264"/>
        <v>26455</v>
      </c>
      <c r="L211" s="7">
        <f t="shared" si="265"/>
        <v>42041</v>
      </c>
      <c r="M211" s="7">
        <f t="shared" si="266"/>
        <v>55605</v>
      </c>
      <c r="N211" s="7">
        <f t="shared" si="267"/>
        <v>58510</v>
      </c>
      <c r="O211" s="7">
        <f t="shared" si="268"/>
        <v>33206</v>
      </c>
      <c r="P211" s="63">
        <f t="shared" si="269"/>
        <v>23729</v>
      </c>
      <c r="Q211" s="63">
        <f t="shared" si="269"/>
        <v>35955</v>
      </c>
      <c r="R211" s="6">
        <f t="shared" si="270"/>
        <v>27410</v>
      </c>
      <c r="S211" s="7">
        <f t="shared" si="271"/>
        <v>44873</v>
      </c>
      <c r="T211" s="7">
        <f t="shared" si="272"/>
        <v>26413</v>
      </c>
      <c r="U211" s="7">
        <f t="shared" si="273"/>
        <v>25120</v>
      </c>
      <c r="V211" s="7">
        <f t="shared" si="274"/>
        <v>30443</v>
      </c>
      <c r="W211" s="7">
        <f t="shared" si="275"/>
        <v>19005</v>
      </c>
      <c r="X211" s="40">
        <f t="shared" si="276"/>
        <v>31828</v>
      </c>
      <c r="Y211" s="40">
        <f t="shared" si="276"/>
        <v>21328</v>
      </c>
      <c r="Z211" s="6">
        <f t="shared" si="249"/>
        <v>198672</v>
      </c>
      <c r="AA211" s="7">
        <f t="shared" si="250"/>
        <v>230539</v>
      </c>
      <c r="AB211" s="7">
        <f t="shared" si="251"/>
        <v>245744</v>
      </c>
      <c r="AC211" s="7">
        <f t="shared" si="252"/>
        <v>236616</v>
      </c>
      <c r="AD211" s="7">
        <f t="shared" si="253"/>
        <v>304090</v>
      </c>
      <c r="AE211" s="63">
        <f t="shared" si="254"/>
        <v>265615</v>
      </c>
      <c r="AF211" s="40">
        <f t="shared" si="255"/>
        <v>219844</v>
      </c>
      <c r="AG211" s="40">
        <f t="shared" si="255"/>
        <v>272868</v>
      </c>
    </row>
    <row r="212" spans="1:33">
      <c r="A212" s="5" t="s">
        <v>11</v>
      </c>
      <c r="B212" s="6">
        <f t="shared" si="256"/>
        <v>181244</v>
      </c>
      <c r="C212" s="7">
        <f t="shared" si="257"/>
        <v>191084</v>
      </c>
      <c r="D212" s="7">
        <f t="shared" si="258"/>
        <v>209226</v>
      </c>
      <c r="E212" s="7">
        <f t="shared" si="259"/>
        <v>189481</v>
      </c>
      <c r="F212" s="25">
        <f t="shared" si="260"/>
        <v>254825</v>
      </c>
      <c r="G212" s="63">
        <f t="shared" si="261"/>
        <v>251716</v>
      </c>
      <c r="H212" s="40">
        <f t="shared" si="262"/>
        <v>195844</v>
      </c>
      <c r="I212" s="40">
        <f t="shared" si="262"/>
        <v>257751</v>
      </c>
      <c r="J212" s="6">
        <f t="shared" si="263"/>
        <v>23871</v>
      </c>
      <c r="K212" s="7">
        <f t="shared" si="264"/>
        <v>30084</v>
      </c>
      <c r="L212" s="7">
        <f t="shared" si="265"/>
        <v>49755</v>
      </c>
      <c r="M212" s="7">
        <f t="shared" si="266"/>
        <v>63906</v>
      </c>
      <c r="N212" s="7">
        <f t="shared" si="267"/>
        <v>65468</v>
      </c>
      <c r="O212" s="7">
        <f t="shared" si="268"/>
        <v>41590</v>
      </c>
      <c r="P212" s="63">
        <f t="shared" si="269"/>
        <v>28650</v>
      </c>
      <c r="Q212" s="63">
        <f t="shared" si="269"/>
        <v>41549</v>
      </c>
      <c r="R212" s="6">
        <f t="shared" si="270"/>
        <v>39797</v>
      </c>
      <c r="S212" s="7">
        <f t="shared" si="271"/>
        <v>44873</v>
      </c>
      <c r="T212" s="7">
        <f t="shared" si="272"/>
        <v>26413</v>
      </c>
      <c r="U212" s="7">
        <f t="shared" si="273"/>
        <v>43700</v>
      </c>
      <c r="V212" s="7">
        <f t="shared" si="274"/>
        <v>44029</v>
      </c>
      <c r="W212" s="7">
        <f t="shared" si="275"/>
        <v>25039</v>
      </c>
      <c r="X212" s="40">
        <f t="shared" si="276"/>
        <v>31828</v>
      </c>
      <c r="Y212" s="40">
        <f t="shared" si="276"/>
        <v>31386</v>
      </c>
      <c r="Z212" s="6">
        <f t="shared" si="249"/>
        <v>244912</v>
      </c>
      <c r="AA212" s="7">
        <f t="shared" si="250"/>
        <v>266041</v>
      </c>
      <c r="AB212" s="7">
        <f t="shared" si="251"/>
        <v>285394</v>
      </c>
      <c r="AC212" s="7">
        <f t="shared" si="252"/>
        <v>297087</v>
      </c>
      <c r="AD212" s="7">
        <f t="shared" si="253"/>
        <v>364322</v>
      </c>
      <c r="AE212" s="63">
        <f t="shared" si="254"/>
        <v>318345</v>
      </c>
      <c r="AF212" s="40">
        <f t="shared" si="255"/>
        <v>256322</v>
      </c>
      <c r="AG212" s="40">
        <f t="shared" si="255"/>
        <v>330686</v>
      </c>
    </row>
    <row r="213" spans="1:33">
      <c r="A213" s="5" t="s">
        <v>12</v>
      </c>
      <c r="B213" s="6">
        <f t="shared" si="256"/>
        <v>212662</v>
      </c>
      <c r="C213" s="7">
        <f t="shared" si="257"/>
        <v>222383</v>
      </c>
      <c r="D213" s="7">
        <f t="shared" si="258"/>
        <v>244078</v>
      </c>
      <c r="E213" s="7">
        <f t="shared" si="259"/>
        <v>216321</v>
      </c>
      <c r="F213" s="25">
        <f t="shared" si="260"/>
        <v>296119</v>
      </c>
      <c r="G213" s="63">
        <f t="shared" si="261"/>
        <v>290013</v>
      </c>
      <c r="H213" s="40">
        <f t="shared" si="262"/>
        <v>234357</v>
      </c>
      <c r="I213" s="40">
        <f t="shared" si="262"/>
        <v>291318</v>
      </c>
      <c r="J213" s="6">
        <f t="shared" si="263"/>
        <v>26502</v>
      </c>
      <c r="K213" s="7">
        <f t="shared" si="264"/>
        <v>36685</v>
      </c>
      <c r="L213" s="7">
        <f t="shared" si="265"/>
        <v>58114</v>
      </c>
      <c r="M213" s="7">
        <f t="shared" si="266"/>
        <v>75187</v>
      </c>
      <c r="N213" s="7">
        <f t="shared" si="267"/>
        <v>75990</v>
      </c>
      <c r="O213" s="7">
        <f t="shared" si="268"/>
        <v>52161</v>
      </c>
      <c r="P213" s="63">
        <f t="shared" si="269"/>
        <v>37231</v>
      </c>
      <c r="Q213" s="63">
        <f t="shared" si="269"/>
        <v>47427</v>
      </c>
      <c r="R213" s="6">
        <f t="shared" si="270"/>
        <v>39797</v>
      </c>
      <c r="S213" s="7">
        <f t="shared" si="271"/>
        <v>56437</v>
      </c>
      <c r="T213" s="7">
        <f t="shared" si="272"/>
        <v>40499</v>
      </c>
      <c r="U213" s="7">
        <f t="shared" si="273"/>
        <v>43700</v>
      </c>
      <c r="V213" s="7">
        <f t="shared" si="274"/>
        <v>44029</v>
      </c>
      <c r="W213" s="7">
        <f t="shared" si="275"/>
        <v>25039</v>
      </c>
      <c r="X213" s="40">
        <f t="shared" si="276"/>
        <v>31828</v>
      </c>
      <c r="Y213" s="40">
        <f t="shared" si="276"/>
        <v>31386</v>
      </c>
      <c r="Z213" s="6">
        <f t="shared" si="249"/>
        <v>278961</v>
      </c>
      <c r="AA213" s="7">
        <f t="shared" si="250"/>
        <v>315505</v>
      </c>
      <c r="AB213" s="7">
        <f t="shared" si="251"/>
        <v>342691</v>
      </c>
      <c r="AC213" s="7">
        <f t="shared" si="252"/>
        <v>335208</v>
      </c>
      <c r="AD213" s="7">
        <f t="shared" si="253"/>
        <v>416138</v>
      </c>
      <c r="AE213" s="63">
        <f t="shared" si="254"/>
        <v>367213</v>
      </c>
      <c r="AF213" s="40">
        <f t="shared" si="255"/>
        <v>303416</v>
      </c>
      <c r="AG213" s="40">
        <f t="shared" si="255"/>
        <v>370131</v>
      </c>
    </row>
    <row r="214" spans="1:33">
      <c r="A214" s="5" t="s">
        <v>13</v>
      </c>
      <c r="B214" s="6">
        <f t="shared" si="256"/>
        <v>238776</v>
      </c>
      <c r="C214" s="7">
        <f t="shared" si="257"/>
        <v>252145</v>
      </c>
      <c r="D214" s="7">
        <f t="shared" si="258"/>
        <v>272516</v>
      </c>
      <c r="E214" s="7">
        <f t="shared" si="259"/>
        <v>248517</v>
      </c>
      <c r="F214" s="25">
        <f t="shared" si="260"/>
        <v>331939</v>
      </c>
      <c r="G214" s="63">
        <f t="shared" si="261"/>
        <v>318241</v>
      </c>
      <c r="H214" s="40">
        <f t="shared" si="262"/>
        <v>277682</v>
      </c>
      <c r="I214" s="40">
        <f t="shared" si="262"/>
        <v>324530</v>
      </c>
      <c r="J214" s="6">
        <f t="shared" si="263"/>
        <v>31499</v>
      </c>
      <c r="K214" s="7">
        <f t="shared" si="264"/>
        <v>43671</v>
      </c>
      <c r="L214" s="7">
        <f t="shared" si="265"/>
        <v>72211</v>
      </c>
      <c r="M214" s="7">
        <f t="shared" si="266"/>
        <v>84869</v>
      </c>
      <c r="N214" s="7">
        <f t="shared" si="267"/>
        <v>85361</v>
      </c>
      <c r="O214" s="7">
        <f t="shared" si="268"/>
        <v>62187</v>
      </c>
      <c r="P214" s="63">
        <f t="shared" si="269"/>
        <v>45255</v>
      </c>
      <c r="Q214" s="63">
        <f t="shared" si="269"/>
        <v>58995</v>
      </c>
      <c r="R214" s="6">
        <f t="shared" si="270"/>
        <v>49797</v>
      </c>
      <c r="S214" s="7">
        <f t="shared" si="271"/>
        <v>56437</v>
      </c>
      <c r="T214" s="7">
        <f t="shared" si="272"/>
        <v>40499</v>
      </c>
      <c r="U214" s="7">
        <f t="shared" si="273"/>
        <v>53732</v>
      </c>
      <c r="V214" s="7">
        <f t="shared" si="274"/>
        <v>49051</v>
      </c>
      <c r="W214" s="7">
        <f t="shared" si="275"/>
        <v>30045</v>
      </c>
      <c r="X214" s="40">
        <f t="shared" si="276"/>
        <v>31828</v>
      </c>
      <c r="Y214" s="40">
        <f t="shared" si="276"/>
        <v>41428</v>
      </c>
      <c r="Z214" s="6">
        <f t="shared" si="249"/>
        <v>320072</v>
      </c>
      <c r="AA214" s="7">
        <f t="shared" si="250"/>
        <v>352253</v>
      </c>
      <c r="AB214" s="7">
        <f t="shared" si="251"/>
        <v>385226</v>
      </c>
      <c r="AC214" s="7">
        <f t="shared" si="252"/>
        <v>387118</v>
      </c>
      <c r="AD214" s="7">
        <f t="shared" si="253"/>
        <v>466351</v>
      </c>
      <c r="AE214" s="63">
        <f t="shared" si="254"/>
        <v>410473</v>
      </c>
      <c r="AF214" s="40">
        <f t="shared" si="255"/>
        <v>354765</v>
      </c>
      <c r="AG214" s="40">
        <f t="shared" si="255"/>
        <v>424953</v>
      </c>
    </row>
    <row r="215" spans="1:33">
      <c r="A215" s="5" t="s">
        <v>14</v>
      </c>
      <c r="B215" s="6">
        <f t="shared" si="256"/>
        <v>262230</v>
      </c>
      <c r="C215" s="7">
        <f t="shared" si="257"/>
        <v>281965</v>
      </c>
      <c r="D215" s="7">
        <f t="shared" si="258"/>
        <v>303388</v>
      </c>
      <c r="E215" s="7">
        <f t="shared" si="259"/>
        <v>283900</v>
      </c>
      <c r="F215" s="25">
        <f t="shared" si="260"/>
        <v>368587</v>
      </c>
      <c r="G215" s="63">
        <f t="shared" si="261"/>
        <v>353851</v>
      </c>
      <c r="H215" s="40">
        <f t="shared" si="262"/>
        <v>306499</v>
      </c>
      <c r="I215" s="40">
        <f t="shared" si="262"/>
        <v>360618</v>
      </c>
      <c r="J215" s="6">
        <f t="shared" si="263"/>
        <v>36611</v>
      </c>
      <c r="K215" s="7">
        <f t="shared" si="264"/>
        <v>54566</v>
      </c>
      <c r="L215" s="7">
        <f t="shared" si="265"/>
        <v>79501</v>
      </c>
      <c r="M215" s="7">
        <f t="shared" si="266"/>
        <v>96529</v>
      </c>
      <c r="N215" s="7">
        <f t="shared" si="267"/>
        <v>91579</v>
      </c>
      <c r="O215" s="7">
        <f t="shared" si="268"/>
        <v>68825</v>
      </c>
      <c r="P215" s="63">
        <f t="shared" si="269"/>
        <v>53723</v>
      </c>
      <c r="Q215" s="63">
        <f t="shared" si="269"/>
        <v>66522</v>
      </c>
      <c r="R215" s="6">
        <f t="shared" si="270"/>
        <v>66489</v>
      </c>
      <c r="S215" s="7">
        <f t="shared" si="271"/>
        <v>70593</v>
      </c>
      <c r="T215" s="7">
        <f t="shared" si="272"/>
        <v>51000</v>
      </c>
      <c r="U215" s="7">
        <f t="shared" si="273"/>
        <v>60833</v>
      </c>
      <c r="V215" s="7">
        <f t="shared" si="274"/>
        <v>62952</v>
      </c>
      <c r="W215" s="7">
        <f t="shared" si="275"/>
        <v>30045</v>
      </c>
      <c r="X215" s="40">
        <f t="shared" si="276"/>
        <v>31828</v>
      </c>
      <c r="Y215" s="40">
        <f t="shared" si="276"/>
        <v>41428</v>
      </c>
      <c r="Z215" s="6">
        <f t="shared" si="249"/>
        <v>365330</v>
      </c>
      <c r="AA215" s="7">
        <f t="shared" si="250"/>
        <v>407124</v>
      </c>
      <c r="AB215" s="7">
        <f t="shared" si="251"/>
        <v>433889</v>
      </c>
      <c r="AC215" s="7">
        <f t="shared" si="252"/>
        <v>441262</v>
      </c>
      <c r="AD215" s="7">
        <f t="shared" si="253"/>
        <v>523118</v>
      </c>
      <c r="AE215" s="63">
        <f t="shared" si="254"/>
        <v>452721</v>
      </c>
      <c r="AF215" s="40">
        <f t="shared" si="255"/>
        <v>392050</v>
      </c>
      <c r="AG215" s="40">
        <f t="shared" si="255"/>
        <v>468568</v>
      </c>
    </row>
    <row r="216" spans="1:33">
      <c r="A216" s="5" t="s">
        <v>15</v>
      </c>
      <c r="B216" s="6">
        <f t="shared" si="256"/>
        <v>288767</v>
      </c>
      <c r="C216" s="7">
        <f t="shared" si="257"/>
        <v>315242</v>
      </c>
      <c r="D216" s="7">
        <f t="shared" si="258"/>
        <v>345288</v>
      </c>
      <c r="E216" s="7">
        <f t="shared" si="259"/>
        <v>320222</v>
      </c>
      <c r="F216" s="25">
        <f t="shared" si="260"/>
        <v>408929</v>
      </c>
      <c r="G216" s="63">
        <f t="shared" si="261"/>
        <v>393488</v>
      </c>
      <c r="H216" s="40">
        <f t="shared" si="262"/>
        <v>339159</v>
      </c>
      <c r="I216" s="40">
        <f t="shared" si="262"/>
        <v>396997</v>
      </c>
      <c r="J216" s="6">
        <f t="shared" si="263"/>
        <v>41211</v>
      </c>
      <c r="K216" s="7">
        <f t="shared" si="264"/>
        <v>62535</v>
      </c>
      <c r="L216" s="7">
        <f t="shared" si="265"/>
        <v>94416</v>
      </c>
      <c r="M216" s="7">
        <f t="shared" si="266"/>
        <v>110115</v>
      </c>
      <c r="N216" s="7">
        <f t="shared" si="267"/>
        <v>99244</v>
      </c>
      <c r="O216" s="7">
        <f t="shared" si="268"/>
        <v>75353</v>
      </c>
      <c r="P216" s="63">
        <f t="shared" si="269"/>
        <v>61656</v>
      </c>
      <c r="Q216" s="63">
        <f t="shared" si="269"/>
        <v>78116</v>
      </c>
      <c r="R216" s="6">
        <f t="shared" si="270"/>
        <v>67039</v>
      </c>
      <c r="S216" s="7">
        <f t="shared" si="271"/>
        <v>70593</v>
      </c>
      <c r="T216" s="7">
        <f t="shared" si="272"/>
        <v>66763</v>
      </c>
      <c r="U216" s="7">
        <f t="shared" si="273"/>
        <v>65007</v>
      </c>
      <c r="V216" s="7">
        <f t="shared" si="274"/>
        <v>73406</v>
      </c>
      <c r="W216" s="7">
        <f t="shared" si="275"/>
        <v>35046</v>
      </c>
      <c r="X216" s="40">
        <f t="shared" si="276"/>
        <v>41350</v>
      </c>
      <c r="Y216" s="40">
        <f t="shared" si="276"/>
        <v>51444</v>
      </c>
      <c r="Z216" s="6">
        <f t="shared" si="249"/>
        <v>397017</v>
      </c>
      <c r="AA216" s="7">
        <f t="shared" si="250"/>
        <v>448370</v>
      </c>
      <c r="AB216" s="7">
        <f t="shared" si="251"/>
        <v>506467</v>
      </c>
      <c r="AC216" s="7">
        <f t="shared" si="252"/>
        <v>495344</v>
      </c>
      <c r="AD216" s="7">
        <f t="shared" si="253"/>
        <v>581579</v>
      </c>
      <c r="AE216" s="63">
        <f t="shared" si="254"/>
        <v>503887</v>
      </c>
      <c r="AF216" s="40">
        <f t="shared" si="255"/>
        <v>442165</v>
      </c>
      <c r="AG216" s="40">
        <f t="shared" si="255"/>
        <v>526557</v>
      </c>
    </row>
    <row r="217" spans="1:33" ht="13.5" thickBot="1">
      <c r="A217" s="20" t="s">
        <v>16</v>
      </c>
      <c r="B217" s="21">
        <f t="shared" si="256"/>
        <v>320820</v>
      </c>
      <c r="C217" s="22">
        <f t="shared" si="257"/>
        <v>352022</v>
      </c>
      <c r="D217" s="22">
        <f t="shared" si="258"/>
        <v>381495</v>
      </c>
      <c r="E217" s="22">
        <f t="shared" si="259"/>
        <v>357359</v>
      </c>
      <c r="F217" s="50">
        <f t="shared" si="260"/>
        <v>447670</v>
      </c>
      <c r="G217" s="64">
        <f t="shared" si="261"/>
        <v>439438</v>
      </c>
      <c r="H217" s="47">
        <f t="shared" si="262"/>
        <v>373070</v>
      </c>
      <c r="I217" s="47">
        <f t="shared" si="262"/>
        <v>435562</v>
      </c>
      <c r="J217" s="21">
        <f t="shared" si="263"/>
        <v>51340</v>
      </c>
      <c r="K217" s="22">
        <f t="shared" si="264"/>
        <v>77212</v>
      </c>
      <c r="L217" s="22">
        <f t="shared" si="265"/>
        <v>111954</v>
      </c>
      <c r="M217" s="22">
        <f t="shared" si="266"/>
        <v>123000</v>
      </c>
      <c r="N217" s="22">
        <f t="shared" si="267"/>
        <v>110918</v>
      </c>
      <c r="O217" s="22">
        <f t="shared" si="268"/>
        <v>87143</v>
      </c>
      <c r="P217" s="64">
        <f t="shared" si="269"/>
        <v>70266</v>
      </c>
      <c r="Q217" s="64">
        <f t="shared" si="269"/>
        <v>116681</v>
      </c>
      <c r="R217" s="21">
        <f t="shared" si="270"/>
        <v>67978</v>
      </c>
      <c r="S217" s="22">
        <f t="shared" si="271"/>
        <v>81861</v>
      </c>
      <c r="T217" s="22">
        <f t="shared" si="272"/>
        <v>66763</v>
      </c>
      <c r="U217" s="22">
        <f t="shared" si="273"/>
        <v>73858</v>
      </c>
      <c r="V217" s="22">
        <f t="shared" si="274"/>
        <v>73406</v>
      </c>
      <c r="W217" s="22">
        <f t="shared" si="275"/>
        <v>35046</v>
      </c>
      <c r="X217" s="47">
        <f t="shared" si="276"/>
        <v>47564</v>
      </c>
      <c r="Y217" s="47">
        <f t="shared" si="276"/>
        <v>64135</v>
      </c>
      <c r="Z217" s="21">
        <f t="shared" si="249"/>
        <v>440138</v>
      </c>
      <c r="AA217" s="22">
        <f t="shared" si="250"/>
        <v>511095</v>
      </c>
      <c r="AB217" s="22">
        <f t="shared" si="251"/>
        <v>560212</v>
      </c>
      <c r="AC217" s="22">
        <f t="shared" si="252"/>
        <v>554217</v>
      </c>
      <c r="AD217" s="22">
        <f t="shared" si="253"/>
        <v>631994</v>
      </c>
      <c r="AE217" s="64">
        <f t="shared" si="254"/>
        <v>561627</v>
      </c>
      <c r="AF217" s="47">
        <f t="shared" si="255"/>
        <v>490900</v>
      </c>
      <c r="AG217" s="47">
        <f t="shared" si="255"/>
        <v>616378</v>
      </c>
    </row>
    <row r="220" spans="1:33" ht="13.5" thickBot="1">
      <c r="AE220">
        <f>+(((AD217/AD215)+(AE217/AE215))/2)*AF215</f>
        <v>480004.00729487691</v>
      </c>
    </row>
    <row r="221" spans="1:33">
      <c r="A221" s="155" t="s">
        <v>40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10"/>
      <c r="Z221" s="121"/>
    </row>
    <row r="222" spans="1:33" ht="13.5" thickBot="1">
      <c r="A222" s="157" t="s">
        <v>38</v>
      </c>
      <c r="B222" s="158"/>
      <c r="C222" s="158"/>
      <c r="D222" s="158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11"/>
      <c r="Z222" s="121"/>
    </row>
    <row r="223" spans="1:33">
      <c r="A223" s="53"/>
      <c r="B223" s="152" t="s">
        <v>19</v>
      </c>
      <c r="C223" s="153"/>
      <c r="D223" s="153"/>
      <c r="E223" s="153"/>
      <c r="F223" s="153"/>
      <c r="G223" s="153"/>
      <c r="H223" s="153"/>
      <c r="I223" s="106"/>
      <c r="J223" s="152" t="s">
        <v>20</v>
      </c>
      <c r="K223" s="153"/>
      <c r="L223" s="153"/>
      <c r="M223" s="153"/>
      <c r="N223" s="153"/>
      <c r="O223" s="153"/>
      <c r="P223" s="153"/>
      <c r="Q223" s="106"/>
      <c r="R223" s="152" t="s">
        <v>21</v>
      </c>
      <c r="S223" s="153"/>
      <c r="T223" s="153"/>
      <c r="U223" s="153"/>
      <c r="V223" s="153"/>
      <c r="W223" s="153"/>
      <c r="X223" s="153"/>
      <c r="Y223" s="106"/>
      <c r="Z223" s="121"/>
    </row>
    <row r="224" spans="1:33">
      <c r="A224" s="2" t="s">
        <v>5</v>
      </c>
      <c r="B224" s="2">
        <v>2004</v>
      </c>
      <c r="C224" s="3">
        <v>2005</v>
      </c>
      <c r="D224" s="3">
        <v>2006</v>
      </c>
      <c r="E224" s="3">
        <v>2007</v>
      </c>
      <c r="F224" s="3">
        <v>2008</v>
      </c>
      <c r="G224" s="3">
        <v>2009</v>
      </c>
      <c r="H224" s="55">
        <v>2010</v>
      </c>
      <c r="I224" s="55">
        <v>2011</v>
      </c>
      <c r="J224" s="2">
        <v>2004</v>
      </c>
      <c r="K224" s="3">
        <v>2005</v>
      </c>
      <c r="L224" s="3">
        <v>2006</v>
      </c>
      <c r="M224" s="3">
        <v>2007</v>
      </c>
      <c r="N224" s="3">
        <v>2008</v>
      </c>
      <c r="O224" s="3">
        <v>2009</v>
      </c>
      <c r="P224" s="55">
        <v>2010</v>
      </c>
      <c r="Q224" s="55">
        <v>2011</v>
      </c>
      <c r="R224" s="2">
        <v>2004</v>
      </c>
      <c r="S224" s="3">
        <v>2005</v>
      </c>
      <c r="T224" s="3">
        <v>2006</v>
      </c>
      <c r="U224" s="3">
        <v>2007</v>
      </c>
      <c r="V224" s="3">
        <v>2008</v>
      </c>
      <c r="W224" s="3">
        <v>2009</v>
      </c>
      <c r="X224" s="55">
        <v>2010</v>
      </c>
      <c r="Y224" s="48">
        <v>2011</v>
      </c>
      <c r="Z224" s="104"/>
    </row>
    <row r="225" spans="1:25">
      <c r="A225" s="11" t="s">
        <v>6</v>
      </c>
      <c r="B225" s="6">
        <f t="shared" ref="B225:X225" si="277">+B187</f>
        <v>1433</v>
      </c>
      <c r="C225" s="7">
        <f t="shared" si="277"/>
        <v>1706</v>
      </c>
      <c r="D225" s="7">
        <f t="shared" si="277"/>
        <v>1327</v>
      </c>
      <c r="E225" s="7">
        <f t="shared" si="277"/>
        <v>2702</v>
      </c>
      <c r="F225" s="25">
        <f t="shared" si="277"/>
        <v>2238</v>
      </c>
      <c r="G225" s="67">
        <f t="shared" si="277"/>
        <v>2790</v>
      </c>
      <c r="H225" s="51">
        <f t="shared" si="277"/>
        <v>1642</v>
      </c>
      <c r="I225" s="51">
        <f t="shared" ref="I225" si="278">+I187</f>
        <v>1440</v>
      </c>
      <c r="J225" s="6">
        <f t="shared" si="277"/>
        <v>633</v>
      </c>
      <c r="K225" s="7">
        <f t="shared" si="277"/>
        <v>657</v>
      </c>
      <c r="L225" s="7">
        <f t="shared" si="277"/>
        <v>574</v>
      </c>
      <c r="M225" s="7">
        <f t="shared" si="277"/>
        <v>958</v>
      </c>
      <c r="N225" s="25">
        <f t="shared" si="277"/>
        <v>905</v>
      </c>
      <c r="O225" s="7">
        <f t="shared" si="277"/>
        <v>1047</v>
      </c>
      <c r="P225" s="69">
        <f t="shared" si="277"/>
        <v>806</v>
      </c>
      <c r="Q225" s="69">
        <f t="shared" ref="Q225" si="279">+Q187</f>
        <v>357</v>
      </c>
      <c r="R225" s="6">
        <f t="shared" si="277"/>
        <v>0</v>
      </c>
      <c r="S225" s="7">
        <f t="shared" si="277"/>
        <v>0</v>
      </c>
      <c r="T225" s="7">
        <f t="shared" si="277"/>
        <v>0</v>
      </c>
      <c r="U225" s="7">
        <f t="shared" si="277"/>
        <v>0</v>
      </c>
      <c r="V225" s="25">
        <f t="shared" si="277"/>
        <v>0</v>
      </c>
      <c r="W225" s="7">
        <f t="shared" si="277"/>
        <v>0</v>
      </c>
      <c r="X225" s="69">
        <f t="shared" si="277"/>
        <v>0</v>
      </c>
      <c r="Y225" s="69">
        <f t="shared" ref="Y225" si="280">+Y187</f>
        <v>0</v>
      </c>
    </row>
    <row r="226" spans="1:25">
      <c r="A226" s="5" t="s">
        <v>24</v>
      </c>
      <c r="B226" s="6">
        <f t="shared" ref="B226:B236" si="281">+B225+B188</f>
        <v>2888</v>
      </c>
      <c r="C226" s="7">
        <f t="shared" ref="C226:C236" si="282">+C225+C188</f>
        <v>3043</v>
      </c>
      <c r="D226" s="7">
        <f t="shared" ref="D226:D236" si="283">+D225+D188</f>
        <v>2734</v>
      </c>
      <c r="E226" s="7">
        <f t="shared" ref="E226:E236" si="284">+E225+E188</f>
        <v>4777</v>
      </c>
      <c r="F226" s="25">
        <f t="shared" ref="F226:F236" si="285">+F225+F188</f>
        <v>4280</v>
      </c>
      <c r="G226" s="63">
        <f t="shared" ref="G226:G236" si="286">+G225+G188</f>
        <v>5041</v>
      </c>
      <c r="H226" s="40">
        <f t="shared" ref="H226:I236" si="287">+H225+H188</f>
        <v>2706</v>
      </c>
      <c r="I226" s="40">
        <f t="shared" si="287"/>
        <v>2528</v>
      </c>
      <c r="J226" s="6">
        <f t="shared" ref="J226:J236" si="288">+J225+J188</f>
        <v>1284</v>
      </c>
      <c r="K226" s="7">
        <f t="shared" ref="K226:K236" si="289">+K225+K188</f>
        <v>1262</v>
      </c>
      <c r="L226" s="7">
        <f t="shared" ref="L226:L236" si="290">+L225+L188</f>
        <v>1040</v>
      </c>
      <c r="M226" s="7">
        <f t="shared" ref="M226:M236" si="291">+M225+M188</f>
        <v>1527</v>
      </c>
      <c r="N226" s="25">
        <f t="shared" ref="N226:N236" si="292">+N225+N188</f>
        <v>1685</v>
      </c>
      <c r="O226" s="7">
        <f t="shared" ref="O226:O236" si="293">+O225+O188</f>
        <v>1988</v>
      </c>
      <c r="P226" s="29">
        <f t="shared" ref="P226:Q236" si="294">+P225+P188</f>
        <v>1305</v>
      </c>
      <c r="Q226" s="29">
        <f t="shared" si="294"/>
        <v>704</v>
      </c>
      <c r="R226" s="6">
        <f t="shared" ref="R226:R236" si="295">+R225+R188</f>
        <v>0</v>
      </c>
      <c r="S226" s="7">
        <f t="shared" ref="S226:S236" si="296">+S225+S188</f>
        <v>0</v>
      </c>
      <c r="T226" s="7">
        <f t="shared" ref="T226:T236" si="297">+T225+T188</f>
        <v>0</v>
      </c>
      <c r="U226" s="7">
        <f t="shared" ref="U226:U236" si="298">+U225+U188</f>
        <v>0</v>
      </c>
      <c r="V226" s="25">
        <f t="shared" ref="V226:V236" si="299">+V225+V188</f>
        <v>10</v>
      </c>
      <c r="W226" s="7">
        <f t="shared" ref="W226:W236" si="300">+W225+W188</f>
        <v>0</v>
      </c>
      <c r="X226" s="29">
        <f t="shared" ref="X226:Y236" si="301">+X225+X188</f>
        <v>0</v>
      </c>
      <c r="Y226" s="29">
        <f t="shared" si="301"/>
        <v>0</v>
      </c>
    </row>
    <row r="227" spans="1:25">
      <c r="A227" s="11" t="s">
        <v>7</v>
      </c>
      <c r="B227" s="6">
        <f t="shared" si="281"/>
        <v>3997</v>
      </c>
      <c r="C227" s="7">
        <f t="shared" si="282"/>
        <v>4656</v>
      </c>
      <c r="D227" s="7">
        <f t="shared" si="283"/>
        <v>4374</v>
      </c>
      <c r="E227" s="7">
        <f t="shared" si="284"/>
        <v>6532</v>
      </c>
      <c r="F227" s="25">
        <f t="shared" si="285"/>
        <v>6723</v>
      </c>
      <c r="G227" s="63">
        <f t="shared" si="286"/>
        <v>7037</v>
      </c>
      <c r="H227" s="40">
        <f t="shared" si="287"/>
        <v>3853</v>
      </c>
      <c r="I227" s="40">
        <f t="shared" si="287"/>
        <v>3932</v>
      </c>
      <c r="J227" s="6">
        <f t="shared" si="288"/>
        <v>1818</v>
      </c>
      <c r="K227" s="7">
        <f t="shared" si="289"/>
        <v>1814</v>
      </c>
      <c r="L227" s="7">
        <f t="shared" si="290"/>
        <v>1599</v>
      </c>
      <c r="M227" s="7">
        <f t="shared" si="291"/>
        <v>2252</v>
      </c>
      <c r="N227" s="25">
        <f t="shared" si="292"/>
        <v>2597</v>
      </c>
      <c r="O227" s="7">
        <f t="shared" si="293"/>
        <v>2986</v>
      </c>
      <c r="P227" s="29">
        <f t="shared" si="294"/>
        <v>1804</v>
      </c>
      <c r="Q227" s="29">
        <f t="shared" si="294"/>
        <v>997</v>
      </c>
      <c r="R227" s="6">
        <f t="shared" si="295"/>
        <v>0</v>
      </c>
      <c r="S227" s="7">
        <f t="shared" si="296"/>
        <v>0</v>
      </c>
      <c r="T227" s="7">
        <f t="shared" si="297"/>
        <v>0</v>
      </c>
      <c r="U227" s="7">
        <f t="shared" si="298"/>
        <v>0</v>
      </c>
      <c r="V227" s="25">
        <f t="shared" si="299"/>
        <v>10</v>
      </c>
      <c r="W227" s="7">
        <f t="shared" si="300"/>
        <v>0</v>
      </c>
      <c r="X227" s="29">
        <f t="shared" si="301"/>
        <v>0</v>
      </c>
      <c r="Y227" s="29">
        <f t="shared" si="301"/>
        <v>0</v>
      </c>
    </row>
    <row r="228" spans="1:25">
      <c r="A228" s="11" t="s">
        <v>8</v>
      </c>
      <c r="B228" s="6">
        <f t="shared" si="281"/>
        <v>4917</v>
      </c>
      <c r="C228" s="7">
        <f t="shared" si="282"/>
        <v>6165</v>
      </c>
      <c r="D228" s="7">
        <f t="shared" si="283"/>
        <v>5862</v>
      </c>
      <c r="E228" s="7">
        <f t="shared" si="284"/>
        <v>8492</v>
      </c>
      <c r="F228" s="25">
        <f t="shared" si="285"/>
        <v>8411</v>
      </c>
      <c r="G228" s="63">
        <f t="shared" si="286"/>
        <v>8700</v>
      </c>
      <c r="H228" s="40">
        <f t="shared" si="287"/>
        <v>4851</v>
      </c>
      <c r="I228" s="40">
        <f t="shared" si="287"/>
        <v>5128</v>
      </c>
      <c r="J228" s="6">
        <f t="shared" si="288"/>
        <v>2317</v>
      </c>
      <c r="K228" s="7">
        <f t="shared" si="289"/>
        <v>2329</v>
      </c>
      <c r="L228" s="7">
        <f t="shared" si="290"/>
        <v>2175</v>
      </c>
      <c r="M228" s="7">
        <f t="shared" si="291"/>
        <v>2760</v>
      </c>
      <c r="N228" s="25">
        <f t="shared" si="292"/>
        <v>3467</v>
      </c>
      <c r="O228" s="7">
        <f t="shared" si="293"/>
        <v>3776</v>
      </c>
      <c r="P228" s="29">
        <f t="shared" si="294"/>
        <v>2164</v>
      </c>
      <c r="Q228" s="29">
        <f t="shared" si="294"/>
        <v>1269</v>
      </c>
      <c r="R228" s="6">
        <f t="shared" si="295"/>
        <v>0</v>
      </c>
      <c r="S228" s="7">
        <f t="shared" si="296"/>
        <v>0</v>
      </c>
      <c r="T228" s="7">
        <f t="shared" si="297"/>
        <v>0</v>
      </c>
      <c r="U228" s="7">
        <f t="shared" si="298"/>
        <v>0</v>
      </c>
      <c r="V228" s="25">
        <f t="shared" si="299"/>
        <v>10</v>
      </c>
      <c r="W228" s="7">
        <f t="shared" si="300"/>
        <v>0</v>
      </c>
      <c r="X228" s="29">
        <f t="shared" si="301"/>
        <v>0</v>
      </c>
      <c r="Y228" s="29">
        <f t="shared" si="301"/>
        <v>0</v>
      </c>
    </row>
    <row r="229" spans="1:25">
      <c r="A229" s="11" t="s">
        <v>9</v>
      </c>
      <c r="B229" s="6">
        <f t="shared" si="281"/>
        <v>6005</v>
      </c>
      <c r="C229" s="7">
        <f t="shared" si="282"/>
        <v>7196</v>
      </c>
      <c r="D229" s="7">
        <f t="shared" si="283"/>
        <v>7333</v>
      </c>
      <c r="E229" s="7">
        <f t="shared" si="284"/>
        <v>11232</v>
      </c>
      <c r="F229" s="25">
        <f t="shared" si="285"/>
        <v>10385</v>
      </c>
      <c r="G229" s="63">
        <f t="shared" si="286"/>
        <v>10609</v>
      </c>
      <c r="H229" s="40">
        <f t="shared" si="287"/>
        <v>5809</v>
      </c>
      <c r="I229" s="40">
        <f t="shared" si="287"/>
        <v>6667</v>
      </c>
      <c r="J229" s="6">
        <f t="shared" si="288"/>
        <v>2813</v>
      </c>
      <c r="K229" s="7">
        <f t="shared" si="289"/>
        <v>2779</v>
      </c>
      <c r="L229" s="7">
        <f t="shared" si="290"/>
        <v>2749</v>
      </c>
      <c r="M229" s="7">
        <f t="shared" si="291"/>
        <v>3445</v>
      </c>
      <c r="N229" s="25">
        <f t="shared" si="292"/>
        <v>4411</v>
      </c>
      <c r="O229" s="7">
        <f t="shared" si="293"/>
        <v>4472</v>
      </c>
      <c r="P229" s="29">
        <f t="shared" si="294"/>
        <v>2421</v>
      </c>
      <c r="Q229" s="29">
        <f t="shared" si="294"/>
        <v>1591</v>
      </c>
      <c r="R229" s="6">
        <f t="shared" si="295"/>
        <v>0</v>
      </c>
      <c r="S229" s="7">
        <f t="shared" si="296"/>
        <v>0</v>
      </c>
      <c r="T229" s="7">
        <f t="shared" si="297"/>
        <v>0</v>
      </c>
      <c r="U229" s="7">
        <f t="shared" si="298"/>
        <v>0</v>
      </c>
      <c r="V229" s="25">
        <f t="shared" si="299"/>
        <v>10</v>
      </c>
      <c r="W229" s="7">
        <f t="shared" si="300"/>
        <v>1</v>
      </c>
      <c r="X229" s="29">
        <f t="shared" si="301"/>
        <v>0</v>
      </c>
      <c r="Y229" s="29">
        <f t="shared" si="301"/>
        <v>0</v>
      </c>
    </row>
    <row r="230" spans="1:25">
      <c r="A230" s="11" t="s">
        <v>10</v>
      </c>
      <c r="B230" s="6">
        <f t="shared" si="281"/>
        <v>7409</v>
      </c>
      <c r="C230" s="7">
        <f t="shared" si="282"/>
        <v>8624</v>
      </c>
      <c r="D230" s="7">
        <f t="shared" si="283"/>
        <v>8822</v>
      </c>
      <c r="E230" s="7">
        <f t="shared" si="284"/>
        <v>13188</v>
      </c>
      <c r="F230" s="25">
        <f t="shared" si="285"/>
        <v>12160</v>
      </c>
      <c r="G230" s="63">
        <f t="shared" si="286"/>
        <v>11886</v>
      </c>
      <c r="H230" s="40">
        <f t="shared" si="287"/>
        <v>7003</v>
      </c>
      <c r="I230" s="40">
        <f t="shared" si="287"/>
        <v>8066</v>
      </c>
      <c r="J230" s="6">
        <f t="shared" si="288"/>
        <v>3237</v>
      </c>
      <c r="K230" s="7">
        <f t="shared" si="289"/>
        <v>3256</v>
      </c>
      <c r="L230" s="7">
        <f t="shared" si="290"/>
        <v>3270</v>
      </c>
      <c r="M230" s="7">
        <f t="shared" si="291"/>
        <v>4257</v>
      </c>
      <c r="N230" s="25">
        <f t="shared" si="292"/>
        <v>4953</v>
      </c>
      <c r="O230" s="7">
        <f t="shared" si="293"/>
        <v>5152</v>
      </c>
      <c r="P230" s="29">
        <f t="shared" si="294"/>
        <v>2674</v>
      </c>
      <c r="Q230" s="29">
        <f t="shared" si="294"/>
        <v>1909</v>
      </c>
      <c r="R230" s="6">
        <f t="shared" si="295"/>
        <v>0</v>
      </c>
      <c r="S230" s="7">
        <f t="shared" si="296"/>
        <v>0</v>
      </c>
      <c r="T230" s="7">
        <f t="shared" si="297"/>
        <v>0</v>
      </c>
      <c r="U230" s="7">
        <f t="shared" si="298"/>
        <v>0</v>
      </c>
      <c r="V230" s="25">
        <f t="shared" si="299"/>
        <v>10</v>
      </c>
      <c r="W230" s="7">
        <f t="shared" si="300"/>
        <v>1</v>
      </c>
      <c r="X230" s="29">
        <f t="shared" si="301"/>
        <v>0</v>
      </c>
      <c r="Y230" s="29">
        <f t="shared" si="301"/>
        <v>0</v>
      </c>
    </row>
    <row r="231" spans="1:25">
      <c r="A231" s="11" t="s">
        <v>11</v>
      </c>
      <c r="B231" s="6">
        <f t="shared" si="281"/>
        <v>9325</v>
      </c>
      <c r="C231" s="7">
        <f t="shared" si="282"/>
        <v>10629</v>
      </c>
      <c r="D231" s="7">
        <f t="shared" si="283"/>
        <v>10670</v>
      </c>
      <c r="E231" s="7">
        <f t="shared" si="284"/>
        <v>15309</v>
      </c>
      <c r="F231" s="25">
        <f t="shared" si="285"/>
        <v>14322</v>
      </c>
      <c r="G231" s="63">
        <f t="shared" si="286"/>
        <v>13784</v>
      </c>
      <c r="H231" s="40">
        <f t="shared" si="287"/>
        <v>8383</v>
      </c>
      <c r="I231" s="40">
        <f t="shared" si="287"/>
        <v>9786</v>
      </c>
      <c r="J231" s="6">
        <f t="shared" si="288"/>
        <v>3739</v>
      </c>
      <c r="K231" s="7">
        <f t="shared" si="289"/>
        <v>3796</v>
      </c>
      <c r="L231" s="7">
        <f t="shared" si="290"/>
        <v>3836</v>
      </c>
      <c r="M231" s="7">
        <f t="shared" si="291"/>
        <v>5007</v>
      </c>
      <c r="N231" s="25">
        <f t="shared" si="292"/>
        <v>5529</v>
      </c>
      <c r="O231" s="7">
        <f t="shared" si="293"/>
        <v>5789</v>
      </c>
      <c r="P231" s="29">
        <f t="shared" si="294"/>
        <v>2918</v>
      </c>
      <c r="Q231" s="29">
        <f t="shared" si="294"/>
        <v>2259</v>
      </c>
      <c r="R231" s="6">
        <f t="shared" si="295"/>
        <v>18</v>
      </c>
      <c r="S231" s="7">
        <f t="shared" si="296"/>
        <v>0</v>
      </c>
      <c r="T231" s="7">
        <f t="shared" si="297"/>
        <v>0</v>
      </c>
      <c r="U231" s="7">
        <f t="shared" si="298"/>
        <v>17</v>
      </c>
      <c r="V231" s="25">
        <f t="shared" si="299"/>
        <v>10</v>
      </c>
      <c r="W231" s="7">
        <f t="shared" si="300"/>
        <v>1</v>
      </c>
      <c r="X231" s="29">
        <f t="shared" si="301"/>
        <v>0</v>
      </c>
      <c r="Y231" s="29">
        <f t="shared" si="301"/>
        <v>26</v>
      </c>
    </row>
    <row r="232" spans="1:25">
      <c r="A232" s="11" t="s">
        <v>12</v>
      </c>
      <c r="B232" s="6">
        <f t="shared" si="281"/>
        <v>10644</v>
      </c>
      <c r="C232" s="7">
        <f t="shared" si="282"/>
        <v>12595</v>
      </c>
      <c r="D232" s="7">
        <f t="shared" si="283"/>
        <v>12847</v>
      </c>
      <c r="E232" s="7">
        <f t="shared" si="284"/>
        <v>17098</v>
      </c>
      <c r="F232" s="25">
        <f t="shared" si="285"/>
        <v>16462</v>
      </c>
      <c r="G232" s="63">
        <f t="shared" si="286"/>
        <v>15541</v>
      </c>
      <c r="H232" s="40">
        <f t="shared" si="287"/>
        <v>9922</v>
      </c>
      <c r="I232" s="40">
        <f t="shared" si="287"/>
        <v>11714</v>
      </c>
      <c r="J232" s="6">
        <f t="shared" si="288"/>
        <v>4150</v>
      </c>
      <c r="K232" s="7">
        <f t="shared" si="289"/>
        <v>4376</v>
      </c>
      <c r="L232" s="7">
        <f t="shared" si="290"/>
        <v>4451</v>
      </c>
      <c r="M232" s="7">
        <f t="shared" si="291"/>
        <v>5847</v>
      </c>
      <c r="N232" s="25">
        <f t="shared" si="292"/>
        <v>6034</v>
      </c>
      <c r="O232" s="7">
        <f t="shared" si="293"/>
        <v>6428</v>
      </c>
      <c r="P232" s="29">
        <f t="shared" si="294"/>
        <v>3159</v>
      </c>
      <c r="Q232" s="29">
        <f t="shared" si="294"/>
        <v>2514</v>
      </c>
      <c r="R232" s="6">
        <f t="shared" si="295"/>
        <v>18</v>
      </c>
      <c r="S232" s="7">
        <f t="shared" si="296"/>
        <v>0</v>
      </c>
      <c r="T232" s="7">
        <f t="shared" si="297"/>
        <v>0</v>
      </c>
      <c r="U232" s="7">
        <f t="shared" si="298"/>
        <v>17</v>
      </c>
      <c r="V232" s="25">
        <f t="shared" si="299"/>
        <v>10</v>
      </c>
      <c r="W232" s="7">
        <f t="shared" si="300"/>
        <v>8.5</v>
      </c>
      <c r="X232" s="29">
        <f t="shared" si="301"/>
        <v>0</v>
      </c>
      <c r="Y232" s="29">
        <f t="shared" si="301"/>
        <v>26</v>
      </c>
    </row>
    <row r="233" spans="1:25">
      <c r="A233" s="11" t="s">
        <v>13</v>
      </c>
      <c r="B233" s="6">
        <f t="shared" si="281"/>
        <v>11927</v>
      </c>
      <c r="C233" s="7">
        <f t="shared" si="282"/>
        <v>14351</v>
      </c>
      <c r="D233" s="7">
        <f t="shared" si="283"/>
        <v>14407</v>
      </c>
      <c r="E233" s="7">
        <f t="shared" si="284"/>
        <v>19098</v>
      </c>
      <c r="F233" s="25">
        <f t="shared" si="285"/>
        <v>18225</v>
      </c>
      <c r="G233" s="63">
        <f t="shared" si="286"/>
        <v>16972</v>
      </c>
      <c r="H233" s="40">
        <f t="shared" si="287"/>
        <v>11247</v>
      </c>
      <c r="I233" s="40">
        <f t="shared" si="287"/>
        <v>13272</v>
      </c>
      <c r="J233" s="6">
        <f t="shared" si="288"/>
        <v>4604</v>
      </c>
      <c r="K233" s="7">
        <f t="shared" si="289"/>
        <v>5011</v>
      </c>
      <c r="L233" s="7">
        <f t="shared" si="290"/>
        <v>5077</v>
      </c>
      <c r="M233" s="7">
        <f t="shared" si="291"/>
        <v>6580</v>
      </c>
      <c r="N233" s="25">
        <f t="shared" si="292"/>
        <v>6721</v>
      </c>
      <c r="O233" s="7">
        <f t="shared" si="293"/>
        <v>7025</v>
      </c>
      <c r="P233" s="29">
        <f t="shared" si="294"/>
        <v>3385</v>
      </c>
      <c r="Q233" s="29">
        <f t="shared" si="294"/>
        <v>2760</v>
      </c>
      <c r="R233" s="6">
        <f t="shared" si="295"/>
        <v>18</v>
      </c>
      <c r="S233" s="7">
        <f t="shared" si="296"/>
        <v>0</v>
      </c>
      <c r="T233" s="7">
        <f t="shared" si="297"/>
        <v>0</v>
      </c>
      <c r="U233" s="7">
        <f t="shared" si="298"/>
        <v>17</v>
      </c>
      <c r="V233" s="25">
        <f t="shared" si="299"/>
        <v>10</v>
      </c>
      <c r="W233" s="7">
        <f t="shared" si="300"/>
        <v>8.5</v>
      </c>
      <c r="X233" s="29">
        <f t="shared" si="301"/>
        <v>0</v>
      </c>
      <c r="Y233" s="29">
        <f t="shared" si="301"/>
        <v>26</v>
      </c>
    </row>
    <row r="234" spans="1:25">
      <c r="A234" s="11" t="s">
        <v>14</v>
      </c>
      <c r="B234" s="6">
        <f t="shared" si="281"/>
        <v>13247</v>
      </c>
      <c r="C234" s="7">
        <f t="shared" si="282"/>
        <v>16186</v>
      </c>
      <c r="D234" s="7">
        <f t="shared" si="283"/>
        <v>16465</v>
      </c>
      <c r="E234" s="7">
        <f t="shared" si="284"/>
        <v>21641</v>
      </c>
      <c r="F234" s="25">
        <f t="shared" si="285"/>
        <v>20063</v>
      </c>
      <c r="G234" s="63">
        <f t="shared" si="286"/>
        <v>18714</v>
      </c>
      <c r="H234" s="40">
        <f t="shared" si="287"/>
        <v>12333</v>
      </c>
      <c r="I234" s="40">
        <f t="shared" si="287"/>
        <v>14508</v>
      </c>
      <c r="J234" s="6">
        <f t="shared" si="288"/>
        <v>5029</v>
      </c>
      <c r="K234" s="7">
        <f t="shared" si="289"/>
        <v>5522</v>
      </c>
      <c r="L234" s="7">
        <f t="shared" si="290"/>
        <v>5916</v>
      </c>
      <c r="M234" s="7">
        <f t="shared" si="291"/>
        <v>7277</v>
      </c>
      <c r="N234" s="25">
        <f t="shared" si="292"/>
        <v>7483</v>
      </c>
      <c r="O234" s="7">
        <f t="shared" si="293"/>
        <v>7679</v>
      </c>
      <c r="P234" s="29">
        <f t="shared" si="294"/>
        <v>3637</v>
      </c>
      <c r="Q234" s="29">
        <f t="shared" si="294"/>
        <v>3067</v>
      </c>
      <c r="R234" s="6">
        <f t="shared" si="295"/>
        <v>47</v>
      </c>
      <c r="S234" s="7">
        <f t="shared" si="296"/>
        <v>0</v>
      </c>
      <c r="T234" s="7">
        <f t="shared" si="297"/>
        <v>0</v>
      </c>
      <c r="U234" s="7">
        <f t="shared" si="298"/>
        <v>17</v>
      </c>
      <c r="V234" s="25">
        <f t="shared" si="299"/>
        <v>10</v>
      </c>
      <c r="W234" s="7">
        <f t="shared" si="300"/>
        <v>8.5</v>
      </c>
      <c r="X234" s="29">
        <f t="shared" si="301"/>
        <v>7</v>
      </c>
      <c r="Y234" s="29">
        <f t="shared" si="301"/>
        <v>26</v>
      </c>
    </row>
    <row r="235" spans="1:25">
      <c r="A235" s="11" t="s">
        <v>15</v>
      </c>
      <c r="B235" s="6">
        <f t="shared" si="281"/>
        <v>14935</v>
      </c>
      <c r="C235" s="7">
        <f t="shared" si="282"/>
        <v>18228</v>
      </c>
      <c r="D235" s="7">
        <f t="shared" si="283"/>
        <v>18983</v>
      </c>
      <c r="E235" s="7">
        <f t="shared" si="284"/>
        <v>23844</v>
      </c>
      <c r="F235" s="25">
        <f t="shared" si="285"/>
        <v>22154</v>
      </c>
      <c r="G235" s="63">
        <f t="shared" si="286"/>
        <v>20462</v>
      </c>
      <c r="H235" s="40">
        <f t="shared" si="287"/>
        <v>13661</v>
      </c>
      <c r="I235" s="40">
        <f t="shared" si="287"/>
        <v>16342</v>
      </c>
      <c r="J235" s="6">
        <f t="shared" si="288"/>
        <v>5536</v>
      </c>
      <c r="K235" s="7">
        <f t="shared" si="289"/>
        <v>6169</v>
      </c>
      <c r="L235" s="7">
        <f t="shared" si="290"/>
        <v>6692</v>
      </c>
      <c r="M235" s="7">
        <f t="shared" si="291"/>
        <v>8082</v>
      </c>
      <c r="N235" s="25">
        <f t="shared" si="292"/>
        <v>8311</v>
      </c>
      <c r="O235" s="7">
        <f t="shared" si="293"/>
        <v>8367</v>
      </c>
      <c r="P235" s="29">
        <f t="shared" si="294"/>
        <v>3952</v>
      </c>
      <c r="Q235" s="29">
        <f t="shared" si="294"/>
        <v>3418</v>
      </c>
      <c r="R235" s="6">
        <f t="shared" si="295"/>
        <v>47</v>
      </c>
      <c r="S235" s="7">
        <f t="shared" si="296"/>
        <v>0</v>
      </c>
      <c r="T235" s="7">
        <f t="shared" si="297"/>
        <v>0</v>
      </c>
      <c r="U235" s="7">
        <f t="shared" si="298"/>
        <v>17</v>
      </c>
      <c r="V235" s="25">
        <f t="shared" si="299"/>
        <v>10</v>
      </c>
      <c r="W235" s="7">
        <f t="shared" si="300"/>
        <v>8.5</v>
      </c>
      <c r="X235" s="29">
        <f t="shared" si="301"/>
        <v>7</v>
      </c>
      <c r="Y235" s="29">
        <f t="shared" si="301"/>
        <v>26</v>
      </c>
    </row>
    <row r="236" spans="1:25" ht="13.5" thickBot="1">
      <c r="A236" s="23" t="s">
        <v>16</v>
      </c>
      <c r="B236" s="21">
        <f t="shared" si="281"/>
        <v>16643</v>
      </c>
      <c r="C236" s="22">
        <f t="shared" si="282"/>
        <v>20104</v>
      </c>
      <c r="D236" s="22">
        <f t="shared" si="283"/>
        <v>21460</v>
      </c>
      <c r="E236" s="22">
        <f t="shared" si="284"/>
        <v>26410</v>
      </c>
      <c r="F236" s="50">
        <f t="shared" si="285"/>
        <v>24505</v>
      </c>
      <c r="G236" s="64">
        <f t="shared" si="286"/>
        <v>22461</v>
      </c>
      <c r="H236" s="47">
        <f t="shared" si="287"/>
        <v>15106</v>
      </c>
      <c r="I236" s="47">
        <f t="shared" si="287"/>
        <v>17975</v>
      </c>
      <c r="J236" s="21">
        <f t="shared" si="288"/>
        <v>6149</v>
      </c>
      <c r="K236" s="22">
        <f t="shared" si="289"/>
        <v>6740</v>
      </c>
      <c r="L236" s="22">
        <f t="shared" si="290"/>
        <v>7509</v>
      </c>
      <c r="M236" s="22">
        <f t="shared" si="291"/>
        <v>9013</v>
      </c>
      <c r="N236" s="50">
        <f t="shared" si="292"/>
        <v>9139</v>
      </c>
      <c r="O236" s="22">
        <f t="shared" si="293"/>
        <v>9118</v>
      </c>
      <c r="P236" s="30">
        <f t="shared" si="294"/>
        <v>4269</v>
      </c>
      <c r="Q236" s="30">
        <f t="shared" si="294"/>
        <v>3766</v>
      </c>
      <c r="R236" s="21">
        <f t="shared" si="295"/>
        <v>52</v>
      </c>
      <c r="S236" s="22">
        <f t="shared" si="296"/>
        <v>0</v>
      </c>
      <c r="T236" s="22">
        <f t="shared" si="297"/>
        <v>0</v>
      </c>
      <c r="U236" s="22">
        <f t="shared" si="298"/>
        <v>17</v>
      </c>
      <c r="V236" s="50">
        <f t="shared" si="299"/>
        <v>10</v>
      </c>
      <c r="W236" s="22">
        <f t="shared" si="300"/>
        <v>9.5</v>
      </c>
      <c r="X236" s="30">
        <f t="shared" si="301"/>
        <v>7</v>
      </c>
      <c r="Y236" s="30">
        <f t="shared" si="301"/>
        <v>26</v>
      </c>
    </row>
    <row r="249" spans="3:3">
      <c r="C249" s="58"/>
    </row>
  </sheetData>
  <mergeCells count="66">
    <mergeCell ref="R127:X127"/>
    <mergeCell ref="B185:H185"/>
    <mergeCell ref="J185:P185"/>
    <mergeCell ref="R185:X185"/>
    <mergeCell ref="Z165:AF165"/>
    <mergeCell ref="A164:AF164"/>
    <mergeCell ref="A184:X184"/>
    <mergeCell ref="R146:X146"/>
    <mergeCell ref="B146:H146"/>
    <mergeCell ref="A163:AF163"/>
    <mergeCell ref="J165:P165"/>
    <mergeCell ref="A183:X183"/>
    <mergeCell ref="R165:X165"/>
    <mergeCell ref="A106:AF106"/>
    <mergeCell ref="A107:AF107"/>
    <mergeCell ref="Z89:AF89"/>
    <mergeCell ref="A87:AF87"/>
    <mergeCell ref="A88:AF88"/>
    <mergeCell ref="Z108:AF108"/>
    <mergeCell ref="R108:X108"/>
    <mergeCell ref="A3:AF3"/>
    <mergeCell ref="A4:AF4"/>
    <mergeCell ref="A23:AF23"/>
    <mergeCell ref="A43:X43"/>
    <mergeCell ref="B5:H5"/>
    <mergeCell ref="Z25:AF25"/>
    <mergeCell ref="Z5:AF5"/>
    <mergeCell ref="R5:X5"/>
    <mergeCell ref="J5:P5"/>
    <mergeCell ref="B25:H25"/>
    <mergeCell ref="A82:H82"/>
    <mergeCell ref="B89:H89"/>
    <mergeCell ref="J89:P89"/>
    <mergeCell ref="R89:X89"/>
    <mergeCell ref="R223:X223"/>
    <mergeCell ref="J223:P223"/>
    <mergeCell ref="J108:P108"/>
    <mergeCell ref="J127:P127"/>
    <mergeCell ref="A202:AF202"/>
    <mergeCell ref="J146:P146"/>
    <mergeCell ref="A125:X125"/>
    <mergeCell ref="A126:X126"/>
    <mergeCell ref="B165:H165"/>
    <mergeCell ref="A145:X145"/>
    <mergeCell ref="A203:AF203"/>
    <mergeCell ref="A221:X221"/>
    <mergeCell ref="Z204:AF204"/>
    <mergeCell ref="B223:H223"/>
    <mergeCell ref="B204:H204"/>
    <mergeCell ref="J204:P204"/>
    <mergeCell ref="R204:X204"/>
    <mergeCell ref="A222:X222"/>
    <mergeCell ref="R25:X25"/>
    <mergeCell ref="J65:P65"/>
    <mergeCell ref="R65:X65"/>
    <mergeCell ref="R45:X45"/>
    <mergeCell ref="J45:P45"/>
    <mergeCell ref="A64:X64"/>
    <mergeCell ref="B65:H65"/>
    <mergeCell ref="B45:H45"/>
    <mergeCell ref="A44:X44"/>
    <mergeCell ref="A63:X63"/>
    <mergeCell ref="J25:P25"/>
    <mergeCell ref="A144:X144"/>
    <mergeCell ref="B108:H108"/>
    <mergeCell ref="B127:H127"/>
  </mergeCells>
  <phoneticPr fontId="2" type="noConversion"/>
  <pageMargins left="0.75" right="0.75" top="1" bottom="1" header="0" footer="0"/>
  <pageSetup scale="15" orientation="landscape" r:id="rId1"/>
  <headerFooter alignWithMargins="0"/>
  <rowBreaks count="1" manualBreakCount="1">
    <brk id="16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ARICA</vt:lpstr>
      <vt:lpstr>IQUIQUE</vt:lpstr>
      <vt:lpstr>ANTOFAGASTA</vt:lpstr>
      <vt:lpstr>COQUIMBO</vt:lpstr>
      <vt:lpstr>VALPARAISO</vt:lpstr>
      <vt:lpstr>SAN ANTONIO</vt:lpstr>
      <vt:lpstr>TALCAHUANO</vt:lpstr>
      <vt:lpstr>PTO MONTT</vt:lpstr>
      <vt:lpstr>CHACABUCO</vt:lpstr>
      <vt:lpstr>AUSTRAL</vt:lpstr>
      <vt:lpstr>CONSOLIDADO</vt:lpstr>
      <vt:lpstr>Resumen</vt:lpstr>
      <vt:lpstr>ANTOFAGASTA!Títulos_a_imprimir</vt:lpstr>
      <vt:lpstr>ARICA!Títulos_a_imprimir</vt:lpstr>
      <vt:lpstr>AUSTRAL!Títulos_a_imprimir</vt:lpstr>
      <vt:lpstr>CHACABUCO!Títulos_a_imprimir</vt:lpstr>
      <vt:lpstr>CONSOLIDADO!Títulos_a_imprimir</vt:lpstr>
      <vt:lpstr>COQUIMBO!Títulos_a_imprimir</vt:lpstr>
      <vt:lpstr>IQUIQUE!Títulos_a_imprimir</vt:lpstr>
      <vt:lpstr>'PTO MONTT'!Títulos_a_imprimir</vt:lpstr>
      <vt:lpstr>'SAN ANTONIO'!Títulos_a_imprimir</vt:lpstr>
      <vt:lpstr>TALCAHUANO!Títulos_a_imprimir</vt:lpstr>
      <vt:lpstr>VALPARAISO!Títulos_a_imprimir</vt:lpstr>
    </vt:vector>
  </TitlesOfParts>
  <Company>Comite Sistema Empresas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gfrigerio</dc:creator>
  <cp:lastModifiedBy>epetri</cp:lastModifiedBy>
  <cp:lastPrinted>2012-04-25T21:20:19Z</cp:lastPrinted>
  <dcterms:created xsi:type="dcterms:W3CDTF">2004-07-15T19:24:23Z</dcterms:created>
  <dcterms:modified xsi:type="dcterms:W3CDTF">2012-04-25T21:30:42Z</dcterms:modified>
</cp:coreProperties>
</file>